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2" l="1"/>
  <c r="B4" i="32"/>
  <c r="C4" i="32"/>
  <c r="D4" i="32"/>
  <c r="E4" i="32"/>
  <c r="K4" i="32"/>
  <c r="B10" i="32"/>
  <c r="C10" i="32"/>
  <c r="D10" i="32"/>
  <c r="E10" i="32"/>
  <c r="F10" i="32"/>
  <c r="G10" i="32"/>
  <c r="H10" i="32"/>
  <c r="I10" i="32"/>
  <c r="J10" i="32"/>
  <c r="B16" i="32"/>
  <c r="C16" i="32"/>
  <c r="G18" i="32"/>
  <c r="H18" i="32"/>
  <c r="I18" i="32"/>
  <c r="J18" i="32"/>
  <c r="K18" i="32"/>
  <c r="L18" i="32"/>
  <c r="M18" i="32"/>
  <c r="N18" i="32"/>
  <c r="O18" i="32"/>
  <c r="P18" i="32"/>
  <c r="Q18" i="32"/>
  <c r="B23" i="32"/>
  <c r="D23" i="32"/>
  <c r="F23" i="32"/>
  <c r="J29" i="32"/>
  <c r="K29" i="32"/>
  <c r="L29" i="32"/>
  <c r="M29" i="32"/>
  <c r="N29" i="32"/>
  <c r="B30" i="32"/>
  <c r="C30" i="32"/>
  <c r="D30" i="32"/>
  <c r="E30" i="32"/>
  <c r="F30" i="32"/>
  <c r="B36" i="32"/>
  <c r="C36" i="32"/>
  <c r="D36" i="32"/>
  <c r="J36" i="32"/>
  <c r="K36" i="32"/>
  <c r="L36" i="32"/>
  <c r="M36" i="32"/>
  <c r="N36" i="32"/>
  <c r="O36" i="32"/>
  <c r="P36" i="32"/>
  <c r="B44" i="32"/>
  <c r="C44" i="32"/>
  <c r="D44" i="32"/>
  <c r="E44" i="32"/>
  <c r="F44" i="32"/>
  <c r="H44" i="32"/>
  <c r="I44" i="32"/>
  <c r="J44" i="32"/>
  <c r="B50" i="32"/>
  <c r="C50" i="32"/>
  <c r="D50" i="32"/>
  <c r="E50" i="32"/>
  <c r="F50" i="32"/>
  <c r="H50" i="32"/>
  <c r="I50" i="32"/>
  <c r="J50" i="32"/>
  <c r="K50" i="32"/>
  <c r="L50" i="32"/>
  <c r="M50" i="32"/>
  <c r="N50" i="32"/>
  <c r="C59" i="32"/>
  <c r="D59" i="32"/>
  <c r="E59" i="32"/>
  <c r="F59" i="32"/>
  <c r="G59" i="32"/>
  <c r="H59" i="32"/>
  <c r="I59" i="32"/>
  <c r="J59" i="32"/>
  <c r="K59" i="32"/>
  <c r="L59" i="32"/>
  <c r="M59" i="32"/>
  <c r="N59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C67" i="32"/>
  <c r="D67" i="32"/>
  <c r="E67" i="32"/>
  <c r="F67" i="32"/>
  <c r="G67" i="32"/>
  <c r="H67" i="32"/>
  <c r="I67" i="32"/>
  <c r="I68" i="32" s="1"/>
  <c r="J67" i="32"/>
  <c r="K67" i="32"/>
  <c r="L67" i="32"/>
  <c r="M67" i="32"/>
  <c r="N67" i="32"/>
  <c r="C75" i="32"/>
  <c r="E75" i="32"/>
  <c r="G75" i="32"/>
  <c r="C76" i="32"/>
  <c r="E76" i="32"/>
  <c r="G76" i="32"/>
  <c r="C77" i="32"/>
  <c r="E77" i="32"/>
  <c r="G77" i="32"/>
  <c r="C78" i="32"/>
  <c r="E78" i="32"/>
  <c r="G78" i="32"/>
  <c r="C79" i="32"/>
  <c r="E79" i="32"/>
  <c r="G79" i="32"/>
  <c r="C80" i="32"/>
  <c r="E80" i="32"/>
  <c r="G80" i="32"/>
  <c r="C81" i="32"/>
  <c r="E81" i="32"/>
  <c r="G81" i="32"/>
  <c r="C82" i="32"/>
  <c r="E82" i="32"/>
  <c r="G82" i="32"/>
  <c r="C83" i="32"/>
  <c r="E83" i="32"/>
  <c r="G83" i="32"/>
  <c r="L92" i="32"/>
  <c r="M92" i="32"/>
  <c r="N92" i="32"/>
  <c r="O92" i="32"/>
  <c r="P92" i="32"/>
  <c r="C93" i="32"/>
  <c r="D93" i="32"/>
  <c r="E93" i="32"/>
  <c r="F93" i="32"/>
  <c r="G93" i="32"/>
  <c r="L93" i="32"/>
  <c r="M93" i="32"/>
  <c r="N93" i="32"/>
  <c r="O93" i="32"/>
  <c r="P93" i="32"/>
  <c r="C94" i="32"/>
  <c r="D94" i="32"/>
  <c r="E94" i="32"/>
  <c r="F94" i="32"/>
  <c r="G94" i="32"/>
  <c r="L94" i="32"/>
  <c r="M94" i="32"/>
  <c r="N94" i="32"/>
  <c r="O94" i="32"/>
  <c r="P94" i="32"/>
  <c r="C95" i="32"/>
  <c r="D95" i="32"/>
  <c r="E95" i="32"/>
  <c r="F95" i="32"/>
  <c r="G95" i="32"/>
  <c r="L95" i="32"/>
  <c r="M95" i="32"/>
  <c r="N95" i="32"/>
  <c r="O95" i="32"/>
  <c r="P95" i="32"/>
  <c r="C96" i="32"/>
  <c r="D96" i="32"/>
  <c r="E96" i="32"/>
  <c r="F96" i="32"/>
  <c r="G96" i="32"/>
  <c r="L96" i="32"/>
  <c r="M96" i="32"/>
  <c r="N96" i="32"/>
  <c r="O96" i="32"/>
  <c r="P96" i="32"/>
  <c r="C97" i="32"/>
  <c r="D97" i="32"/>
  <c r="E97" i="32"/>
  <c r="F97" i="32"/>
  <c r="G97" i="32"/>
  <c r="L97" i="32"/>
  <c r="M97" i="32"/>
  <c r="N97" i="32"/>
  <c r="O97" i="32"/>
  <c r="P97" i="32"/>
  <c r="C98" i="32"/>
  <c r="D98" i="32"/>
  <c r="E98" i="32"/>
  <c r="F98" i="32"/>
  <c r="G98" i="32"/>
  <c r="L98" i="32"/>
  <c r="M98" i="32"/>
  <c r="N98" i="32"/>
  <c r="O98" i="32"/>
  <c r="P98" i="32"/>
  <c r="C99" i="32"/>
  <c r="D99" i="32"/>
  <c r="E99" i="32"/>
  <c r="F99" i="32"/>
  <c r="G99" i="32"/>
  <c r="L99" i="32"/>
  <c r="M99" i="32"/>
  <c r="N99" i="32"/>
  <c r="O99" i="32"/>
  <c r="P99" i="32"/>
  <c r="C100" i="32"/>
  <c r="D100" i="32"/>
  <c r="E100" i="32"/>
  <c r="F100" i="32"/>
  <c r="G100" i="32"/>
  <c r="L100" i="32"/>
  <c r="M100" i="32"/>
  <c r="N100" i="32"/>
  <c r="O100" i="32"/>
  <c r="P100" i="32"/>
  <c r="C101" i="32"/>
  <c r="D101" i="32"/>
  <c r="E101" i="32"/>
  <c r="F101" i="32"/>
  <c r="G101" i="32"/>
  <c r="C109" i="32"/>
  <c r="D109" i="32"/>
  <c r="E109" i="32"/>
  <c r="J109" i="32"/>
  <c r="K109" i="32"/>
  <c r="L109" i="32"/>
  <c r="M109" i="32"/>
  <c r="N109" i="32"/>
  <c r="O109" i="32"/>
  <c r="P109" i="32"/>
  <c r="C110" i="32"/>
  <c r="D110" i="32"/>
  <c r="E110" i="32"/>
  <c r="J110" i="32"/>
  <c r="K110" i="32"/>
  <c r="L110" i="32"/>
  <c r="M110" i="32"/>
  <c r="N110" i="32"/>
  <c r="O110" i="32"/>
  <c r="P110" i="32"/>
  <c r="C111" i="32"/>
  <c r="D111" i="32"/>
  <c r="E111" i="32"/>
  <c r="J111" i="32"/>
  <c r="K111" i="32"/>
  <c r="L111" i="32"/>
  <c r="M111" i="32"/>
  <c r="N111" i="32"/>
  <c r="O111" i="32"/>
  <c r="P111" i="32"/>
  <c r="C112" i="32"/>
  <c r="D112" i="32"/>
  <c r="E112" i="32"/>
  <c r="J112" i="32"/>
  <c r="K112" i="32"/>
  <c r="L112" i="32"/>
  <c r="M112" i="32"/>
  <c r="N112" i="32"/>
  <c r="O112" i="32"/>
  <c r="P112" i="32"/>
  <c r="C113" i="32"/>
  <c r="D113" i="32"/>
  <c r="E113" i="32"/>
  <c r="J113" i="32"/>
  <c r="K113" i="32"/>
  <c r="L113" i="32"/>
  <c r="M113" i="32"/>
  <c r="N113" i="32"/>
  <c r="O113" i="32"/>
  <c r="P113" i="32"/>
  <c r="C114" i="32"/>
  <c r="D114" i="32"/>
  <c r="E114" i="32"/>
  <c r="J114" i="32"/>
  <c r="K114" i="32"/>
  <c r="L114" i="32"/>
  <c r="M114" i="32"/>
  <c r="N114" i="32"/>
  <c r="O114" i="32"/>
  <c r="P114" i="32"/>
  <c r="C115" i="32"/>
  <c r="D115" i="32"/>
  <c r="E115" i="32"/>
  <c r="J115" i="32"/>
  <c r="K115" i="32"/>
  <c r="L115" i="32"/>
  <c r="M115" i="32"/>
  <c r="N115" i="32"/>
  <c r="O115" i="32"/>
  <c r="P115" i="32"/>
  <c r="C116" i="32"/>
  <c r="D116" i="32"/>
  <c r="E116" i="32"/>
  <c r="J116" i="32"/>
  <c r="K116" i="32"/>
  <c r="L116" i="32"/>
  <c r="M116" i="32"/>
  <c r="N116" i="32"/>
  <c r="O116" i="32"/>
  <c r="P116" i="32"/>
  <c r="C117" i="32"/>
  <c r="D117" i="32"/>
  <c r="E117" i="32"/>
  <c r="J117" i="32"/>
  <c r="K117" i="32"/>
  <c r="K118" i="32" s="1"/>
  <c r="L117" i="32"/>
  <c r="M117" i="32"/>
  <c r="N117" i="32"/>
  <c r="O117" i="32"/>
  <c r="O118" i="32" s="1"/>
  <c r="P117" i="32"/>
  <c r="C127" i="32"/>
  <c r="D127" i="32"/>
  <c r="E127" i="32"/>
  <c r="F127" i="32"/>
  <c r="G127" i="32"/>
  <c r="I127" i="32"/>
  <c r="J127" i="32"/>
  <c r="K127" i="32"/>
  <c r="C128" i="32"/>
  <c r="D128" i="32"/>
  <c r="E128" i="32"/>
  <c r="F128" i="32"/>
  <c r="G128" i="32"/>
  <c r="I128" i="32"/>
  <c r="J128" i="32"/>
  <c r="K128" i="32"/>
  <c r="C129" i="32"/>
  <c r="D129" i="32"/>
  <c r="E129" i="32"/>
  <c r="F129" i="32"/>
  <c r="G129" i="32"/>
  <c r="I129" i="32"/>
  <c r="J129" i="32"/>
  <c r="K129" i="32"/>
  <c r="C130" i="32"/>
  <c r="D130" i="32"/>
  <c r="E130" i="32"/>
  <c r="F130" i="32"/>
  <c r="G130" i="32"/>
  <c r="I130" i="32"/>
  <c r="I136" i="32" s="1"/>
  <c r="J130" i="32"/>
  <c r="K130" i="32"/>
  <c r="C131" i="32"/>
  <c r="D131" i="32"/>
  <c r="E131" i="32"/>
  <c r="F131" i="32"/>
  <c r="G131" i="32"/>
  <c r="I131" i="32"/>
  <c r="J131" i="32"/>
  <c r="K131" i="32"/>
  <c r="C132" i="32"/>
  <c r="D132" i="32"/>
  <c r="E132" i="32"/>
  <c r="F132" i="32"/>
  <c r="G132" i="32"/>
  <c r="I132" i="32"/>
  <c r="J132" i="32"/>
  <c r="K132" i="32"/>
  <c r="C133" i="32"/>
  <c r="D133" i="32"/>
  <c r="E133" i="32"/>
  <c r="F133" i="32"/>
  <c r="G133" i="32"/>
  <c r="I133" i="32"/>
  <c r="J133" i="32"/>
  <c r="K133" i="32"/>
  <c r="C134" i="32"/>
  <c r="D134" i="32"/>
  <c r="E134" i="32"/>
  <c r="F134" i="32"/>
  <c r="G134" i="32"/>
  <c r="I134" i="32"/>
  <c r="J134" i="32"/>
  <c r="K134" i="32"/>
  <c r="C135" i="32"/>
  <c r="D135" i="32"/>
  <c r="E135" i="32"/>
  <c r="F135" i="32"/>
  <c r="G135" i="32"/>
  <c r="I135" i="32"/>
  <c r="J135" i="32"/>
  <c r="K135" i="32"/>
  <c r="C143" i="32"/>
  <c r="D143" i="32"/>
  <c r="E143" i="32"/>
  <c r="F143" i="32"/>
  <c r="G143" i="32"/>
  <c r="I143" i="32"/>
  <c r="J143" i="32"/>
  <c r="K143" i="32"/>
  <c r="L143" i="32"/>
  <c r="M143" i="32"/>
  <c r="N143" i="32"/>
  <c r="O143" i="32"/>
  <c r="C144" i="32"/>
  <c r="D144" i="32"/>
  <c r="E144" i="32"/>
  <c r="F144" i="32"/>
  <c r="G144" i="32"/>
  <c r="I144" i="32"/>
  <c r="J144" i="32"/>
  <c r="K144" i="32"/>
  <c r="L144" i="32"/>
  <c r="M144" i="32"/>
  <c r="N144" i="32"/>
  <c r="O144" i="32"/>
  <c r="C145" i="32"/>
  <c r="D145" i="32"/>
  <c r="E145" i="32"/>
  <c r="F145" i="32"/>
  <c r="G145" i="32"/>
  <c r="I145" i="32"/>
  <c r="J145" i="32"/>
  <c r="K145" i="32"/>
  <c r="L145" i="32"/>
  <c r="M145" i="32"/>
  <c r="N145" i="32"/>
  <c r="O145" i="32"/>
  <c r="C146" i="32"/>
  <c r="D146" i="32"/>
  <c r="E146" i="32"/>
  <c r="F146" i="32"/>
  <c r="G146" i="32"/>
  <c r="I146" i="32"/>
  <c r="J146" i="32"/>
  <c r="K146" i="32"/>
  <c r="L146" i="32"/>
  <c r="M146" i="32"/>
  <c r="N146" i="32"/>
  <c r="O146" i="32"/>
  <c r="C147" i="32"/>
  <c r="D147" i="32"/>
  <c r="E147" i="32"/>
  <c r="F147" i="32"/>
  <c r="G147" i="32"/>
  <c r="I147" i="32"/>
  <c r="J147" i="32"/>
  <c r="K147" i="32"/>
  <c r="L147" i="32"/>
  <c r="M147" i="32"/>
  <c r="N147" i="32"/>
  <c r="O147" i="32"/>
  <c r="C148" i="32"/>
  <c r="D148" i="32"/>
  <c r="E148" i="32"/>
  <c r="F148" i="32"/>
  <c r="G148" i="32"/>
  <c r="I148" i="32"/>
  <c r="J148" i="32"/>
  <c r="K148" i="32"/>
  <c r="L148" i="32"/>
  <c r="M148" i="32"/>
  <c r="N148" i="32"/>
  <c r="O148" i="32"/>
  <c r="C149" i="32"/>
  <c r="D149" i="32"/>
  <c r="E149" i="32"/>
  <c r="F149" i="32"/>
  <c r="G149" i="32"/>
  <c r="I149" i="32"/>
  <c r="J149" i="32"/>
  <c r="K149" i="32"/>
  <c r="L149" i="32"/>
  <c r="M149" i="32"/>
  <c r="N149" i="32"/>
  <c r="O149" i="32"/>
  <c r="C150" i="32"/>
  <c r="D150" i="32"/>
  <c r="E150" i="32"/>
  <c r="F150" i="32"/>
  <c r="G150" i="32"/>
  <c r="I150" i="32"/>
  <c r="J150" i="32"/>
  <c r="K150" i="32"/>
  <c r="L150" i="32"/>
  <c r="M150" i="32"/>
  <c r="N150" i="32"/>
  <c r="O150" i="32"/>
  <c r="C151" i="32"/>
  <c r="D151" i="32"/>
  <c r="E151" i="32"/>
  <c r="F151" i="32"/>
  <c r="G151" i="32"/>
  <c r="I151" i="32"/>
  <c r="J151" i="32"/>
  <c r="K151" i="32"/>
  <c r="L151" i="32"/>
  <c r="M151" i="32"/>
  <c r="N151" i="32"/>
  <c r="O151" i="32"/>
  <c r="F159" i="32"/>
  <c r="H159" i="32"/>
  <c r="J159" i="32"/>
  <c r="F160" i="32"/>
  <c r="H160" i="32"/>
  <c r="J160" i="32"/>
  <c r="F161" i="32"/>
  <c r="H161" i="32"/>
  <c r="J161" i="32"/>
  <c r="F162" i="32"/>
  <c r="H162" i="32"/>
  <c r="J162" i="32"/>
  <c r="F163" i="32"/>
  <c r="H163" i="32"/>
  <c r="J163" i="32"/>
  <c r="F164" i="32"/>
  <c r="H164" i="32"/>
  <c r="J164" i="32"/>
  <c r="F165" i="32"/>
  <c r="H165" i="32"/>
  <c r="J165" i="32"/>
  <c r="F166" i="32"/>
  <c r="H166" i="32"/>
  <c r="J166" i="32"/>
  <c r="F167" i="32"/>
  <c r="H167" i="32"/>
  <c r="J167" i="32"/>
  <c r="F168" i="32"/>
  <c r="H168" i="32"/>
  <c r="J168" i="32"/>
  <c r="F169" i="32"/>
  <c r="H169" i="32"/>
  <c r="J169" i="32"/>
  <c r="F170" i="32"/>
  <c r="H170" i="32"/>
  <c r="J170" i="32"/>
  <c r="F179" i="32"/>
  <c r="G179" i="32"/>
  <c r="H179" i="32"/>
  <c r="I179" i="32"/>
  <c r="J179" i="32"/>
  <c r="F180" i="32"/>
  <c r="G180" i="32"/>
  <c r="H180" i="32"/>
  <c r="I180" i="32"/>
  <c r="J180" i="32"/>
  <c r="F181" i="32"/>
  <c r="G181" i="32"/>
  <c r="H181" i="32"/>
  <c r="I181" i="32"/>
  <c r="J181" i="32"/>
  <c r="F182" i="32"/>
  <c r="G182" i="32"/>
  <c r="H182" i="32"/>
  <c r="I182" i="32"/>
  <c r="J182" i="32"/>
  <c r="F183" i="32"/>
  <c r="G183" i="32"/>
  <c r="H183" i="32"/>
  <c r="I183" i="32"/>
  <c r="J183" i="32"/>
  <c r="F184" i="32"/>
  <c r="G184" i="32"/>
  <c r="H184" i="32"/>
  <c r="I184" i="32"/>
  <c r="J184" i="32"/>
  <c r="F185" i="32"/>
  <c r="G185" i="32"/>
  <c r="H185" i="32"/>
  <c r="I185" i="32"/>
  <c r="J185" i="32"/>
  <c r="F186" i="32"/>
  <c r="G186" i="32"/>
  <c r="H186" i="32"/>
  <c r="I186" i="32"/>
  <c r="J186" i="32"/>
  <c r="F187" i="32"/>
  <c r="G187" i="32"/>
  <c r="H187" i="32"/>
  <c r="I187" i="32"/>
  <c r="J187" i="32"/>
  <c r="F188" i="32"/>
  <c r="G188" i="32"/>
  <c r="H188" i="32"/>
  <c r="I188" i="32"/>
  <c r="J188" i="32"/>
  <c r="F189" i="32"/>
  <c r="G189" i="32"/>
  <c r="H189" i="32"/>
  <c r="I189" i="32"/>
  <c r="J189" i="32"/>
  <c r="F190" i="32"/>
  <c r="G190" i="32"/>
  <c r="H190" i="32"/>
  <c r="I190" i="32"/>
  <c r="J190" i="32"/>
  <c r="F198" i="32"/>
  <c r="G198" i="32"/>
  <c r="H198" i="32"/>
  <c r="I198" i="32"/>
  <c r="J198" i="32"/>
  <c r="F199" i="32"/>
  <c r="G199" i="32"/>
  <c r="H199" i="32"/>
  <c r="I199" i="32"/>
  <c r="J199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I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G207" i="32"/>
  <c r="H207" i="32"/>
  <c r="I207" i="32"/>
  <c r="J207" i="32"/>
  <c r="F208" i="32"/>
  <c r="G208" i="32"/>
  <c r="H208" i="32"/>
  <c r="I208" i="32"/>
  <c r="J208" i="32"/>
  <c r="F209" i="32"/>
  <c r="G209" i="32"/>
  <c r="H209" i="32"/>
  <c r="I209" i="32"/>
  <c r="J209" i="32"/>
  <c r="F216" i="32"/>
  <c r="G216" i="32"/>
  <c r="H216" i="32"/>
  <c r="F217" i="32"/>
  <c r="G217" i="32"/>
  <c r="H217" i="32"/>
  <c r="F218" i="32"/>
  <c r="G218" i="32"/>
  <c r="H218" i="32"/>
  <c r="F219" i="32"/>
  <c r="G219" i="32"/>
  <c r="H219" i="32"/>
  <c r="F220" i="32"/>
  <c r="G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F227" i="32"/>
  <c r="G227" i="32"/>
  <c r="H227" i="32"/>
  <c r="F234" i="32"/>
  <c r="G234" i="32"/>
  <c r="H234" i="32"/>
  <c r="I234" i="32"/>
  <c r="J234" i="32"/>
  <c r="K234" i="32"/>
  <c r="L234" i="32"/>
  <c r="F235" i="32"/>
  <c r="G235" i="32"/>
  <c r="H235" i="32"/>
  <c r="I235" i="32"/>
  <c r="J235" i="32"/>
  <c r="K235" i="32"/>
  <c r="L235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K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K243" i="32"/>
  <c r="L243" i="32"/>
  <c r="F244" i="32"/>
  <c r="G244" i="32"/>
  <c r="H244" i="32"/>
  <c r="I244" i="32"/>
  <c r="J244" i="32"/>
  <c r="K244" i="32"/>
  <c r="L244" i="32"/>
  <c r="F245" i="32"/>
  <c r="G245" i="32"/>
  <c r="H245" i="32"/>
  <c r="I245" i="32"/>
  <c r="J245" i="32"/>
  <c r="K245" i="32"/>
  <c r="L245" i="32"/>
  <c r="F254" i="32"/>
  <c r="G254" i="32"/>
  <c r="H254" i="32"/>
  <c r="I254" i="32"/>
  <c r="J254" i="32"/>
  <c r="L254" i="32"/>
  <c r="M254" i="32"/>
  <c r="N254" i="32"/>
  <c r="F255" i="32"/>
  <c r="G255" i="32"/>
  <c r="H255" i="32"/>
  <c r="I255" i="32"/>
  <c r="J255" i="32"/>
  <c r="L255" i="32"/>
  <c r="M255" i="32"/>
  <c r="N255" i="32"/>
  <c r="F256" i="32"/>
  <c r="G256" i="32"/>
  <c r="H256" i="32"/>
  <c r="I256" i="32"/>
  <c r="J256" i="32"/>
  <c r="L256" i="32"/>
  <c r="M256" i="32"/>
  <c r="N256" i="32"/>
  <c r="F257" i="32"/>
  <c r="G257" i="32"/>
  <c r="H257" i="32"/>
  <c r="I257" i="32"/>
  <c r="J257" i="32"/>
  <c r="L257" i="32"/>
  <c r="M257" i="32"/>
  <c r="N257" i="32"/>
  <c r="F258" i="32"/>
  <c r="G258" i="32"/>
  <c r="H258" i="32"/>
  <c r="I258" i="32"/>
  <c r="J258" i="32"/>
  <c r="L258" i="32"/>
  <c r="M258" i="32"/>
  <c r="N258" i="32"/>
  <c r="F259" i="32"/>
  <c r="G259" i="32"/>
  <c r="H259" i="32"/>
  <c r="I259" i="32"/>
  <c r="J259" i="32"/>
  <c r="L259" i="32"/>
  <c r="M259" i="32"/>
  <c r="N259" i="32"/>
  <c r="F260" i="32"/>
  <c r="G260" i="32"/>
  <c r="H260" i="32"/>
  <c r="I260" i="32"/>
  <c r="J260" i="32"/>
  <c r="L260" i="32"/>
  <c r="M260" i="32"/>
  <c r="N260" i="32"/>
  <c r="F261" i="32"/>
  <c r="G261" i="32"/>
  <c r="H261" i="32"/>
  <c r="I261" i="32"/>
  <c r="J261" i="32"/>
  <c r="L261" i="32"/>
  <c r="M261" i="32"/>
  <c r="N261" i="32"/>
  <c r="F262" i="32"/>
  <c r="G262" i="32"/>
  <c r="H262" i="32"/>
  <c r="I262" i="32"/>
  <c r="J262" i="32"/>
  <c r="L262" i="32"/>
  <c r="M262" i="32"/>
  <c r="N262" i="32"/>
  <c r="F263" i="32"/>
  <c r="G263" i="32"/>
  <c r="H263" i="32"/>
  <c r="I263" i="32"/>
  <c r="J263" i="32"/>
  <c r="L263" i="32"/>
  <c r="M263" i="32"/>
  <c r="N263" i="32"/>
  <c r="F264" i="32"/>
  <c r="G264" i="32"/>
  <c r="H264" i="32"/>
  <c r="I264" i="32"/>
  <c r="J264" i="32"/>
  <c r="L264" i="32"/>
  <c r="M264" i="32"/>
  <c r="N264" i="32"/>
  <c r="F265" i="32"/>
  <c r="G265" i="32"/>
  <c r="G266" i="32" s="1"/>
  <c r="H265" i="32"/>
  <c r="I265" i="32"/>
  <c r="J265" i="32"/>
  <c r="L265" i="32"/>
  <c r="M265" i="32"/>
  <c r="N265" i="32"/>
  <c r="F272" i="32"/>
  <c r="G272" i="32"/>
  <c r="H272" i="32"/>
  <c r="I272" i="32"/>
  <c r="I284" i="32" s="1"/>
  <c r="J272" i="32"/>
  <c r="L272" i="32"/>
  <c r="M272" i="32"/>
  <c r="N272" i="32"/>
  <c r="O272" i="32"/>
  <c r="P272" i="32"/>
  <c r="Q272" i="32"/>
  <c r="R272" i="32"/>
  <c r="F273" i="32"/>
  <c r="G273" i="32"/>
  <c r="H273" i="32"/>
  <c r="I273" i="32"/>
  <c r="J273" i="32"/>
  <c r="L273" i="32"/>
  <c r="M273" i="32"/>
  <c r="N273" i="32"/>
  <c r="O273" i="32"/>
  <c r="P273" i="32"/>
  <c r="Q273" i="32"/>
  <c r="R273" i="32"/>
  <c r="F274" i="32"/>
  <c r="G274" i="32"/>
  <c r="H274" i="32"/>
  <c r="I274" i="32"/>
  <c r="J274" i="32"/>
  <c r="L274" i="32"/>
  <c r="M274" i="32"/>
  <c r="N274" i="32"/>
  <c r="O274" i="32"/>
  <c r="P274" i="32"/>
  <c r="Q274" i="32"/>
  <c r="R274" i="32"/>
  <c r="F275" i="32"/>
  <c r="G275" i="32"/>
  <c r="H275" i="32"/>
  <c r="I275" i="32"/>
  <c r="J275" i="32"/>
  <c r="L275" i="32"/>
  <c r="M275" i="32"/>
  <c r="N275" i="32"/>
  <c r="O275" i="32"/>
  <c r="P275" i="32"/>
  <c r="Q275" i="32"/>
  <c r="R275" i="32"/>
  <c r="F276" i="32"/>
  <c r="G276" i="32"/>
  <c r="H276" i="32"/>
  <c r="I276" i="32"/>
  <c r="J276" i="32"/>
  <c r="L276" i="32"/>
  <c r="M276" i="32"/>
  <c r="N276" i="32"/>
  <c r="O276" i="32"/>
  <c r="P276" i="32"/>
  <c r="Q276" i="32"/>
  <c r="R276" i="32"/>
  <c r="F277" i="32"/>
  <c r="G277" i="32"/>
  <c r="H277" i="32"/>
  <c r="I277" i="32"/>
  <c r="J277" i="32"/>
  <c r="L277" i="32"/>
  <c r="M277" i="32"/>
  <c r="N277" i="32"/>
  <c r="O277" i="32"/>
  <c r="P277" i="32"/>
  <c r="Q277" i="32"/>
  <c r="R277" i="32"/>
  <c r="F278" i="32"/>
  <c r="G278" i="32"/>
  <c r="H278" i="32"/>
  <c r="I278" i="32"/>
  <c r="J278" i="32"/>
  <c r="L278" i="32"/>
  <c r="M278" i="32"/>
  <c r="N278" i="32"/>
  <c r="O278" i="32"/>
  <c r="P278" i="32"/>
  <c r="Q278" i="32"/>
  <c r="Q284" i="32" s="1"/>
  <c r="R278" i="32"/>
  <c r="F279" i="32"/>
  <c r="G279" i="32"/>
  <c r="H279" i="32"/>
  <c r="I279" i="32"/>
  <c r="J279" i="32"/>
  <c r="L279" i="32"/>
  <c r="M279" i="32"/>
  <c r="N279" i="32"/>
  <c r="O279" i="32"/>
  <c r="P279" i="32"/>
  <c r="Q279" i="32"/>
  <c r="R279" i="32"/>
  <c r="F280" i="32"/>
  <c r="G280" i="32"/>
  <c r="H280" i="32"/>
  <c r="I280" i="32"/>
  <c r="J280" i="32"/>
  <c r="L280" i="32"/>
  <c r="M280" i="32"/>
  <c r="N280" i="32"/>
  <c r="O280" i="32"/>
  <c r="P280" i="32"/>
  <c r="Q280" i="32"/>
  <c r="R280" i="32"/>
  <c r="F281" i="32"/>
  <c r="G281" i="32"/>
  <c r="H281" i="32"/>
  <c r="I281" i="32"/>
  <c r="J281" i="32"/>
  <c r="L281" i="32"/>
  <c r="M281" i="32"/>
  <c r="N281" i="32"/>
  <c r="O281" i="32"/>
  <c r="P281" i="32"/>
  <c r="Q281" i="32"/>
  <c r="R281" i="32"/>
  <c r="F282" i="32"/>
  <c r="G282" i="32"/>
  <c r="H282" i="32"/>
  <c r="I282" i="32"/>
  <c r="J282" i="32"/>
  <c r="L282" i="32"/>
  <c r="M282" i="32"/>
  <c r="N282" i="32"/>
  <c r="O282" i="32"/>
  <c r="P282" i="32"/>
  <c r="Q282" i="32"/>
  <c r="R282" i="32"/>
  <c r="F283" i="32"/>
  <c r="G283" i="32"/>
  <c r="H283" i="32"/>
  <c r="I283" i="32"/>
  <c r="J283" i="32"/>
  <c r="L283" i="32"/>
  <c r="M283" i="32"/>
  <c r="M284" i="32" s="1"/>
  <c r="N283" i="32"/>
  <c r="O283" i="32"/>
  <c r="P283" i="32"/>
  <c r="Q283" i="32"/>
  <c r="R283" i="32"/>
  <c r="F284" i="32"/>
  <c r="I217" i="32" l="1"/>
  <c r="K152" i="32"/>
  <c r="L101" i="32"/>
  <c r="H246" i="32"/>
  <c r="N118" i="32"/>
  <c r="P118" i="32"/>
  <c r="K281" i="32"/>
  <c r="K279" i="32"/>
  <c r="K277" i="32"/>
  <c r="S276" i="32"/>
  <c r="K275" i="32"/>
  <c r="O265" i="32"/>
  <c r="O264" i="32"/>
  <c r="O258" i="32"/>
  <c r="K185" i="32"/>
  <c r="Q99" i="32"/>
  <c r="E36" i="32"/>
  <c r="K181" i="32"/>
  <c r="K283" i="32"/>
  <c r="I216" i="32"/>
  <c r="J118" i="32"/>
  <c r="C102" i="32"/>
  <c r="D68" i="32"/>
  <c r="Q36" i="32"/>
  <c r="G30" i="32"/>
  <c r="I23" i="32"/>
  <c r="G191" i="32"/>
  <c r="N284" i="32"/>
  <c r="K246" i="32"/>
  <c r="G246" i="32"/>
  <c r="H228" i="32"/>
  <c r="J191" i="32"/>
  <c r="K179" i="32"/>
  <c r="P145" i="32"/>
  <c r="M152" i="32"/>
  <c r="P143" i="32"/>
  <c r="L118" i="32"/>
  <c r="Q98" i="32"/>
  <c r="Q94" i="32"/>
  <c r="P101" i="32"/>
  <c r="O66" i="32"/>
  <c r="L68" i="32"/>
  <c r="H68" i="32"/>
  <c r="I246" i="32"/>
  <c r="K206" i="32"/>
  <c r="R284" i="32"/>
  <c r="O262" i="32"/>
  <c r="H266" i="32"/>
  <c r="K199" i="32"/>
  <c r="G210" i="32"/>
  <c r="F171" i="32"/>
  <c r="H147" i="32"/>
  <c r="H145" i="32"/>
  <c r="H143" i="32"/>
  <c r="E118" i="32"/>
  <c r="E102" i="32"/>
  <c r="J81" i="32"/>
  <c r="J77" i="32"/>
  <c r="G84" i="32"/>
  <c r="F152" i="32"/>
  <c r="D102" i="32"/>
  <c r="N101" i="32"/>
  <c r="G50" i="32"/>
  <c r="R18" i="32"/>
  <c r="J246" i="32"/>
  <c r="J284" i="32"/>
  <c r="K258" i="32"/>
  <c r="J266" i="32"/>
  <c r="F266" i="32"/>
  <c r="I227" i="32"/>
  <c r="G228" i="32"/>
  <c r="I223" i="32"/>
  <c r="I219" i="32"/>
  <c r="K208" i="32"/>
  <c r="H210" i="32"/>
  <c r="K204" i="32"/>
  <c r="F191" i="32"/>
  <c r="K187" i="32"/>
  <c r="K183" i="32"/>
  <c r="N152" i="32"/>
  <c r="J152" i="32"/>
  <c r="E152" i="32"/>
  <c r="L127" i="32"/>
  <c r="F136" i="32"/>
  <c r="M118" i="32"/>
  <c r="C118" i="32"/>
  <c r="Q95" i="32"/>
  <c r="G102" i="32"/>
  <c r="O50" i="32"/>
  <c r="S282" i="32"/>
  <c r="S274" i="32"/>
  <c r="M236" i="32"/>
  <c r="K203" i="32"/>
  <c r="K260" i="32"/>
  <c r="F246" i="32"/>
  <c r="L246" i="32"/>
  <c r="M238" i="32"/>
  <c r="I225" i="32"/>
  <c r="F210" i="32"/>
  <c r="K201" i="32"/>
  <c r="K189" i="32"/>
  <c r="K180" i="32"/>
  <c r="I152" i="32"/>
  <c r="L135" i="32"/>
  <c r="L133" i="32"/>
  <c r="L131" i="32"/>
  <c r="L129" i="32"/>
  <c r="F116" i="32"/>
  <c r="F114" i="32"/>
  <c r="F112" i="32"/>
  <c r="F110" i="32"/>
  <c r="O101" i="32"/>
  <c r="Q100" i="32"/>
  <c r="Q97" i="32"/>
  <c r="Q92" i="32"/>
  <c r="O65" i="32"/>
  <c r="S278" i="32"/>
  <c r="G284" i="32"/>
  <c r="S272" i="32"/>
  <c r="M242" i="32"/>
  <c r="M234" i="32"/>
  <c r="I221" i="32"/>
  <c r="K207" i="32"/>
  <c r="H284" i="32"/>
  <c r="N266" i="32"/>
  <c r="I266" i="32"/>
  <c r="K266" i="32" s="1"/>
  <c r="O257" i="32"/>
  <c r="O256" i="32"/>
  <c r="O255" i="32"/>
  <c r="O254" i="32"/>
  <c r="M243" i="32"/>
  <c r="M239" i="32"/>
  <c r="M235" i="32"/>
  <c r="I226" i="32"/>
  <c r="I222" i="32"/>
  <c r="I218" i="32"/>
  <c r="J210" i="32"/>
  <c r="K209" i="32"/>
  <c r="K200" i="32"/>
  <c r="H191" i="32"/>
  <c r="K188" i="32"/>
  <c r="K182" i="32"/>
  <c r="H151" i="32"/>
  <c r="G152" i="32"/>
  <c r="C152" i="32"/>
  <c r="H135" i="32"/>
  <c r="H133" i="32"/>
  <c r="G136" i="32"/>
  <c r="H131" i="32"/>
  <c r="H129" i="32"/>
  <c r="H127" i="32"/>
  <c r="D118" i="32"/>
  <c r="H100" i="32"/>
  <c r="F102" i="32"/>
  <c r="H102" i="32" s="1"/>
  <c r="M101" i="32"/>
  <c r="L284" i="32"/>
  <c r="M240" i="32"/>
  <c r="Q96" i="32"/>
  <c r="Q93" i="32"/>
  <c r="O62" i="32"/>
  <c r="K10" i="32"/>
  <c r="P284" i="32"/>
  <c r="S280" i="32"/>
  <c r="M266" i="32"/>
  <c r="K184" i="32"/>
  <c r="I191" i="32"/>
  <c r="O152" i="32"/>
  <c r="P151" i="32"/>
  <c r="P147" i="32"/>
  <c r="S283" i="32"/>
  <c r="K282" i="32"/>
  <c r="S281" i="32"/>
  <c r="K280" i="32"/>
  <c r="S279" i="32"/>
  <c r="K278" i="32"/>
  <c r="S277" i="32"/>
  <c r="K276" i="32"/>
  <c r="S275" i="32"/>
  <c r="K274" i="32"/>
  <c r="O284" i="32"/>
  <c r="K272" i="32"/>
  <c r="K264" i="32"/>
  <c r="K262" i="32"/>
  <c r="O261" i="32"/>
  <c r="O260" i="32"/>
  <c r="M241" i="32"/>
  <c r="M237" i="32"/>
  <c r="F228" i="32"/>
  <c r="I228" i="32" s="1"/>
  <c r="I224" i="32"/>
  <c r="I220" i="32"/>
  <c r="K205" i="32"/>
  <c r="I210" i="32"/>
  <c r="K202" i="32"/>
  <c r="K198" i="32"/>
  <c r="K190" i="32"/>
  <c r="K186" i="32"/>
  <c r="M167" i="32"/>
  <c r="H171" i="32"/>
  <c r="M163" i="32"/>
  <c r="J171" i="32"/>
  <c r="M159" i="32"/>
  <c r="H149" i="32"/>
  <c r="K136" i="32"/>
  <c r="J136" i="32"/>
  <c r="E136" i="32"/>
  <c r="H96" i="32"/>
  <c r="J82" i="32"/>
  <c r="E84" i="32"/>
  <c r="J78" i="32"/>
  <c r="M68" i="32"/>
  <c r="E68" i="32"/>
  <c r="D16" i="32"/>
  <c r="K273" i="32"/>
  <c r="M246" i="32"/>
  <c r="K265" i="32"/>
  <c r="K261" i="32"/>
  <c r="K257" i="32"/>
  <c r="K256" i="32"/>
  <c r="K255" i="32"/>
  <c r="K254" i="32"/>
  <c r="S273" i="32"/>
  <c r="O263" i="32"/>
  <c r="O259" i="32"/>
  <c r="M244" i="32"/>
  <c r="K191" i="32"/>
  <c r="L266" i="32"/>
  <c r="K263" i="32"/>
  <c r="K259" i="32"/>
  <c r="M245" i="32"/>
  <c r="M168" i="32"/>
  <c r="M164" i="32"/>
  <c r="M160" i="32"/>
  <c r="P149" i="32"/>
  <c r="P148" i="32"/>
  <c r="P144" i="32"/>
  <c r="H134" i="32"/>
  <c r="H130" i="32"/>
  <c r="F117" i="32"/>
  <c r="F115" i="32"/>
  <c r="F113" i="32"/>
  <c r="F111" i="32"/>
  <c r="F109" i="32"/>
  <c r="H101" i="32"/>
  <c r="H97" i="32"/>
  <c r="H93" i="32"/>
  <c r="J83" i="32"/>
  <c r="J79" i="32"/>
  <c r="J75" i="32"/>
  <c r="O67" i="32"/>
  <c r="O61" i="32"/>
  <c r="O60" i="32"/>
  <c r="O29" i="32"/>
  <c r="M169" i="32"/>
  <c r="M165" i="32"/>
  <c r="M161" i="32"/>
  <c r="H148" i="32"/>
  <c r="H144" i="32"/>
  <c r="L132" i="32"/>
  <c r="L128" i="32"/>
  <c r="Q117" i="32"/>
  <c r="Q115" i="32"/>
  <c r="Q113" i="32"/>
  <c r="Q111" i="32"/>
  <c r="Q109" i="32"/>
  <c r="H98" i="32"/>
  <c r="H94" i="32"/>
  <c r="C84" i="32"/>
  <c r="J84" i="32" s="1"/>
  <c r="J80" i="32"/>
  <c r="J76" i="32"/>
  <c r="K68" i="32"/>
  <c r="G68" i="32"/>
  <c r="C68" i="32"/>
  <c r="G44" i="32"/>
  <c r="M170" i="32"/>
  <c r="M166" i="32"/>
  <c r="M162" i="32"/>
  <c r="P150" i="32"/>
  <c r="P146" i="32"/>
  <c r="L152" i="32"/>
  <c r="P152" i="32" s="1"/>
  <c r="D152" i="32"/>
  <c r="C136" i="32"/>
  <c r="H132" i="32"/>
  <c r="H128" i="32"/>
  <c r="H99" i="32"/>
  <c r="H95" i="32"/>
  <c r="O63" i="32"/>
  <c r="N68" i="32"/>
  <c r="J68" i="32"/>
  <c r="F68" i="32"/>
  <c r="K44" i="32"/>
  <c r="M171" i="32"/>
  <c r="H150" i="32"/>
  <c r="H146" i="32"/>
  <c r="L134" i="32"/>
  <c r="L130" i="32"/>
  <c r="D136" i="32"/>
  <c r="Q118" i="32"/>
  <c r="Q116" i="32"/>
  <c r="Q114" i="32"/>
  <c r="Q112" i="32"/>
  <c r="Q110" i="32"/>
  <c r="O64" i="32"/>
  <c r="O59" i="32"/>
  <c r="C3" i="33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Q101" i="32" l="1"/>
  <c r="K210" i="32"/>
  <c r="S284" i="32"/>
  <c r="F118" i="32"/>
  <c r="K284" i="32"/>
  <c r="L136" i="32"/>
  <c r="H152" i="32"/>
  <c r="O266" i="32"/>
  <c r="H136" i="32"/>
  <c r="O68" i="32"/>
  <c r="F13" i="33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I228" i="51" s="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84" i="51" s="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28" i="61" s="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Q118" i="67" s="1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P152" i="36" s="1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Q118" i="42" s="1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P152" i="42" s="1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Q118" i="39" s="1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M246" i="42" s="1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K210" i="51" s="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Q118" i="51" s="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46" i="51" s="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I228" i="54" s="1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6" i="45" s="1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K266" i="57" s="1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71" i="54" s="1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M246" i="54" s="1"/>
  <c r="L246" i="54"/>
  <c r="M236" i="54"/>
  <c r="M240" i="54"/>
  <c r="M244" i="54"/>
  <c r="R18" i="57"/>
  <c r="E36" i="57"/>
  <c r="O50" i="57"/>
  <c r="G84" i="57"/>
  <c r="J84" i="57" s="1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8" i="57" s="1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K266" i="45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Q118" i="54" l="1"/>
  <c r="Q118" i="36"/>
  <c r="J84" i="67"/>
  <c r="M171" i="64"/>
  <c r="M171" i="61"/>
  <c r="J84" i="48"/>
  <c r="K191" i="70"/>
  <c r="F118" i="67"/>
  <c r="H102" i="61"/>
  <c r="O68" i="51"/>
  <c r="H102" i="54"/>
  <c r="P152" i="51"/>
  <c r="F118" i="45"/>
  <c r="J84" i="45"/>
  <c r="K210" i="42"/>
  <c r="K210" i="36"/>
  <c r="H102" i="36"/>
  <c r="M246" i="39"/>
  <c r="M246" i="36"/>
  <c r="F118" i="64"/>
  <c r="K266" i="64"/>
  <c r="P152" i="61"/>
  <c r="H136" i="54"/>
  <c r="I228" i="70"/>
  <c r="Q101" i="70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</calcChain>
</file>

<file path=xl/sharedStrings.xml><?xml version="1.0" encoding="utf-8"?>
<sst xmlns="http://schemas.openxmlformats.org/spreadsheetml/2006/main" count="20156" uniqueCount="238">
  <si>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</si>
  <si>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</si>
  <si>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</si>
  <si>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</si>
  <si>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</si>
  <si>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</si>
  <si>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</si>
  <si>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</si>
  <si>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</si>
  <si>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</si>
  <si>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</si>
  <si>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</si>
  <si>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</si>
  <si>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</si>
  <si>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</si>
  <si>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</si>
  <si>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</si>
  <si>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</si>
  <si>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</si>
  <si>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</si>
  <si>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</si>
  <si>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</si>
  <si>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</si>
  <si>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</si>
  <si>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</si>
  <si>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</si>
  <si>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</si>
  <si>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</si>
  <si>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</si>
  <si>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</si>
  <si>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</si>
  <si>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</si>
  <si>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</si>
  <si>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</si>
  <si>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</si>
  <si>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</si>
  <si>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</si>
  <si>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</si>
  <si>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</si>
  <si>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</si>
  <si>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</si>
  <si>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</si>
  <si>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</si>
  <si>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</si>
  <si>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</si>
  <si>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</si>
  <si>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</si>
  <si>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</si>
  <si>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</si>
  <si>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</si>
  <si>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</si>
  <si>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</si>
  <si>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</si>
  <si>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</si>
  <si>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</si>
  <si>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</si>
  <si>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</si>
  <si>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</si>
  <si>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</si>
  <si>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</si>
  <si>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</si>
  <si>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</si>
  <si>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</si>
  <si>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</si>
  <si>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</si>
  <si>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</si>
  <si>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</si>
  <si>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</si>
  <si>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</si>
  <si>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</si>
  <si>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</si>
  <si>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</si>
  <si>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</si>
  <si>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</si>
  <si>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</si>
  <si>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</si>
  <si>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</si>
  <si>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</si>
  <si>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</si>
  <si>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</si>
  <si>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</si>
  <si>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</si>
  <si>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</si>
  <si>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</si>
  <si>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</si>
  <si>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</si>
  <si>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</si>
  <si>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</si>
  <si>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</si>
  <si>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</si>
  <si>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</si>
  <si>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</si>
  <si>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</si>
  <si>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</si>
  <si>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</si>
  <si>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</si>
  <si>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</si>
  <si>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</si>
  <si>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</si>
  <si>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</si>
  <si>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</si>
  <si>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</si>
  <si>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</si>
  <si>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</si>
  <si>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</si>
  <si>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</si>
  <si>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</si>
  <si>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</si>
  <si>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</si>
  <si>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</si>
  <si>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</si>
  <si>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</si>
  <si>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</si>
  <si>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</si>
  <si>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</si>
  <si>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</si>
  <si>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</si>
  <si>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</si>
  <si>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</si>
  <si>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</si>
  <si>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</si>
  <si>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</si>
  <si>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</si>
  <si>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</si>
  <si>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</si>
  <si>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</si>
  <si>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</si>
  <si>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</si>
  <si>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</si>
  <si>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</si>
  <si>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</si>
  <si>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</si>
  <si>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</si>
  <si>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</si>
  <si>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</si>
  <si>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</si>
  <si>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</si>
  <si>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</si>
  <si>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</si>
  <si>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</si>
  <si>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</si>
  <si>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</si>
  <si>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</si>
  <si>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</si>
  <si>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</si>
  <si>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</si>
  <si>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</si>
  <si>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</si>
  <si>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</si>
  <si>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</si>
  <si>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</si>
  <si>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</si>
  <si>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</si>
  <si>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</si>
  <si>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</si>
  <si>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</si>
  <si>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</si>
  <si>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</si>
  <si>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</si>
  <si>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</si>
  <si>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</si>
  <si>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</si>
  <si>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</si>
  <si>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</si>
  <si>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</si>
  <si>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</si>
  <si>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</si>
  <si>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</si>
  <si>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</si>
  <si>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</si>
  <si>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</si>
  <si>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</si>
  <si>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</si>
  <si>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</si>
  <si>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</si>
  <si>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</si>
  <si>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</si>
  <si>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</si>
  <si>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</si>
  <si>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</si>
  <si>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</si>
  <si>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</si>
  <si>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</si>
  <si>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</si>
  <si>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</si>
  <si>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</si>
  <si>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</si>
  <si>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</si>
  <si>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</si>
  <si>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</si>
  <si>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</si>
  <si>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</si>
  <si>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</si>
  <si>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</si>
  <si>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</si>
  <si>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</si>
  <si>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</si>
  <si>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</si>
  <si>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</si>
  <si>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</si>
  <si>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</si>
  <si>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</si>
  <si>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</si>
  <si>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</si>
  <si>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</si>
  <si>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</si>
  <si>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</si>
  <si>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</si>
  <si>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</si>
  <si>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</si>
  <si>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</si>
  <si>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</si>
  <si>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</si>
  <si>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</si>
  <si>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</si>
  <si>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</si>
  <si>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</si>
  <si>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</si>
  <si>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</si>
  <si>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</si>
  <si>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</si>
  <si>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</si>
  <si>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</si>
  <si>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</si>
  <si>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</si>
  <si>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</si>
  <si>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</si>
  <si>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</si>
  <si>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</si>
  <si>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</si>
  <si>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</si>
  <si>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</si>
  <si>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</si>
  <si>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</si>
  <si>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</si>
  <si>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東成区</t>
    <rPh sb="0" eb="2">
      <t>ヒガシナリ</t>
    </rPh>
    <rPh sb="2" eb="3">
      <t>ク</t>
    </rPh>
    <phoneticPr fontId="1"/>
  </si>
  <si>
    <t>カード類補記対応業務関係</t>
    <phoneticPr fontId="1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</si>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</sst>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5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0" fillId="7" borderId="24" xfId="0" applyFill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6" borderId="20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 shrinkToFit="1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17" name="角丸四角形 1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1" name="角丸四角形 20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6" name="角丸四角形 25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9" name="角丸四角形 2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30" name="角丸四角形 2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3" name="角丸四角形 3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4</xdr:row>
      <xdr:rowOff>154781</xdr:rowOff>
    </xdr:to>
    <xdr:sp macro="" textlink="">
      <xdr:nvSpPr>
        <xdr:cNvPr id="34" name="角丸四角形 33"/>
        <xdr:cNvSpPr/>
      </xdr:nvSpPr>
      <xdr:spPr>
        <a:xfrm>
          <a:off x="8660605" y="35723"/>
          <a:ext cx="5548312" cy="110965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5" name="下矢印 3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6" name="角丸四角形 3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35724</xdr:rowOff>
    </xdr:from>
    <xdr:to>
      <xdr:col>12</xdr:col>
      <xdr:colOff>607217</xdr:colOff>
      <xdr:row>4</xdr:row>
      <xdr:rowOff>11907</xdr:rowOff>
    </xdr:to>
    <xdr:sp macro="" textlink="">
      <xdr:nvSpPr>
        <xdr:cNvPr id="37" name="角丸四角形 36"/>
        <xdr:cNvSpPr/>
      </xdr:nvSpPr>
      <xdr:spPr>
        <a:xfrm>
          <a:off x="8660605" y="35724"/>
          <a:ext cx="5548312" cy="96678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8" name="下矢印 3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9" name="角丸四角形 3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40" name="角丸四角形 39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1" name="下矢印 4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2" name="角丸四角形 4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7</xdr:row>
      <xdr:rowOff>142875</xdr:rowOff>
    </xdr:to>
    <xdr:sp macro="" textlink="">
      <xdr:nvSpPr>
        <xdr:cNvPr id="43" name="角丸四角形 42"/>
        <xdr:cNvSpPr/>
      </xdr:nvSpPr>
      <xdr:spPr>
        <a:xfrm>
          <a:off x="8619931" y="41276"/>
          <a:ext cx="5548312" cy="1692274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4" name="下矢印 4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5" name="角丸四角形 4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41277</xdr:rowOff>
    </xdr:from>
    <xdr:to>
      <xdr:col>12</xdr:col>
      <xdr:colOff>566543</xdr:colOff>
      <xdr:row>7</xdr:row>
      <xdr:rowOff>119063</xdr:rowOff>
    </xdr:to>
    <xdr:sp macro="" textlink="">
      <xdr:nvSpPr>
        <xdr:cNvPr id="46" name="角丸四角形 45"/>
        <xdr:cNvSpPr/>
      </xdr:nvSpPr>
      <xdr:spPr>
        <a:xfrm>
          <a:off x="8619931" y="41277"/>
          <a:ext cx="5548312" cy="166846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7" name="下矢印 4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8" name="角丸四角形 4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49" name="角丸四角形 48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0" name="下矢印 4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1" name="角丸四角形 5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52" name="角丸四角形 51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3" name="下矢印 5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4" name="角丸四角形 5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55" name="角丸四角形 54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6" name="下矢印 5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7" name="角丸四角形 5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58" name="角丸四角形 57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9" name="下矢印 5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0" name="角丸四角形 5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61" name="角丸四角形 60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2" name="下矢印 6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3" name="角丸四角形 6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64" name="角丸四角形 63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5" name="下矢印 6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6" name="角丸四角形 6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67" name="角丸四角形 66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8" name="下矢印 6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9" name="角丸四角形 6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70" name="角丸四角形 69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1" name="下矢印 7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72" name="角丸四角形 7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73" name="角丸四角形 72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C9" sqref="C9:C11"/>
    </sheetView>
  </sheetViews>
  <sheetFormatPr defaultRowHeight="13.5" x14ac:dyDescent="0.15"/>
  <cols>
    <col min="1" max="3" width="10.625" customWidth="1"/>
    <col min="4" max="6" width="10.625" style="152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66" t="s">
        <v>235</v>
      </c>
      <c r="C2" s="152"/>
    </row>
    <row r="3" spans="1:27" ht="20.100000000000001" customHeight="1" x14ac:dyDescent="0.15">
      <c r="A3" t="s">
        <v>11</v>
      </c>
      <c r="B3" s="165" t="s">
        <v>3</v>
      </c>
      <c r="C3" s="165" t="s">
        <v>4</v>
      </c>
      <c r="D3" s="165" t="s">
        <v>5</v>
      </c>
      <c r="E3" s="165" t="s">
        <v>8</v>
      </c>
    </row>
    <row r="4" spans="1:27" ht="20.100000000000001" customHeight="1" x14ac:dyDescent="0.15">
      <c r="B4" s="165" t="s">
        <v>233</v>
      </c>
      <c r="C4" s="165">
        <v>1</v>
      </c>
      <c r="D4" s="165">
        <v>31</v>
      </c>
      <c r="E4" s="165" t="s">
        <v>234</v>
      </c>
    </row>
    <row r="5" spans="1:27" ht="15.95" customHeight="1" x14ac:dyDescent="0.15"/>
    <row r="6" spans="1:27" s="25" customFormat="1" ht="15.95" customHeight="1" x14ac:dyDescent="0.15">
      <c r="A6" s="169" t="s">
        <v>237</v>
      </c>
      <c r="B6" s="169" t="s">
        <v>37</v>
      </c>
      <c r="C6" s="172" t="s">
        <v>0</v>
      </c>
      <c r="D6" s="172" t="s">
        <v>1</v>
      </c>
      <c r="E6" s="172" t="s">
        <v>2</v>
      </c>
      <c r="F6" s="169" t="s">
        <v>8</v>
      </c>
      <c r="G6" s="169" t="s">
        <v>6</v>
      </c>
      <c r="H6" s="169" t="s">
        <v>9</v>
      </c>
      <c r="I6" s="196" t="s">
        <v>14</v>
      </c>
      <c r="J6" s="202"/>
      <c r="K6" s="196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0"/>
      <c r="B7" s="170"/>
      <c r="C7" s="173"/>
      <c r="D7" s="173"/>
      <c r="E7" s="173"/>
      <c r="F7" s="170"/>
      <c r="G7" s="170"/>
      <c r="H7" s="170"/>
      <c r="I7" s="197"/>
      <c r="J7" s="203"/>
      <c r="K7" s="197"/>
      <c r="L7" s="205" t="s">
        <v>45</v>
      </c>
      <c r="M7" s="205"/>
      <c r="N7" s="205"/>
      <c r="O7" s="205"/>
      <c r="P7" s="205"/>
      <c r="Q7" s="205"/>
      <c r="R7" s="205"/>
      <c r="S7" s="205" t="s">
        <v>44</v>
      </c>
      <c r="T7" s="205"/>
      <c r="U7" s="205"/>
      <c r="V7" s="205"/>
      <c r="W7" s="205"/>
      <c r="X7" s="205"/>
      <c r="Y7" s="205"/>
      <c r="Z7" s="205"/>
      <c r="AA7" s="206"/>
    </row>
    <row r="8" spans="1:27" s="25" customFormat="1" ht="15.95" customHeight="1" x14ac:dyDescent="0.15">
      <c r="A8" s="171"/>
      <c r="B8" s="171"/>
      <c r="C8" s="174"/>
      <c r="D8" s="174"/>
      <c r="E8" s="174"/>
      <c r="F8" s="171"/>
      <c r="G8" s="171"/>
      <c r="H8" s="171"/>
      <c r="I8" s="198"/>
      <c r="J8" s="204"/>
      <c r="K8" s="197"/>
      <c r="L8" s="199" t="s">
        <v>16</v>
      </c>
      <c r="M8" s="200"/>
      <c r="N8" s="200"/>
      <c r="O8" s="200"/>
      <c r="P8" s="200"/>
      <c r="Q8" s="200"/>
      <c r="R8" s="201"/>
      <c r="S8" s="199" t="s">
        <v>13</v>
      </c>
      <c r="T8" s="200"/>
      <c r="U8" s="200"/>
      <c r="V8" s="200"/>
      <c r="W8" s="200"/>
      <c r="X8" s="200"/>
      <c r="Y8" s="200"/>
      <c r="Z8" s="200"/>
      <c r="AA8" s="201"/>
    </row>
    <row r="9" spans="1:27" s="25" customFormat="1" ht="15.95" customHeight="1" x14ac:dyDescent="0.15">
      <c r="A9" s="175"/>
      <c r="B9" s="186" t="s">
        <v>38</v>
      </c>
      <c r="C9" s="183"/>
      <c r="D9" s="183"/>
      <c r="E9" s="183"/>
      <c r="F9" s="175"/>
      <c r="G9" s="180" t="s">
        <v>7</v>
      </c>
      <c r="H9" s="180" t="s">
        <v>39</v>
      </c>
      <c r="I9" s="178" t="s">
        <v>17</v>
      </c>
      <c r="J9" s="179"/>
      <c r="K9" s="197"/>
      <c r="L9" s="189" t="s">
        <v>26</v>
      </c>
      <c r="M9" s="190" t="s">
        <v>34</v>
      </c>
      <c r="N9" s="191"/>
      <c r="O9" s="191"/>
      <c r="P9" s="191"/>
      <c r="Q9" s="191"/>
      <c r="R9" s="156"/>
      <c r="S9" s="189" t="s">
        <v>27</v>
      </c>
      <c r="T9" s="190" t="s">
        <v>33</v>
      </c>
      <c r="U9" s="191"/>
      <c r="V9" s="191"/>
      <c r="W9" s="191"/>
      <c r="X9" s="191"/>
      <c r="Y9" s="191"/>
      <c r="Z9" s="191"/>
      <c r="AA9" s="192"/>
    </row>
    <row r="10" spans="1:27" s="25" customFormat="1" ht="15.95" customHeight="1" x14ac:dyDescent="0.15">
      <c r="A10" s="176"/>
      <c r="B10" s="187"/>
      <c r="C10" s="184"/>
      <c r="D10" s="184"/>
      <c r="E10" s="184"/>
      <c r="F10" s="176"/>
      <c r="G10" s="181"/>
      <c r="H10" s="181"/>
      <c r="I10" s="14"/>
      <c r="J10" s="31" t="s">
        <v>31</v>
      </c>
      <c r="K10" s="198"/>
      <c r="L10" s="189"/>
      <c r="M10" s="193"/>
      <c r="N10" s="194"/>
      <c r="O10" s="194"/>
      <c r="P10" s="194"/>
      <c r="Q10" s="194"/>
      <c r="R10" s="157"/>
      <c r="S10" s="189"/>
      <c r="T10" s="193"/>
      <c r="U10" s="194"/>
      <c r="V10" s="194"/>
      <c r="W10" s="194"/>
      <c r="X10" s="194"/>
      <c r="Y10" s="194"/>
      <c r="Z10" s="194"/>
      <c r="AA10" s="195"/>
    </row>
    <row r="11" spans="1:27" s="25" customFormat="1" ht="159.94999999999999" customHeight="1" x14ac:dyDescent="0.15">
      <c r="A11" s="177"/>
      <c r="B11" s="188"/>
      <c r="C11" s="185"/>
      <c r="D11" s="185"/>
      <c r="E11" s="185"/>
      <c r="F11" s="177"/>
      <c r="G11" s="182"/>
      <c r="H11" s="182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236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>
        <v>2</v>
      </c>
      <c r="D12" s="22">
        <v>1</v>
      </c>
      <c r="E12" s="22">
        <v>31</v>
      </c>
      <c r="F12" s="16" t="s">
        <v>234</v>
      </c>
      <c r="G12" s="23">
        <v>9</v>
      </c>
      <c r="H12" s="23">
        <v>7</v>
      </c>
      <c r="I12" s="16">
        <v>2</v>
      </c>
      <c r="J12" s="24"/>
      <c r="K12" s="13">
        <v>1</v>
      </c>
      <c r="L12" s="23">
        <v>1</v>
      </c>
      <c r="M12" s="5">
        <v>1</v>
      </c>
      <c r="N12" s="6">
        <v>2</v>
      </c>
      <c r="O12" s="7">
        <v>0</v>
      </c>
      <c r="P12" s="8">
        <v>0</v>
      </c>
      <c r="Q12" s="7">
        <v>0</v>
      </c>
      <c r="R12" s="19">
        <v>3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2</v>
      </c>
      <c r="D13" s="22">
        <v>1</v>
      </c>
      <c r="E13" s="22">
        <v>31</v>
      </c>
      <c r="F13" s="16" t="s">
        <v>234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1</v>
      </c>
      <c r="N13" s="6">
        <v>0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2</v>
      </c>
      <c r="D14" s="22">
        <v>1</v>
      </c>
      <c r="E14" s="22">
        <v>31</v>
      </c>
      <c r="F14" s="16" t="s">
        <v>234</v>
      </c>
      <c r="G14" s="23">
        <v>9</v>
      </c>
      <c r="H14" s="23">
        <v>6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2</v>
      </c>
      <c r="D15" s="22">
        <v>1</v>
      </c>
      <c r="E15" s="22">
        <v>31</v>
      </c>
      <c r="F15" s="16" t="s">
        <v>234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2</v>
      </c>
      <c r="D16" s="22">
        <v>1</v>
      </c>
      <c r="E16" s="22">
        <v>31</v>
      </c>
      <c r="F16" s="16" t="s">
        <v>234</v>
      </c>
      <c r="G16" s="23">
        <v>9</v>
      </c>
      <c r="H16" s="23">
        <v>7</v>
      </c>
      <c r="I16" s="16">
        <v>2</v>
      </c>
      <c r="J16" s="24"/>
      <c r="K16" s="13">
        <v>1</v>
      </c>
      <c r="L16" s="23">
        <v>2</v>
      </c>
      <c r="M16" s="5">
        <v>0</v>
      </c>
      <c r="N16" s="6">
        <v>1</v>
      </c>
      <c r="O16" s="7">
        <v>1</v>
      </c>
      <c r="P16" s="8">
        <v>0</v>
      </c>
      <c r="Q16" s="7">
        <v>0</v>
      </c>
      <c r="R16" s="19">
        <v>2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2</v>
      </c>
      <c r="D17" s="22">
        <v>1</v>
      </c>
      <c r="E17" s="22">
        <v>31</v>
      </c>
      <c r="F17" s="16" t="s">
        <v>234</v>
      </c>
      <c r="G17" s="23">
        <v>9</v>
      </c>
      <c r="H17" s="23">
        <v>7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2</v>
      </c>
      <c r="D18" s="22">
        <v>1</v>
      </c>
      <c r="E18" s="22">
        <v>31</v>
      </c>
      <c r="F18" s="16" t="s">
        <v>234</v>
      </c>
      <c r="G18" s="23">
        <v>9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1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2</v>
      </c>
      <c r="D19" s="22">
        <v>1</v>
      </c>
      <c r="E19" s="22">
        <v>31</v>
      </c>
      <c r="F19" s="16" t="s">
        <v>234</v>
      </c>
      <c r="G19" s="23">
        <v>9</v>
      </c>
      <c r="H19" s="23">
        <v>7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2</v>
      </c>
      <c r="D20" s="22">
        <v>1</v>
      </c>
      <c r="E20" s="22">
        <v>31</v>
      </c>
      <c r="F20" s="16" t="s">
        <v>234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2</v>
      </c>
      <c r="D21" s="22">
        <v>1</v>
      </c>
      <c r="E21" s="22">
        <v>31</v>
      </c>
      <c r="F21" s="16" t="s">
        <v>234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2</v>
      </c>
      <c r="D22" s="22">
        <v>1</v>
      </c>
      <c r="E22" s="22">
        <v>31</v>
      </c>
      <c r="F22" s="16" t="s">
        <v>234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2</v>
      </c>
      <c r="D23" s="22">
        <v>1</v>
      </c>
      <c r="E23" s="22">
        <v>31</v>
      </c>
      <c r="F23" s="16" t="s">
        <v>234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2</v>
      </c>
      <c r="D24" s="22">
        <v>1</v>
      </c>
      <c r="E24" s="22">
        <v>31</v>
      </c>
      <c r="F24" s="16" t="s">
        <v>234</v>
      </c>
      <c r="G24" s="23">
        <v>9</v>
      </c>
      <c r="H24" s="23">
        <v>2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2</v>
      </c>
      <c r="D25" s="22">
        <v>1</v>
      </c>
      <c r="E25" s="22">
        <v>31</v>
      </c>
      <c r="F25" s="16" t="s">
        <v>234</v>
      </c>
      <c r="G25" s="23">
        <v>9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2</v>
      </c>
      <c r="D26" s="22">
        <v>1</v>
      </c>
      <c r="E26" s="22">
        <v>31</v>
      </c>
      <c r="F26" s="16" t="s">
        <v>234</v>
      </c>
      <c r="G26" s="23">
        <v>9</v>
      </c>
      <c r="H26" s="23">
        <v>6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2</v>
      </c>
      <c r="D27" s="22">
        <v>1</v>
      </c>
      <c r="E27" s="22">
        <v>31</v>
      </c>
      <c r="F27" s="16" t="s">
        <v>234</v>
      </c>
      <c r="G27" s="23">
        <v>9</v>
      </c>
      <c r="H27" s="23">
        <v>4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>
        <v>2</v>
      </c>
      <c r="D28" s="22">
        <v>1</v>
      </c>
      <c r="E28" s="22">
        <v>31</v>
      </c>
      <c r="F28" s="16" t="s">
        <v>234</v>
      </c>
      <c r="G28" s="23">
        <v>9</v>
      </c>
      <c r="H28" s="23">
        <v>4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>
        <v>2</v>
      </c>
      <c r="D29" s="22">
        <v>1</v>
      </c>
      <c r="E29" s="22">
        <v>31</v>
      </c>
      <c r="F29" s="16" t="s">
        <v>234</v>
      </c>
      <c r="G29" s="23">
        <v>9</v>
      </c>
      <c r="H29" s="23">
        <v>3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>
        <v>2</v>
      </c>
      <c r="D30" s="22">
        <v>1</v>
      </c>
      <c r="E30" s="22">
        <v>31</v>
      </c>
      <c r="F30" s="16" t="s">
        <v>234</v>
      </c>
      <c r="G30" s="23">
        <v>9</v>
      </c>
      <c r="H30" s="23">
        <v>3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2</v>
      </c>
      <c r="T30" s="5">
        <v>0</v>
      </c>
      <c r="U30" s="6">
        <v>0</v>
      </c>
      <c r="V30" s="7">
        <v>1</v>
      </c>
      <c r="W30" s="8">
        <v>0</v>
      </c>
      <c r="X30" s="7">
        <v>0</v>
      </c>
      <c r="Y30" s="7">
        <v>0</v>
      </c>
      <c r="Z30" s="12">
        <v>0</v>
      </c>
      <c r="AA30" s="19">
        <v>1</v>
      </c>
    </row>
    <row r="31" spans="1:27" ht="15.95" customHeight="1" x14ac:dyDescent="0.15">
      <c r="A31" s="1">
        <v>20</v>
      </c>
      <c r="B31" s="30">
        <v>1</v>
      </c>
      <c r="C31" s="21">
        <v>2</v>
      </c>
      <c r="D31" s="22">
        <v>1</v>
      </c>
      <c r="E31" s="22">
        <v>31</v>
      </c>
      <c r="F31" s="16" t="s">
        <v>234</v>
      </c>
      <c r="G31" s="23">
        <v>9</v>
      </c>
      <c r="H31" s="23">
        <v>2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1</v>
      </c>
      <c r="Y31" s="7">
        <v>1</v>
      </c>
      <c r="Z31" s="12">
        <v>0</v>
      </c>
      <c r="AA31" s="19">
        <v>2</v>
      </c>
    </row>
    <row r="32" spans="1:27" ht="15.95" customHeight="1" x14ac:dyDescent="0.15">
      <c r="A32" s="1">
        <v>21</v>
      </c>
      <c r="B32" s="30">
        <v>1</v>
      </c>
      <c r="C32" s="21">
        <v>2</v>
      </c>
      <c r="D32" s="22">
        <v>1</v>
      </c>
      <c r="E32" s="22">
        <v>31</v>
      </c>
      <c r="F32" s="16" t="s">
        <v>234</v>
      </c>
      <c r="G32" s="23">
        <v>9</v>
      </c>
      <c r="H32" s="23">
        <v>1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2</v>
      </c>
      <c r="Z32" s="12">
        <v>0</v>
      </c>
      <c r="AA32" s="19">
        <v>2</v>
      </c>
    </row>
    <row r="33" spans="1:27" ht="15.95" customHeight="1" x14ac:dyDescent="0.15">
      <c r="A33" s="1">
        <v>22</v>
      </c>
      <c r="B33" s="30">
        <v>1</v>
      </c>
      <c r="C33" s="21">
        <v>2</v>
      </c>
      <c r="D33" s="22">
        <v>1</v>
      </c>
      <c r="E33" s="22">
        <v>31</v>
      </c>
      <c r="F33" s="16" t="s">
        <v>234</v>
      </c>
      <c r="G33" s="23">
        <v>9</v>
      </c>
      <c r="H33" s="23">
        <v>3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>
        <v>2</v>
      </c>
      <c r="D34" s="22">
        <v>1</v>
      </c>
      <c r="E34" s="22">
        <v>31</v>
      </c>
      <c r="F34" s="16" t="s">
        <v>234</v>
      </c>
      <c r="G34" s="23">
        <v>9</v>
      </c>
      <c r="H34" s="23">
        <v>5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>
        <v>2</v>
      </c>
      <c r="D35" s="22">
        <v>1</v>
      </c>
      <c r="E35" s="22">
        <v>31</v>
      </c>
      <c r="F35" s="16" t="s">
        <v>234</v>
      </c>
      <c r="G35" s="23">
        <v>9</v>
      </c>
      <c r="H35" s="23">
        <v>3</v>
      </c>
      <c r="I35" s="16">
        <v>2</v>
      </c>
      <c r="J35" s="24"/>
      <c r="K35" s="13">
        <v>3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>
        <v>2</v>
      </c>
      <c r="D36" s="22">
        <v>1</v>
      </c>
      <c r="E36" s="22">
        <v>31</v>
      </c>
      <c r="F36" s="16" t="s">
        <v>234</v>
      </c>
      <c r="G36" s="23">
        <v>9</v>
      </c>
      <c r="H36" s="23">
        <v>4</v>
      </c>
      <c r="I36" s="16">
        <v>2</v>
      </c>
      <c r="J36" s="24"/>
      <c r="K36" s="13">
        <v>3</v>
      </c>
      <c r="L36" s="23">
        <v>1</v>
      </c>
      <c r="M36" s="5">
        <v>0</v>
      </c>
      <c r="N36" s="6">
        <v>1</v>
      </c>
      <c r="O36" s="7">
        <v>1</v>
      </c>
      <c r="P36" s="8">
        <v>0</v>
      </c>
      <c r="Q36" s="7">
        <v>0</v>
      </c>
      <c r="R36" s="19">
        <v>2</v>
      </c>
      <c r="S36" s="23">
        <v>1</v>
      </c>
      <c r="T36" s="5">
        <v>0</v>
      </c>
      <c r="U36" s="6">
        <v>0</v>
      </c>
      <c r="V36" s="7">
        <v>2</v>
      </c>
      <c r="W36" s="8">
        <v>0</v>
      </c>
      <c r="X36" s="7">
        <v>0</v>
      </c>
      <c r="Y36" s="7">
        <v>0</v>
      </c>
      <c r="Z36" s="12">
        <v>0</v>
      </c>
      <c r="AA36" s="19">
        <v>2</v>
      </c>
    </row>
    <row r="37" spans="1:27" ht="15.95" customHeight="1" x14ac:dyDescent="0.15">
      <c r="A37" s="1">
        <v>26</v>
      </c>
      <c r="B37" s="30">
        <v>1</v>
      </c>
      <c r="C37" s="21">
        <v>2</v>
      </c>
      <c r="D37" s="22">
        <v>1</v>
      </c>
      <c r="E37" s="22">
        <v>31</v>
      </c>
      <c r="F37" s="16" t="s">
        <v>234</v>
      </c>
      <c r="G37" s="23">
        <v>9</v>
      </c>
      <c r="H37" s="23">
        <v>3</v>
      </c>
      <c r="I37" s="16">
        <v>2</v>
      </c>
      <c r="J37" s="24"/>
      <c r="K37" s="13">
        <v>3</v>
      </c>
      <c r="L37" s="23">
        <v>1</v>
      </c>
      <c r="M37" s="5">
        <v>1</v>
      </c>
      <c r="N37" s="6">
        <v>1</v>
      </c>
      <c r="O37" s="7">
        <v>0</v>
      </c>
      <c r="P37" s="8">
        <v>0</v>
      </c>
      <c r="Q37" s="7">
        <v>0</v>
      </c>
      <c r="R37" s="19">
        <v>2</v>
      </c>
      <c r="S37" s="23">
        <v>1</v>
      </c>
      <c r="T37" s="5">
        <v>1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>
        <v>2</v>
      </c>
      <c r="D38" s="22">
        <v>1</v>
      </c>
      <c r="E38" s="22">
        <v>31</v>
      </c>
      <c r="F38" s="16" t="s">
        <v>234</v>
      </c>
      <c r="G38" s="23">
        <v>9</v>
      </c>
      <c r="H38" s="23">
        <v>2</v>
      </c>
      <c r="I38" s="16">
        <v>2</v>
      </c>
      <c r="J38" s="24"/>
      <c r="K38" s="13">
        <v>3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>
        <v>2</v>
      </c>
      <c r="D39" s="22">
        <v>1</v>
      </c>
      <c r="E39" s="22">
        <v>31</v>
      </c>
      <c r="F39" s="16" t="s">
        <v>234</v>
      </c>
      <c r="G39" s="23">
        <v>9</v>
      </c>
      <c r="H39" s="23">
        <v>3</v>
      </c>
      <c r="I39" s="16">
        <v>2</v>
      </c>
      <c r="J39" s="24"/>
      <c r="K39" s="13">
        <v>3</v>
      </c>
      <c r="L39" s="23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9">
        <v>1</v>
      </c>
      <c r="S39" s="23">
        <v>1</v>
      </c>
      <c r="T39" s="5">
        <v>0</v>
      </c>
      <c r="U39" s="6">
        <v>0</v>
      </c>
      <c r="V39" s="7">
        <v>1</v>
      </c>
      <c r="W39" s="8">
        <v>0</v>
      </c>
      <c r="X39" s="7">
        <v>0</v>
      </c>
      <c r="Y39" s="7">
        <v>0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>
        <v>2</v>
      </c>
      <c r="D40" s="22">
        <v>1</v>
      </c>
      <c r="E40" s="22">
        <v>31</v>
      </c>
      <c r="F40" s="16" t="s">
        <v>234</v>
      </c>
      <c r="G40" s="23">
        <v>10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2</v>
      </c>
      <c r="D41" s="22">
        <v>1</v>
      </c>
      <c r="E41" s="22">
        <v>31</v>
      </c>
      <c r="F41" s="16" t="s">
        <v>234</v>
      </c>
      <c r="G41" s="23">
        <v>10</v>
      </c>
      <c r="H41" s="23">
        <v>6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2</v>
      </c>
      <c r="D42" s="22">
        <v>1</v>
      </c>
      <c r="E42" s="22">
        <v>31</v>
      </c>
      <c r="F42" s="16" t="s">
        <v>234</v>
      </c>
      <c r="G42" s="23">
        <v>10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2</v>
      </c>
      <c r="D43" s="22">
        <v>1</v>
      </c>
      <c r="E43" s="22">
        <v>31</v>
      </c>
      <c r="F43" s="16" t="s">
        <v>234</v>
      </c>
      <c r="G43" s="23">
        <v>10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2</v>
      </c>
      <c r="D44" s="22">
        <v>1</v>
      </c>
      <c r="E44" s="22">
        <v>31</v>
      </c>
      <c r="F44" s="16" t="s">
        <v>234</v>
      </c>
      <c r="G44" s="23">
        <v>10</v>
      </c>
      <c r="H44" s="23">
        <v>3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2</v>
      </c>
      <c r="D45" s="22">
        <v>1</v>
      </c>
      <c r="E45" s="22">
        <v>31</v>
      </c>
      <c r="F45" s="16" t="s">
        <v>234</v>
      </c>
      <c r="G45" s="23">
        <v>10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2</v>
      </c>
      <c r="D46" s="22">
        <v>1</v>
      </c>
      <c r="E46" s="22">
        <v>31</v>
      </c>
      <c r="F46" s="16" t="s">
        <v>234</v>
      </c>
      <c r="G46" s="23">
        <v>10</v>
      </c>
      <c r="H46" s="23">
        <v>6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1</v>
      </c>
      <c r="R46" s="19">
        <v>2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2</v>
      </c>
      <c r="D47" s="22">
        <v>1</v>
      </c>
      <c r="E47" s="22">
        <v>31</v>
      </c>
      <c r="F47" s="16" t="s">
        <v>234</v>
      </c>
      <c r="G47" s="23">
        <v>10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2</v>
      </c>
      <c r="D48" s="22">
        <v>1</v>
      </c>
      <c r="E48" s="22">
        <v>31</v>
      </c>
      <c r="F48" s="16" t="s">
        <v>234</v>
      </c>
      <c r="G48" s="23">
        <v>10</v>
      </c>
      <c r="H48" s="23">
        <v>6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1</v>
      </c>
      <c r="P48" s="8">
        <v>0</v>
      </c>
      <c r="Q48" s="7">
        <v>0</v>
      </c>
      <c r="R48" s="19">
        <v>2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2</v>
      </c>
      <c r="D49" s="22">
        <v>1</v>
      </c>
      <c r="E49" s="22">
        <v>31</v>
      </c>
      <c r="F49" s="16" t="s">
        <v>234</v>
      </c>
      <c r="G49" s="23">
        <v>10</v>
      </c>
      <c r="H49" s="23">
        <v>9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2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>
        <v>2</v>
      </c>
      <c r="D50" s="22">
        <v>1</v>
      </c>
      <c r="E50" s="22">
        <v>31</v>
      </c>
      <c r="F50" s="16" t="s">
        <v>234</v>
      </c>
      <c r="G50" s="23">
        <v>10</v>
      </c>
      <c r="H50" s="23">
        <v>8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>
        <v>2</v>
      </c>
      <c r="D51" s="22">
        <v>1</v>
      </c>
      <c r="E51" s="22">
        <v>31</v>
      </c>
      <c r="F51" s="16" t="s">
        <v>234</v>
      </c>
      <c r="G51" s="23">
        <v>10</v>
      </c>
      <c r="H51" s="23">
        <v>8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>
        <v>2</v>
      </c>
      <c r="D52" s="22">
        <v>1</v>
      </c>
      <c r="E52" s="22">
        <v>31</v>
      </c>
      <c r="F52" s="16" t="s">
        <v>234</v>
      </c>
      <c r="G52" s="23">
        <v>10</v>
      </c>
      <c r="H52" s="23">
        <v>5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0</v>
      </c>
      <c r="V52" s="7">
        <v>1</v>
      </c>
      <c r="W52" s="8">
        <v>0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>
        <v>2</v>
      </c>
      <c r="D53" s="22">
        <v>1</v>
      </c>
      <c r="E53" s="22">
        <v>31</v>
      </c>
      <c r="F53" s="16" t="s">
        <v>234</v>
      </c>
      <c r="G53" s="23">
        <v>10</v>
      </c>
      <c r="H53" s="23">
        <v>3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>
        <v>2</v>
      </c>
      <c r="D54" s="22">
        <v>1</v>
      </c>
      <c r="E54" s="22">
        <v>31</v>
      </c>
      <c r="F54" s="16" t="s">
        <v>234</v>
      </c>
      <c r="G54" s="23">
        <v>10</v>
      </c>
      <c r="H54" s="23">
        <v>5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>
        <v>2</v>
      </c>
      <c r="D55" s="22">
        <v>1</v>
      </c>
      <c r="E55" s="22">
        <v>31</v>
      </c>
      <c r="F55" s="16" t="s">
        <v>234</v>
      </c>
      <c r="G55" s="23">
        <v>10</v>
      </c>
      <c r="H55" s="23">
        <v>8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>
        <v>2</v>
      </c>
      <c r="D56" s="22">
        <v>1</v>
      </c>
      <c r="E56" s="22">
        <v>31</v>
      </c>
      <c r="F56" s="16" t="s">
        <v>234</v>
      </c>
      <c r="G56" s="23">
        <v>10</v>
      </c>
      <c r="H56" s="23">
        <v>4</v>
      </c>
      <c r="I56" s="16">
        <v>2</v>
      </c>
      <c r="J56" s="24"/>
      <c r="K56" s="13">
        <v>3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>
        <v>1</v>
      </c>
      <c r="T56" s="5">
        <v>0</v>
      </c>
      <c r="U56" s="6">
        <v>1</v>
      </c>
      <c r="V56" s="7">
        <v>0</v>
      </c>
      <c r="W56" s="8">
        <v>0</v>
      </c>
      <c r="X56" s="7">
        <v>1</v>
      </c>
      <c r="Y56" s="7">
        <v>0</v>
      </c>
      <c r="Z56" s="12">
        <v>0</v>
      </c>
      <c r="AA56" s="19">
        <v>2</v>
      </c>
    </row>
    <row r="57" spans="1:27" ht="15.95" customHeight="1" x14ac:dyDescent="0.15">
      <c r="A57" s="1">
        <v>46</v>
      </c>
      <c r="B57" s="30">
        <v>1</v>
      </c>
      <c r="C57" s="21">
        <v>2</v>
      </c>
      <c r="D57" s="22">
        <v>1</v>
      </c>
      <c r="E57" s="22">
        <v>31</v>
      </c>
      <c r="F57" s="16" t="s">
        <v>234</v>
      </c>
      <c r="G57" s="23">
        <v>10</v>
      </c>
      <c r="H57" s="23">
        <v>5</v>
      </c>
      <c r="I57" s="16">
        <v>2</v>
      </c>
      <c r="J57" s="24"/>
      <c r="K57" s="13">
        <v>3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>
        <v>1</v>
      </c>
      <c r="T57" s="5">
        <v>0</v>
      </c>
      <c r="U57" s="6">
        <v>0</v>
      </c>
      <c r="V57" s="7">
        <v>1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21">
        <v>2</v>
      </c>
      <c r="D58" s="22">
        <v>1</v>
      </c>
      <c r="E58" s="22">
        <v>31</v>
      </c>
      <c r="F58" s="16" t="s">
        <v>234</v>
      </c>
      <c r="G58" s="23">
        <v>10</v>
      </c>
      <c r="H58" s="23">
        <v>2</v>
      </c>
      <c r="I58" s="16">
        <v>2</v>
      </c>
      <c r="J58" s="24"/>
      <c r="K58" s="13">
        <v>3</v>
      </c>
      <c r="L58" s="23">
        <v>1</v>
      </c>
      <c r="M58" s="5">
        <v>1</v>
      </c>
      <c r="N58" s="6">
        <v>1</v>
      </c>
      <c r="O58" s="7">
        <v>0</v>
      </c>
      <c r="P58" s="8">
        <v>0</v>
      </c>
      <c r="Q58" s="7">
        <v>0</v>
      </c>
      <c r="R58" s="19">
        <v>2</v>
      </c>
      <c r="S58" s="23">
        <v>1</v>
      </c>
      <c r="T58" s="5">
        <v>1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>
        <v>2</v>
      </c>
      <c r="D59" s="22">
        <v>1</v>
      </c>
      <c r="E59" s="22">
        <v>31</v>
      </c>
      <c r="F59" s="16" t="s">
        <v>234</v>
      </c>
      <c r="G59" s="23">
        <v>10</v>
      </c>
      <c r="H59" s="23">
        <v>3</v>
      </c>
      <c r="I59" s="16">
        <v>2</v>
      </c>
      <c r="J59" s="24"/>
      <c r="K59" s="13">
        <v>3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>
        <v>1</v>
      </c>
      <c r="T59" s="5">
        <v>0</v>
      </c>
      <c r="U59" s="6">
        <v>1</v>
      </c>
      <c r="V59" s="7">
        <v>1</v>
      </c>
      <c r="W59" s="8">
        <v>0</v>
      </c>
      <c r="X59" s="7">
        <v>2</v>
      </c>
      <c r="Y59" s="7">
        <v>1</v>
      </c>
      <c r="Z59" s="12">
        <v>0</v>
      </c>
      <c r="AA59" s="19">
        <v>5</v>
      </c>
    </row>
    <row r="60" spans="1:27" ht="15.95" customHeight="1" x14ac:dyDescent="0.15">
      <c r="A60" s="1">
        <v>49</v>
      </c>
      <c r="B60" s="30">
        <v>1</v>
      </c>
      <c r="C60" s="21">
        <v>2</v>
      </c>
      <c r="D60" s="22">
        <v>1</v>
      </c>
      <c r="E60" s="22">
        <v>31</v>
      </c>
      <c r="F60" s="16" t="s">
        <v>234</v>
      </c>
      <c r="G60" s="23">
        <v>11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2</v>
      </c>
      <c r="D61" s="22">
        <v>1</v>
      </c>
      <c r="E61" s="22">
        <v>31</v>
      </c>
      <c r="F61" s="16" t="s">
        <v>234</v>
      </c>
      <c r="G61" s="23">
        <v>11</v>
      </c>
      <c r="H61" s="23">
        <v>6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2</v>
      </c>
      <c r="D62" s="22">
        <v>1</v>
      </c>
      <c r="E62" s="22">
        <v>31</v>
      </c>
      <c r="F62" s="16" t="s">
        <v>234</v>
      </c>
      <c r="G62" s="23">
        <v>11</v>
      </c>
      <c r="H62" s="23">
        <v>5</v>
      </c>
      <c r="I62" s="16">
        <v>2</v>
      </c>
      <c r="J62" s="24"/>
      <c r="K62" s="13">
        <v>1</v>
      </c>
      <c r="L62" s="23">
        <v>2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2</v>
      </c>
      <c r="D63" s="22">
        <v>1</v>
      </c>
      <c r="E63" s="22">
        <v>31</v>
      </c>
      <c r="F63" s="16" t="s">
        <v>234</v>
      </c>
      <c r="G63" s="23">
        <v>11</v>
      </c>
      <c r="H63" s="23">
        <v>3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2</v>
      </c>
      <c r="D64" s="22">
        <v>1</v>
      </c>
      <c r="E64" s="22">
        <v>31</v>
      </c>
      <c r="F64" s="16" t="s">
        <v>234</v>
      </c>
      <c r="G64" s="23">
        <v>11</v>
      </c>
      <c r="H64" s="23">
        <v>6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2</v>
      </c>
      <c r="D65" s="22">
        <v>1</v>
      </c>
      <c r="E65" s="22">
        <v>31</v>
      </c>
      <c r="F65" s="16" t="s">
        <v>234</v>
      </c>
      <c r="G65" s="23">
        <v>11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2</v>
      </c>
      <c r="D66" s="22">
        <v>1</v>
      </c>
      <c r="E66" s="22">
        <v>31</v>
      </c>
      <c r="F66" s="16" t="s">
        <v>234</v>
      </c>
      <c r="G66" s="23">
        <v>11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1</v>
      </c>
      <c r="P66" s="8">
        <v>0</v>
      </c>
      <c r="Q66" s="7">
        <v>0</v>
      </c>
      <c r="R66" s="19">
        <v>2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2</v>
      </c>
      <c r="D67" s="22">
        <v>1</v>
      </c>
      <c r="E67" s="22">
        <v>31</v>
      </c>
      <c r="F67" s="16" t="s">
        <v>234</v>
      </c>
      <c r="G67" s="23">
        <v>11</v>
      </c>
      <c r="H67" s="23">
        <v>6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2</v>
      </c>
      <c r="D68" s="22">
        <v>1</v>
      </c>
      <c r="E68" s="22">
        <v>31</v>
      </c>
      <c r="F68" s="16" t="s">
        <v>234</v>
      </c>
      <c r="G68" s="23">
        <v>11</v>
      </c>
      <c r="H68" s="23">
        <v>3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2</v>
      </c>
      <c r="D69" s="22">
        <v>1</v>
      </c>
      <c r="E69" s="22">
        <v>31</v>
      </c>
      <c r="F69" s="16" t="s">
        <v>234</v>
      </c>
      <c r="G69" s="23">
        <v>11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1</v>
      </c>
      <c r="P69" s="8">
        <v>0</v>
      </c>
      <c r="Q69" s="7">
        <v>0</v>
      </c>
      <c r="R69" s="19">
        <v>2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2</v>
      </c>
      <c r="D70" s="22">
        <v>1</v>
      </c>
      <c r="E70" s="22">
        <v>31</v>
      </c>
      <c r="F70" s="16" t="s">
        <v>234</v>
      </c>
      <c r="G70" s="23">
        <v>11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2</v>
      </c>
      <c r="D71" s="22">
        <v>1</v>
      </c>
      <c r="E71" s="22">
        <v>31</v>
      </c>
      <c r="F71" s="16" t="s">
        <v>234</v>
      </c>
      <c r="G71" s="23">
        <v>11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2</v>
      </c>
      <c r="D72" s="22">
        <v>1</v>
      </c>
      <c r="E72" s="22">
        <v>31</v>
      </c>
      <c r="F72" s="16" t="s">
        <v>234</v>
      </c>
      <c r="G72" s="23">
        <v>11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2</v>
      </c>
      <c r="D73" s="22">
        <v>1</v>
      </c>
      <c r="E73" s="22">
        <v>31</v>
      </c>
      <c r="F73" s="16" t="s">
        <v>234</v>
      </c>
      <c r="G73" s="23">
        <v>11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2</v>
      </c>
      <c r="D74" s="22">
        <v>1</v>
      </c>
      <c r="E74" s="22">
        <v>31</v>
      </c>
      <c r="F74" s="16" t="s">
        <v>234</v>
      </c>
      <c r="G74" s="23">
        <v>11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1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2</v>
      </c>
      <c r="D75" s="22">
        <v>1</v>
      </c>
      <c r="E75" s="22">
        <v>31</v>
      </c>
      <c r="F75" s="16" t="s">
        <v>234</v>
      </c>
      <c r="G75" s="23">
        <v>11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2</v>
      </c>
      <c r="D76" s="22">
        <v>1</v>
      </c>
      <c r="E76" s="22">
        <v>31</v>
      </c>
      <c r="F76" s="16" t="s">
        <v>234</v>
      </c>
      <c r="G76" s="23">
        <v>11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2</v>
      </c>
      <c r="D77" s="22">
        <v>1</v>
      </c>
      <c r="E77" s="22">
        <v>31</v>
      </c>
      <c r="F77" s="16" t="s">
        <v>234</v>
      </c>
      <c r="G77" s="23">
        <v>11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2</v>
      </c>
      <c r="D78" s="22">
        <v>1</v>
      </c>
      <c r="E78" s="22">
        <v>31</v>
      </c>
      <c r="F78" s="16" t="s">
        <v>234</v>
      </c>
      <c r="G78" s="23">
        <v>11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2</v>
      </c>
      <c r="D79" s="22">
        <v>1</v>
      </c>
      <c r="E79" s="22">
        <v>31</v>
      </c>
      <c r="F79" s="16" t="s">
        <v>234</v>
      </c>
      <c r="G79" s="23">
        <v>11</v>
      </c>
      <c r="H79" s="23">
        <v>4</v>
      </c>
      <c r="I79" s="16">
        <v>2</v>
      </c>
      <c r="J79" s="24"/>
      <c r="K79" s="13">
        <v>1</v>
      </c>
      <c r="L79" s="23">
        <v>3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2</v>
      </c>
      <c r="D80" s="22">
        <v>1</v>
      </c>
      <c r="E80" s="22">
        <v>31</v>
      </c>
      <c r="F80" s="16" t="s">
        <v>234</v>
      </c>
      <c r="G80" s="23">
        <v>11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2</v>
      </c>
      <c r="D81" s="22">
        <v>1</v>
      </c>
      <c r="E81" s="22">
        <v>31</v>
      </c>
      <c r="F81" s="16" t="s">
        <v>234</v>
      </c>
      <c r="G81" s="23">
        <v>11</v>
      </c>
      <c r="H81" s="23">
        <v>5</v>
      </c>
      <c r="I81" s="16">
        <v>2</v>
      </c>
      <c r="J81" s="24"/>
      <c r="K81" s="13">
        <v>1</v>
      </c>
      <c r="L81" s="23">
        <v>2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2</v>
      </c>
      <c r="D82" s="22">
        <v>1</v>
      </c>
      <c r="E82" s="22">
        <v>31</v>
      </c>
      <c r="F82" s="16" t="s">
        <v>234</v>
      </c>
      <c r="G82" s="23">
        <v>11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2</v>
      </c>
      <c r="D83" s="22">
        <v>1</v>
      </c>
      <c r="E83" s="22">
        <v>31</v>
      </c>
      <c r="F83" s="16" t="s">
        <v>234</v>
      </c>
      <c r="G83" s="23">
        <v>11</v>
      </c>
      <c r="H83" s="23">
        <v>6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2</v>
      </c>
      <c r="D84" s="22">
        <v>1</v>
      </c>
      <c r="E84" s="22">
        <v>31</v>
      </c>
      <c r="F84" s="16" t="s">
        <v>234</v>
      </c>
      <c r="G84" s="23">
        <v>11</v>
      </c>
      <c r="H84" s="23">
        <v>5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2</v>
      </c>
      <c r="D85" s="22">
        <v>1</v>
      </c>
      <c r="E85" s="22">
        <v>31</v>
      </c>
      <c r="F85" s="16" t="s">
        <v>234</v>
      </c>
      <c r="G85" s="23">
        <v>11</v>
      </c>
      <c r="H85" s="23">
        <v>5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2</v>
      </c>
      <c r="O85" s="7">
        <v>1</v>
      </c>
      <c r="P85" s="8">
        <v>0</v>
      </c>
      <c r="Q85" s="7">
        <v>0</v>
      </c>
      <c r="R85" s="19">
        <v>4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2</v>
      </c>
      <c r="D86" s="22">
        <v>1</v>
      </c>
      <c r="E86" s="22">
        <v>31</v>
      </c>
      <c r="F86" s="16" t="s">
        <v>234</v>
      </c>
      <c r="G86" s="23">
        <v>11</v>
      </c>
      <c r="H86" s="23">
        <v>8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1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2</v>
      </c>
      <c r="D87" s="22">
        <v>1</v>
      </c>
      <c r="E87" s="22">
        <v>31</v>
      </c>
      <c r="F87" s="16" t="s">
        <v>234</v>
      </c>
      <c r="G87" s="23">
        <v>11</v>
      </c>
      <c r="H87" s="23">
        <v>6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>
        <v>2</v>
      </c>
      <c r="D88" s="22">
        <v>1</v>
      </c>
      <c r="E88" s="22">
        <v>31</v>
      </c>
      <c r="F88" s="16" t="s">
        <v>234</v>
      </c>
      <c r="G88" s="23">
        <v>11</v>
      </c>
      <c r="H88" s="23">
        <v>7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1</v>
      </c>
      <c r="Y88" s="7">
        <v>1</v>
      </c>
      <c r="Z88" s="12">
        <v>0</v>
      </c>
      <c r="AA88" s="19">
        <v>2</v>
      </c>
    </row>
    <row r="89" spans="1:27" ht="15.95" customHeight="1" x14ac:dyDescent="0.15">
      <c r="A89" s="1">
        <v>78</v>
      </c>
      <c r="B89" s="30">
        <v>1</v>
      </c>
      <c r="C89" s="21">
        <v>2</v>
      </c>
      <c r="D89" s="22">
        <v>1</v>
      </c>
      <c r="E89" s="22">
        <v>31</v>
      </c>
      <c r="F89" s="16" t="s">
        <v>234</v>
      </c>
      <c r="G89" s="23">
        <v>11</v>
      </c>
      <c r="H89" s="23">
        <v>3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>
        <v>2</v>
      </c>
      <c r="D90" s="22">
        <v>1</v>
      </c>
      <c r="E90" s="22">
        <v>31</v>
      </c>
      <c r="F90" s="16" t="s">
        <v>234</v>
      </c>
      <c r="G90" s="23">
        <v>11</v>
      </c>
      <c r="H90" s="23">
        <v>2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1</v>
      </c>
      <c r="Y90" s="7">
        <v>1</v>
      </c>
      <c r="Z90" s="12">
        <v>0</v>
      </c>
      <c r="AA90" s="19">
        <v>2</v>
      </c>
    </row>
    <row r="91" spans="1:27" ht="15.95" customHeight="1" x14ac:dyDescent="0.15">
      <c r="A91" s="1">
        <v>80</v>
      </c>
      <c r="B91" s="30">
        <v>1</v>
      </c>
      <c r="C91" s="21">
        <v>2</v>
      </c>
      <c r="D91" s="22">
        <v>1</v>
      </c>
      <c r="E91" s="22">
        <v>31</v>
      </c>
      <c r="F91" s="16" t="s">
        <v>234</v>
      </c>
      <c r="G91" s="23">
        <v>11</v>
      </c>
      <c r="H91" s="23">
        <v>8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>
        <v>2</v>
      </c>
      <c r="D92" s="22">
        <v>1</v>
      </c>
      <c r="E92" s="22">
        <v>31</v>
      </c>
      <c r="F92" s="16" t="s">
        <v>234</v>
      </c>
      <c r="G92" s="23">
        <v>11</v>
      </c>
      <c r="H92" s="23">
        <v>2</v>
      </c>
      <c r="I92" s="16">
        <v>2</v>
      </c>
      <c r="J92" s="24"/>
      <c r="K92" s="13">
        <v>3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2</v>
      </c>
      <c r="D93" s="22">
        <v>1</v>
      </c>
      <c r="E93" s="22">
        <v>31</v>
      </c>
      <c r="F93" s="16" t="s">
        <v>234</v>
      </c>
      <c r="G93" s="23">
        <v>11</v>
      </c>
      <c r="H93" s="23">
        <v>8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>
        <v>1</v>
      </c>
      <c r="S93" s="23">
        <v>1</v>
      </c>
      <c r="T93" s="5">
        <v>0</v>
      </c>
      <c r="U93" s="6">
        <v>0</v>
      </c>
      <c r="V93" s="7">
        <v>1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2</v>
      </c>
      <c r="D94" s="22">
        <v>1</v>
      </c>
      <c r="E94" s="22">
        <v>31</v>
      </c>
      <c r="F94" s="16" t="s">
        <v>234</v>
      </c>
      <c r="G94" s="23">
        <v>11</v>
      </c>
      <c r="H94" s="23">
        <v>5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2</v>
      </c>
      <c r="D95" s="22">
        <v>1</v>
      </c>
      <c r="E95" s="22">
        <v>31</v>
      </c>
      <c r="F95" s="16" t="s">
        <v>234</v>
      </c>
      <c r="G95" s="23">
        <v>11</v>
      </c>
      <c r="H95" s="23">
        <v>4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1</v>
      </c>
      <c r="O95" s="7">
        <v>1</v>
      </c>
      <c r="P95" s="8">
        <v>0</v>
      </c>
      <c r="Q95" s="7">
        <v>0</v>
      </c>
      <c r="R95" s="19">
        <v>2</v>
      </c>
      <c r="S95" s="23">
        <v>1</v>
      </c>
      <c r="T95" s="5">
        <v>0</v>
      </c>
      <c r="U95" s="6">
        <v>1</v>
      </c>
      <c r="V95" s="7">
        <v>1</v>
      </c>
      <c r="W95" s="8">
        <v>0</v>
      </c>
      <c r="X95" s="7">
        <v>0</v>
      </c>
      <c r="Y95" s="7">
        <v>0</v>
      </c>
      <c r="Z95" s="12">
        <v>0</v>
      </c>
      <c r="AA95" s="19">
        <v>2</v>
      </c>
    </row>
    <row r="96" spans="1:27" ht="15.95" customHeight="1" x14ac:dyDescent="0.15">
      <c r="A96" s="1">
        <v>85</v>
      </c>
      <c r="B96" s="30">
        <v>1</v>
      </c>
      <c r="C96" s="21">
        <v>2</v>
      </c>
      <c r="D96" s="22">
        <v>1</v>
      </c>
      <c r="E96" s="22">
        <v>31</v>
      </c>
      <c r="F96" s="16" t="s">
        <v>234</v>
      </c>
      <c r="G96" s="23">
        <v>11</v>
      </c>
      <c r="H96" s="23">
        <v>4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0</v>
      </c>
      <c r="V96" s="7">
        <v>2</v>
      </c>
      <c r="W96" s="8">
        <v>0</v>
      </c>
      <c r="X96" s="7">
        <v>0</v>
      </c>
      <c r="Y96" s="7">
        <v>0</v>
      </c>
      <c r="Z96" s="12">
        <v>0</v>
      </c>
      <c r="AA96" s="19">
        <v>2</v>
      </c>
    </row>
    <row r="97" spans="1:27" ht="15.95" customHeight="1" x14ac:dyDescent="0.15">
      <c r="A97" s="1">
        <v>86</v>
      </c>
      <c r="B97" s="30">
        <v>1</v>
      </c>
      <c r="C97" s="21">
        <v>2</v>
      </c>
      <c r="D97" s="22">
        <v>1</v>
      </c>
      <c r="E97" s="22">
        <v>31</v>
      </c>
      <c r="F97" s="16" t="s">
        <v>234</v>
      </c>
      <c r="G97" s="23">
        <v>11</v>
      </c>
      <c r="H97" s="23">
        <v>2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1</v>
      </c>
      <c r="Y97" s="7">
        <v>1</v>
      </c>
      <c r="Z97" s="12">
        <v>0</v>
      </c>
      <c r="AA97" s="19">
        <v>2</v>
      </c>
    </row>
    <row r="98" spans="1:27" ht="15.95" customHeight="1" x14ac:dyDescent="0.15">
      <c r="A98" s="1">
        <v>87</v>
      </c>
      <c r="B98" s="30">
        <v>1</v>
      </c>
      <c r="C98" s="21">
        <v>2</v>
      </c>
      <c r="D98" s="22">
        <v>1</v>
      </c>
      <c r="E98" s="22">
        <v>31</v>
      </c>
      <c r="F98" s="16" t="s">
        <v>234</v>
      </c>
      <c r="G98" s="23">
        <v>11</v>
      </c>
      <c r="H98" s="23">
        <v>2</v>
      </c>
      <c r="I98" s="16">
        <v>2</v>
      </c>
      <c r="J98" s="24"/>
      <c r="K98" s="13">
        <v>3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2</v>
      </c>
      <c r="Z98" s="12">
        <v>0</v>
      </c>
      <c r="AA98" s="19">
        <v>2</v>
      </c>
    </row>
    <row r="99" spans="1:27" ht="15.95" customHeight="1" x14ac:dyDescent="0.15">
      <c r="A99" s="1">
        <v>88</v>
      </c>
      <c r="B99" s="30">
        <v>1</v>
      </c>
      <c r="C99" s="21">
        <v>2</v>
      </c>
      <c r="D99" s="22">
        <v>1</v>
      </c>
      <c r="E99" s="22">
        <v>31</v>
      </c>
      <c r="F99" s="16" t="s">
        <v>234</v>
      </c>
      <c r="G99" s="23">
        <v>12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2</v>
      </c>
      <c r="D100" s="22">
        <v>1</v>
      </c>
      <c r="E100" s="22">
        <v>31</v>
      </c>
      <c r="F100" s="16" t="s">
        <v>234</v>
      </c>
      <c r="G100" s="23">
        <v>12</v>
      </c>
      <c r="H100" s="23">
        <v>3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2</v>
      </c>
      <c r="D101" s="22">
        <v>1</v>
      </c>
      <c r="E101" s="22">
        <v>31</v>
      </c>
      <c r="F101" s="16" t="s">
        <v>234</v>
      </c>
      <c r="G101" s="23">
        <v>12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2</v>
      </c>
      <c r="D102" s="22">
        <v>1</v>
      </c>
      <c r="E102" s="22">
        <v>31</v>
      </c>
      <c r="F102" s="16" t="s">
        <v>234</v>
      </c>
      <c r="G102" s="23">
        <v>12</v>
      </c>
      <c r="H102" s="23">
        <v>8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2</v>
      </c>
      <c r="D103" s="22">
        <v>1</v>
      </c>
      <c r="E103" s="22">
        <v>31</v>
      </c>
      <c r="F103" s="16" t="s">
        <v>234</v>
      </c>
      <c r="G103" s="23">
        <v>12</v>
      </c>
      <c r="H103" s="23">
        <v>8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2</v>
      </c>
      <c r="D104" s="22">
        <v>1</v>
      </c>
      <c r="E104" s="22">
        <v>31</v>
      </c>
      <c r="F104" s="16" t="s">
        <v>234</v>
      </c>
      <c r="G104" s="23">
        <v>12</v>
      </c>
      <c r="H104" s="23">
        <v>8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2</v>
      </c>
      <c r="D105" s="22">
        <v>1</v>
      </c>
      <c r="E105" s="22">
        <v>31</v>
      </c>
      <c r="F105" s="16" t="s">
        <v>234</v>
      </c>
      <c r="G105" s="23">
        <v>12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2</v>
      </c>
      <c r="D106" s="22">
        <v>1</v>
      </c>
      <c r="E106" s="22">
        <v>31</v>
      </c>
      <c r="F106" s="16" t="s">
        <v>234</v>
      </c>
      <c r="G106" s="23">
        <v>12</v>
      </c>
      <c r="H106" s="23">
        <v>5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2</v>
      </c>
      <c r="D107" s="22">
        <v>1</v>
      </c>
      <c r="E107" s="22">
        <v>31</v>
      </c>
      <c r="F107" s="16" t="s">
        <v>234</v>
      </c>
      <c r="G107" s="23">
        <v>12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2</v>
      </c>
      <c r="D108" s="22">
        <v>1</v>
      </c>
      <c r="E108" s="22">
        <v>31</v>
      </c>
      <c r="F108" s="16" t="s">
        <v>234</v>
      </c>
      <c r="G108" s="23">
        <v>12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2</v>
      </c>
      <c r="D109" s="22">
        <v>1</v>
      </c>
      <c r="E109" s="22">
        <v>31</v>
      </c>
      <c r="F109" s="16" t="s">
        <v>234</v>
      </c>
      <c r="G109" s="23">
        <v>12</v>
      </c>
      <c r="H109" s="23">
        <v>8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2</v>
      </c>
      <c r="D110" s="22">
        <v>1</v>
      </c>
      <c r="E110" s="22">
        <v>31</v>
      </c>
      <c r="F110" s="16" t="s">
        <v>234</v>
      </c>
      <c r="G110" s="23">
        <v>12</v>
      </c>
      <c r="H110" s="23">
        <v>8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2</v>
      </c>
      <c r="D111" s="22">
        <v>1</v>
      </c>
      <c r="E111" s="22">
        <v>31</v>
      </c>
      <c r="F111" s="16" t="s">
        <v>234</v>
      </c>
      <c r="G111" s="23">
        <v>12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2</v>
      </c>
      <c r="D112" s="22">
        <v>1</v>
      </c>
      <c r="E112" s="22">
        <v>31</v>
      </c>
      <c r="F112" s="16" t="s">
        <v>234</v>
      </c>
      <c r="G112" s="23">
        <v>12</v>
      </c>
      <c r="H112" s="23">
        <v>6</v>
      </c>
      <c r="I112" s="16">
        <v>2</v>
      </c>
      <c r="J112" s="24"/>
      <c r="K112" s="13">
        <v>1</v>
      </c>
      <c r="L112" s="23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2</v>
      </c>
      <c r="D113" s="22">
        <v>1</v>
      </c>
      <c r="E113" s="22">
        <v>31</v>
      </c>
      <c r="F113" s="16" t="s">
        <v>234</v>
      </c>
      <c r="G113" s="23">
        <v>12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1</v>
      </c>
      <c r="N113" s="6">
        <v>0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2</v>
      </c>
      <c r="D114" s="22">
        <v>1</v>
      </c>
      <c r="E114" s="22">
        <v>31</v>
      </c>
      <c r="F114" s="16" t="s">
        <v>234</v>
      </c>
      <c r="G114" s="23">
        <v>12</v>
      </c>
      <c r="H114" s="23">
        <v>7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2</v>
      </c>
      <c r="D115" s="22">
        <v>1</v>
      </c>
      <c r="E115" s="22">
        <v>31</v>
      </c>
      <c r="F115" s="16" t="s">
        <v>234</v>
      </c>
      <c r="G115" s="23">
        <v>12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2</v>
      </c>
      <c r="D116" s="22">
        <v>1</v>
      </c>
      <c r="E116" s="22">
        <v>31</v>
      </c>
      <c r="F116" s="16" t="s">
        <v>234</v>
      </c>
      <c r="G116" s="23">
        <v>12</v>
      </c>
      <c r="H116" s="23">
        <v>8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2</v>
      </c>
      <c r="D117" s="22">
        <v>1</v>
      </c>
      <c r="E117" s="22">
        <v>31</v>
      </c>
      <c r="F117" s="16" t="s">
        <v>234</v>
      </c>
      <c r="G117" s="23">
        <v>12</v>
      </c>
      <c r="H117" s="23">
        <v>9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>
        <v>2</v>
      </c>
      <c r="D118" s="22">
        <v>1</v>
      </c>
      <c r="E118" s="22">
        <v>31</v>
      </c>
      <c r="F118" s="16" t="s">
        <v>234</v>
      </c>
      <c r="G118" s="23">
        <v>12</v>
      </c>
      <c r="H118" s="23">
        <v>4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2</v>
      </c>
      <c r="Y118" s="7">
        <v>0</v>
      </c>
      <c r="Z118" s="12">
        <v>0</v>
      </c>
      <c r="AA118" s="19">
        <v>3</v>
      </c>
    </row>
    <row r="119" spans="1:27" ht="15.95" customHeight="1" x14ac:dyDescent="0.15">
      <c r="A119" s="1">
        <v>108</v>
      </c>
      <c r="B119" s="30">
        <v>1</v>
      </c>
      <c r="C119" s="21">
        <v>2</v>
      </c>
      <c r="D119" s="22">
        <v>1</v>
      </c>
      <c r="E119" s="22">
        <v>31</v>
      </c>
      <c r="F119" s="16" t="s">
        <v>234</v>
      </c>
      <c r="G119" s="23">
        <v>12</v>
      </c>
      <c r="H119" s="23">
        <v>2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1</v>
      </c>
      <c r="Y119" s="7">
        <v>0</v>
      </c>
      <c r="Z119" s="12">
        <v>0</v>
      </c>
      <c r="AA119" s="19">
        <v>2</v>
      </c>
    </row>
    <row r="120" spans="1:27" ht="15.95" customHeight="1" x14ac:dyDescent="0.15">
      <c r="A120" s="1">
        <v>109</v>
      </c>
      <c r="B120" s="30">
        <v>1</v>
      </c>
      <c r="C120" s="21">
        <v>2</v>
      </c>
      <c r="D120" s="22">
        <v>1</v>
      </c>
      <c r="E120" s="22">
        <v>31</v>
      </c>
      <c r="F120" s="16" t="s">
        <v>234</v>
      </c>
      <c r="G120" s="23">
        <v>12</v>
      </c>
      <c r="H120" s="23">
        <v>2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2</v>
      </c>
    </row>
    <row r="121" spans="1:27" ht="15.95" customHeight="1" x14ac:dyDescent="0.15">
      <c r="A121" s="1">
        <v>110</v>
      </c>
      <c r="B121" s="30">
        <v>1</v>
      </c>
      <c r="C121" s="21">
        <v>2</v>
      </c>
      <c r="D121" s="22">
        <v>1</v>
      </c>
      <c r="E121" s="22">
        <v>31</v>
      </c>
      <c r="F121" s="16" t="s">
        <v>234</v>
      </c>
      <c r="G121" s="23">
        <v>13</v>
      </c>
      <c r="H121" s="23">
        <v>4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/>
    </row>
    <row r="122" spans="1:27" ht="15.95" customHeight="1" x14ac:dyDescent="0.15">
      <c r="A122" s="1">
        <v>111</v>
      </c>
      <c r="B122" s="30">
        <v>1</v>
      </c>
      <c r="C122" s="21">
        <v>2</v>
      </c>
      <c r="D122" s="22">
        <v>1</v>
      </c>
      <c r="E122" s="22">
        <v>31</v>
      </c>
      <c r="F122" s="16" t="s">
        <v>234</v>
      </c>
      <c r="G122" s="23">
        <v>13</v>
      </c>
      <c r="H122" s="23">
        <v>2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/>
    </row>
    <row r="123" spans="1:27" ht="15.95" customHeight="1" x14ac:dyDescent="0.15">
      <c r="A123" s="1">
        <v>112</v>
      </c>
      <c r="B123" s="30">
        <v>1</v>
      </c>
      <c r="C123" s="21">
        <v>2</v>
      </c>
      <c r="D123" s="22">
        <v>1</v>
      </c>
      <c r="E123" s="22">
        <v>31</v>
      </c>
      <c r="F123" s="16" t="s">
        <v>234</v>
      </c>
      <c r="G123" s="23">
        <v>13</v>
      </c>
      <c r="H123" s="23">
        <v>2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/>
    </row>
    <row r="124" spans="1:27" ht="15.95" customHeight="1" x14ac:dyDescent="0.15">
      <c r="A124" s="1">
        <v>113</v>
      </c>
      <c r="B124" s="30">
        <v>1</v>
      </c>
      <c r="C124" s="21">
        <v>2</v>
      </c>
      <c r="D124" s="22">
        <v>1</v>
      </c>
      <c r="E124" s="22">
        <v>31</v>
      </c>
      <c r="F124" s="16" t="s">
        <v>234</v>
      </c>
      <c r="G124" s="23">
        <v>13</v>
      </c>
      <c r="H124" s="23">
        <v>3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/>
    </row>
    <row r="125" spans="1:27" ht="15.95" customHeight="1" x14ac:dyDescent="0.15">
      <c r="A125" s="1">
        <v>114</v>
      </c>
      <c r="B125" s="30">
        <v>1</v>
      </c>
      <c r="C125" s="21">
        <v>2</v>
      </c>
      <c r="D125" s="22">
        <v>1</v>
      </c>
      <c r="E125" s="22">
        <v>31</v>
      </c>
      <c r="F125" s="16" t="s">
        <v>234</v>
      </c>
      <c r="G125" s="23">
        <v>13</v>
      </c>
      <c r="H125" s="23">
        <v>6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/>
    </row>
    <row r="126" spans="1:27" ht="15.95" customHeight="1" x14ac:dyDescent="0.15">
      <c r="A126" s="1">
        <v>115</v>
      </c>
      <c r="B126" s="30">
        <v>1</v>
      </c>
      <c r="C126" s="21">
        <v>2</v>
      </c>
      <c r="D126" s="22">
        <v>1</v>
      </c>
      <c r="E126" s="22">
        <v>31</v>
      </c>
      <c r="F126" s="16" t="s">
        <v>234</v>
      </c>
      <c r="G126" s="23">
        <v>13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/>
    </row>
    <row r="127" spans="1:27" ht="15.95" customHeight="1" x14ac:dyDescent="0.15">
      <c r="A127" s="1">
        <v>116</v>
      </c>
      <c r="B127" s="30">
        <v>1</v>
      </c>
      <c r="C127" s="21">
        <v>2</v>
      </c>
      <c r="D127" s="22">
        <v>1</v>
      </c>
      <c r="E127" s="22">
        <v>31</v>
      </c>
      <c r="F127" s="16" t="s">
        <v>234</v>
      </c>
      <c r="G127" s="23">
        <v>13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/>
    </row>
    <row r="128" spans="1:27" ht="15.95" customHeight="1" x14ac:dyDescent="0.15">
      <c r="A128" s="1">
        <v>117</v>
      </c>
      <c r="B128" s="30">
        <v>1</v>
      </c>
      <c r="C128" s="21">
        <v>2</v>
      </c>
      <c r="D128" s="22">
        <v>1</v>
      </c>
      <c r="E128" s="22">
        <v>31</v>
      </c>
      <c r="F128" s="16" t="s">
        <v>234</v>
      </c>
      <c r="G128" s="23">
        <v>13</v>
      </c>
      <c r="H128" s="23">
        <v>4</v>
      </c>
      <c r="I128" s="16">
        <v>2</v>
      </c>
      <c r="J128" s="24"/>
      <c r="K128" s="13">
        <v>1</v>
      </c>
      <c r="L128" s="23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/>
    </row>
    <row r="129" spans="1:27" ht="15.95" customHeight="1" x14ac:dyDescent="0.15">
      <c r="A129" s="1">
        <v>118</v>
      </c>
      <c r="B129" s="30">
        <v>1</v>
      </c>
      <c r="C129" s="21">
        <v>2</v>
      </c>
      <c r="D129" s="22">
        <v>1</v>
      </c>
      <c r="E129" s="22">
        <v>31</v>
      </c>
      <c r="F129" s="16" t="s">
        <v>234</v>
      </c>
      <c r="G129" s="23">
        <v>13</v>
      </c>
      <c r="H129" s="23">
        <v>2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1</v>
      </c>
      <c r="P129" s="8">
        <v>0</v>
      </c>
      <c r="Q129" s="7">
        <v>0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/>
    </row>
    <row r="130" spans="1:27" ht="15.95" customHeight="1" x14ac:dyDescent="0.15">
      <c r="A130" s="1">
        <v>119</v>
      </c>
      <c r="B130" s="30">
        <v>1</v>
      </c>
      <c r="C130" s="21">
        <v>2</v>
      </c>
      <c r="D130" s="22">
        <v>1</v>
      </c>
      <c r="E130" s="22">
        <v>31</v>
      </c>
      <c r="F130" s="16" t="s">
        <v>234</v>
      </c>
      <c r="G130" s="23">
        <v>13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0</v>
      </c>
      <c r="O130" s="7">
        <v>1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/>
    </row>
    <row r="131" spans="1:27" ht="15.95" customHeight="1" x14ac:dyDescent="0.15">
      <c r="A131" s="1">
        <v>120</v>
      </c>
      <c r="B131" s="30">
        <v>1</v>
      </c>
      <c r="C131" s="21">
        <v>2</v>
      </c>
      <c r="D131" s="22">
        <v>1</v>
      </c>
      <c r="E131" s="22">
        <v>31</v>
      </c>
      <c r="F131" s="16" t="s">
        <v>234</v>
      </c>
      <c r="G131" s="23">
        <v>13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2</v>
      </c>
      <c r="N131" s="6">
        <v>0</v>
      </c>
      <c r="O131" s="7">
        <v>0</v>
      </c>
      <c r="P131" s="8">
        <v>0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/>
    </row>
    <row r="132" spans="1:27" ht="15.95" customHeight="1" x14ac:dyDescent="0.15">
      <c r="A132" s="1">
        <v>121</v>
      </c>
      <c r="B132" s="30">
        <v>1</v>
      </c>
      <c r="C132" s="21">
        <v>2</v>
      </c>
      <c r="D132" s="22">
        <v>1</v>
      </c>
      <c r="E132" s="22">
        <v>31</v>
      </c>
      <c r="F132" s="16" t="s">
        <v>234</v>
      </c>
      <c r="G132" s="23">
        <v>13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/>
    </row>
    <row r="133" spans="1:27" ht="15.95" customHeight="1" x14ac:dyDescent="0.15">
      <c r="A133" s="1">
        <v>122</v>
      </c>
      <c r="B133" s="30">
        <v>1</v>
      </c>
      <c r="C133" s="21">
        <v>2</v>
      </c>
      <c r="D133" s="22">
        <v>1</v>
      </c>
      <c r="E133" s="22">
        <v>31</v>
      </c>
      <c r="F133" s="16" t="s">
        <v>234</v>
      </c>
      <c r="G133" s="23">
        <v>13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/>
    </row>
    <row r="134" spans="1:27" ht="15.95" customHeight="1" x14ac:dyDescent="0.15">
      <c r="A134" s="1">
        <v>123</v>
      </c>
      <c r="B134" s="30">
        <v>1</v>
      </c>
      <c r="C134" s="21">
        <v>2</v>
      </c>
      <c r="D134" s="22">
        <v>1</v>
      </c>
      <c r="E134" s="22">
        <v>31</v>
      </c>
      <c r="F134" s="16" t="s">
        <v>234</v>
      </c>
      <c r="G134" s="23">
        <v>13</v>
      </c>
      <c r="H134" s="23">
        <v>5</v>
      </c>
      <c r="I134" s="16">
        <v>2</v>
      </c>
      <c r="J134" s="24"/>
      <c r="K134" s="13">
        <v>1</v>
      </c>
      <c r="L134" s="23">
        <v>3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/>
    </row>
    <row r="135" spans="1:27" ht="15.95" customHeight="1" x14ac:dyDescent="0.15">
      <c r="A135" s="1">
        <v>124</v>
      </c>
      <c r="B135" s="30">
        <v>1</v>
      </c>
      <c r="C135" s="21">
        <v>2</v>
      </c>
      <c r="D135" s="22">
        <v>1</v>
      </c>
      <c r="E135" s="22">
        <v>31</v>
      </c>
      <c r="F135" s="16" t="s">
        <v>234</v>
      </c>
      <c r="G135" s="23">
        <v>13</v>
      </c>
      <c r="H135" s="23">
        <v>8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1</v>
      </c>
      <c r="P135" s="8">
        <v>0</v>
      </c>
      <c r="Q135" s="7">
        <v>0</v>
      </c>
      <c r="R135" s="19">
        <v>2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/>
    </row>
    <row r="136" spans="1:27" ht="15.95" customHeight="1" x14ac:dyDescent="0.15">
      <c r="A136" s="1">
        <v>125</v>
      </c>
      <c r="B136" s="30">
        <v>1</v>
      </c>
      <c r="C136" s="21">
        <v>2</v>
      </c>
      <c r="D136" s="22">
        <v>1</v>
      </c>
      <c r="E136" s="22">
        <v>31</v>
      </c>
      <c r="F136" s="16" t="s">
        <v>234</v>
      </c>
      <c r="G136" s="23">
        <v>13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/>
    </row>
    <row r="137" spans="1:27" ht="15.95" customHeight="1" x14ac:dyDescent="0.15">
      <c r="A137" s="1">
        <v>126</v>
      </c>
      <c r="B137" s="30">
        <v>1</v>
      </c>
      <c r="C137" s="21">
        <v>2</v>
      </c>
      <c r="D137" s="22">
        <v>1</v>
      </c>
      <c r="E137" s="22">
        <v>31</v>
      </c>
      <c r="F137" s="16" t="s">
        <v>234</v>
      </c>
      <c r="G137" s="23">
        <v>13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/>
    </row>
    <row r="138" spans="1:27" ht="15.95" customHeight="1" x14ac:dyDescent="0.15">
      <c r="A138" s="1">
        <v>127</v>
      </c>
      <c r="B138" s="30">
        <v>1</v>
      </c>
      <c r="C138" s="21">
        <v>2</v>
      </c>
      <c r="D138" s="22">
        <v>1</v>
      </c>
      <c r="E138" s="22">
        <v>31</v>
      </c>
      <c r="F138" s="16" t="s">
        <v>234</v>
      </c>
      <c r="G138" s="23">
        <v>13</v>
      </c>
      <c r="H138" s="23">
        <v>2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>
        <v>2</v>
      </c>
      <c r="D139" s="22">
        <v>1</v>
      </c>
      <c r="E139" s="22">
        <v>31</v>
      </c>
      <c r="F139" s="16" t="s">
        <v>234</v>
      </c>
      <c r="G139" s="23">
        <v>13</v>
      </c>
      <c r="H139" s="23">
        <v>5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1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21">
        <v>2</v>
      </c>
      <c r="D140" s="22">
        <v>1</v>
      </c>
      <c r="E140" s="22">
        <v>31</v>
      </c>
      <c r="F140" s="16" t="s">
        <v>234</v>
      </c>
      <c r="G140" s="23">
        <v>13</v>
      </c>
      <c r="H140" s="23">
        <v>2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>
        <v>2</v>
      </c>
      <c r="D141" s="22">
        <v>1</v>
      </c>
      <c r="E141" s="22">
        <v>31</v>
      </c>
      <c r="F141" s="16" t="s">
        <v>234</v>
      </c>
      <c r="G141" s="23">
        <v>13</v>
      </c>
      <c r="H141" s="23">
        <v>2</v>
      </c>
      <c r="I141" s="16">
        <v>2</v>
      </c>
      <c r="J141" s="24"/>
      <c r="K141" s="13">
        <v>3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>
        <v>2</v>
      </c>
      <c r="D142" s="22">
        <v>1</v>
      </c>
      <c r="E142" s="22">
        <v>31</v>
      </c>
      <c r="F142" s="16" t="s">
        <v>234</v>
      </c>
      <c r="G142" s="23">
        <v>13</v>
      </c>
      <c r="H142" s="23">
        <v>2</v>
      </c>
      <c r="I142" s="16">
        <v>2</v>
      </c>
      <c r="J142" s="24"/>
      <c r="K142" s="13">
        <v>3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1</v>
      </c>
      <c r="Z142" s="12">
        <v>0</v>
      </c>
      <c r="AA142" s="19">
        <v>2</v>
      </c>
    </row>
    <row r="143" spans="1:27" ht="15.95" customHeight="1" x14ac:dyDescent="0.15">
      <c r="A143" s="1">
        <v>132</v>
      </c>
      <c r="B143" s="30">
        <v>1</v>
      </c>
      <c r="C143" s="21">
        <v>2</v>
      </c>
      <c r="D143" s="22">
        <v>1</v>
      </c>
      <c r="E143" s="22">
        <v>31</v>
      </c>
      <c r="F143" s="16" t="s">
        <v>234</v>
      </c>
      <c r="G143" s="23">
        <v>13</v>
      </c>
      <c r="H143" s="23">
        <v>4</v>
      </c>
      <c r="I143" s="16">
        <v>2</v>
      </c>
      <c r="J143" s="24"/>
      <c r="K143" s="13">
        <v>3</v>
      </c>
      <c r="L143" s="23">
        <v>1</v>
      </c>
      <c r="M143" s="5">
        <v>0</v>
      </c>
      <c r="N143" s="6">
        <v>2</v>
      </c>
      <c r="O143" s="7">
        <v>0</v>
      </c>
      <c r="P143" s="8">
        <v>0</v>
      </c>
      <c r="Q143" s="7">
        <v>0</v>
      </c>
      <c r="R143" s="19">
        <v>2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>
        <v>2</v>
      </c>
      <c r="D144" s="22">
        <v>1</v>
      </c>
      <c r="E144" s="22">
        <v>31</v>
      </c>
      <c r="F144" s="16" t="s">
        <v>234</v>
      </c>
      <c r="G144" s="23">
        <v>13</v>
      </c>
      <c r="H144" s="23">
        <v>6</v>
      </c>
      <c r="I144" s="16">
        <v>2</v>
      </c>
      <c r="J144" s="24"/>
      <c r="K144" s="13">
        <v>3</v>
      </c>
      <c r="L144" s="23">
        <v>1</v>
      </c>
      <c r="M144" s="5">
        <v>0</v>
      </c>
      <c r="N144" s="6">
        <v>1</v>
      </c>
      <c r="O144" s="7">
        <v>1</v>
      </c>
      <c r="P144" s="8">
        <v>0</v>
      </c>
      <c r="Q144" s="7">
        <v>0</v>
      </c>
      <c r="R144" s="19">
        <v>2</v>
      </c>
      <c r="S144" s="23">
        <v>1</v>
      </c>
      <c r="T144" s="5">
        <v>0</v>
      </c>
      <c r="U144" s="6">
        <v>0</v>
      </c>
      <c r="V144" s="7">
        <v>1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>
        <v>2</v>
      </c>
      <c r="D145" s="22">
        <v>1</v>
      </c>
      <c r="E145" s="22">
        <v>31</v>
      </c>
      <c r="F145" s="16" t="s">
        <v>234</v>
      </c>
      <c r="G145" s="23">
        <v>14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/>
    </row>
    <row r="146" spans="1:27" ht="15.95" customHeight="1" x14ac:dyDescent="0.15">
      <c r="A146" s="1">
        <v>135</v>
      </c>
      <c r="B146" s="30">
        <v>1</v>
      </c>
      <c r="C146" s="21">
        <v>2</v>
      </c>
      <c r="D146" s="22">
        <v>1</v>
      </c>
      <c r="E146" s="22">
        <v>31</v>
      </c>
      <c r="F146" s="16" t="s">
        <v>234</v>
      </c>
      <c r="G146" s="23">
        <v>14</v>
      </c>
      <c r="H146" s="23">
        <v>6</v>
      </c>
      <c r="I146" s="16">
        <v>2</v>
      </c>
      <c r="J146" s="24"/>
      <c r="K146" s="13">
        <v>1</v>
      </c>
      <c r="L146" s="23">
        <v>2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/>
    </row>
    <row r="147" spans="1:27" ht="15.95" customHeight="1" x14ac:dyDescent="0.15">
      <c r="A147" s="1">
        <v>136</v>
      </c>
      <c r="B147" s="30">
        <v>1</v>
      </c>
      <c r="C147" s="21">
        <v>2</v>
      </c>
      <c r="D147" s="22">
        <v>1</v>
      </c>
      <c r="E147" s="22">
        <v>31</v>
      </c>
      <c r="F147" s="16" t="s">
        <v>234</v>
      </c>
      <c r="G147" s="23">
        <v>14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1</v>
      </c>
      <c r="P147" s="8">
        <v>0</v>
      </c>
      <c r="Q147" s="7">
        <v>0</v>
      </c>
      <c r="R147" s="19">
        <v>2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/>
    </row>
    <row r="148" spans="1:27" ht="15.95" customHeight="1" x14ac:dyDescent="0.15">
      <c r="A148" s="1">
        <v>137</v>
      </c>
      <c r="B148" s="30">
        <v>1</v>
      </c>
      <c r="C148" s="21">
        <v>2</v>
      </c>
      <c r="D148" s="22">
        <v>1</v>
      </c>
      <c r="E148" s="22">
        <v>31</v>
      </c>
      <c r="F148" s="16" t="s">
        <v>234</v>
      </c>
      <c r="G148" s="23">
        <v>14</v>
      </c>
      <c r="H148" s="23">
        <v>9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/>
    </row>
    <row r="149" spans="1:27" ht="15.95" customHeight="1" x14ac:dyDescent="0.15">
      <c r="A149" s="1">
        <v>138</v>
      </c>
      <c r="B149" s="30">
        <v>1</v>
      </c>
      <c r="C149" s="21">
        <v>2</v>
      </c>
      <c r="D149" s="22">
        <v>1</v>
      </c>
      <c r="E149" s="22">
        <v>31</v>
      </c>
      <c r="F149" s="16" t="s">
        <v>234</v>
      </c>
      <c r="G149" s="23">
        <v>14</v>
      </c>
      <c r="H149" s="23">
        <v>3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/>
    </row>
    <row r="150" spans="1:27" ht="15.95" customHeight="1" x14ac:dyDescent="0.15">
      <c r="A150" s="1">
        <v>139</v>
      </c>
      <c r="B150" s="30">
        <v>1</v>
      </c>
      <c r="C150" s="21">
        <v>2</v>
      </c>
      <c r="D150" s="22">
        <v>1</v>
      </c>
      <c r="E150" s="22">
        <v>31</v>
      </c>
      <c r="F150" s="16" t="s">
        <v>234</v>
      </c>
      <c r="G150" s="23">
        <v>14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0</v>
      </c>
      <c r="O150" s="7">
        <v>0</v>
      </c>
      <c r="P150" s="8">
        <v>0</v>
      </c>
      <c r="Q150" s="7">
        <v>1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/>
    </row>
    <row r="151" spans="1:27" ht="15.95" customHeight="1" x14ac:dyDescent="0.15">
      <c r="A151" s="1">
        <v>140</v>
      </c>
      <c r="B151" s="30">
        <v>1</v>
      </c>
      <c r="C151" s="21">
        <v>2</v>
      </c>
      <c r="D151" s="22">
        <v>1</v>
      </c>
      <c r="E151" s="22">
        <v>31</v>
      </c>
      <c r="F151" s="16" t="s">
        <v>234</v>
      </c>
      <c r="G151" s="23">
        <v>14</v>
      </c>
      <c r="H151" s="23">
        <v>6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1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/>
    </row>
    <row r="152" spans="1:27" ht="15.95" customHeight="1" x14ac:dyDescent="0.15">
      <c r="A152" s="1">
        <v>141</v>
      </c>
      <c r="B152" s="30">
        <v>1</v>
      </c>
      <c r="C152" s="21">
        <v>2</v>
      </c>
      <c r="D152" s="22">
        <v>1</v>
      </c>
      <c r="E152" s="22">
        <v>31</v>
      </c>
      <c r="F152" s="16" t="s">
        <v>234</v>
      </c>
      <c r="G152" s="23">
        <v>14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/>
    </row>
    <row r="153" spans="1:27" ht="15.95" customHeight="1" x14ac:dyDescent="0.15">
      <c r="A153" s="1">
        <v>142</v>
      </c>
      <c r="B153" s="30">
        <v>1</v>
      </c>
      <c r="C153" s="21">
        <v>2</v>
      </c>
      <c r="D153" s="22">
        <v>1</v>
      </c>
      <c r="E153" s="22">
        <v>31</v>
      </c>
      <c r="F153" s="16" t="s">
        <v>234</v>
      </c>
      <c r="G153" s="23">
        <v>14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/>
    </row>
    <row r="154" spans="1:27" ht="15.95" customHeight="1" x14ac:dyDescent="0.15">
      <c r="A154" s="1">
        <v>143</v>
      </c>
      <c r="B154" s="30">
        <v>1</v>
      </c>
      <c r="C154" s="21">
        <v>2</v>
      </c>
      <c r="D154" s="22">
        <v>1</v>
      </c>
      <c r="E154" s="22">
        <v>31</v>
      </c>
      <c r="F154" s="16" t="s">
        <v>234</v>
      </c>
      <c r="G154" s="23">
        <v>14</v>
      </c>
      <c r="H154" s="23">
        <v>5</v>
      </c>
      <c r="I154" s="16">
        <v>2</v>
      </c>
      <c r="J154" s="24"/>
      <c r="K154" s="13">
        <v>1</v>
      </c>
      <c r="L154" s="23">
        <v>3</v>
      </c>
      <c r="M154" s="5">
        <v>0</v>
      </c>
      <c r="N154" s="6">
        <v>2</v>
      </c>
      <c r="O154" s="7">
        <v>0</v>
      </c>
      <c r="P154" s="8">
        <v>0</v>
      </c>
      <c r="Q154" s="7">
        <v>0</v>
      </c>
      <c r="R154" s="19">
        <v>2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/>
    </row>
    <row r="155" spans="1:27" ht="15.95" customHeight="1" x14ac:dyDescent="0.15">
      <c r="A155" s="1">
        <v>144</v>
      </c>
      <c r="B155" s="30">
        <v>1</v>
      </c>
      <c r="C155" s="21">
        <v>2</v>
      </c>
      <c r="D155" s="22">
        <v>1</v>
      </c>
      <c r="E155" s="22">
        <v>31</v>
      </c>
      <c r="F155" s="16" t="s">
        <v>234</v>
      </c>
      <c r="G155" s="23">
        <v>14</v>
      </c>
      <c r="H155" s="23">
        <v>2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/>
    </row>
    <row r="156" spans="1:27" ht="15.95" customHeight="1" x14ac:dyDescent="0.15">
      <c r="A156" s="1">
        <v>145</v>
      </c>
      <c r="B156" s="30">
        <v>1</v>
      </c>
      <c r="C156" s="21">
        <v>2</v>
      </c>
      <c r="D156" s="22">
        <v>1</v>
      </c>
      <c r="E156" s="22">
        <v>31</v>
      </c>
      <c r="F156" s="16" t="s">
        <v>234</v>
      </c>
      <c r="G156" s="23">
        <v>14</v>
      </c>
      <c r="H156" s="23">
        <v>3</v>
      </c>
      <c r="I156" s="16">
        <v>2</v>
      </c>
      <c r="J156" s="24"/>
      <c r="K156" s="13">
        <v>1</v>
      </c>
      <c r="L156" s="23">
        <v>5</v>
      </c>
      <c r="M156" s="5">
        <v>0</v>
      </c>
      <c r="N156" s="6">
        <v>2</v>
      </c>
      <c r="O156" s="7">
        <v>0</v>
      </c>
      <c r="P156" s="8">
        <v>0</v>
      </c>
      <c r="Q156" s="7">
        <v>0</v>
      </c>
      <c r="R156" s="19">
        <v>2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/>
    </row>
    <row r="157" spans="1:27" ht="15.95" customHeight="1" x14ac:dyDescent="0.15">
      <c r="A157" s="1">
        <v>146</v>
      </c>
      <c r="B157" s="30">
        <v>1</v>
      </c>
      <c r="C157" s="21">
        <v>2</v>
      </c>
      <c r="D157" s="22">
        <v>1</v>
      </c>
      <c r="E157" s="22">
        <v>31</v>
      </c>
      <c r="F157" s="16" t="s">
        <v>234</v>
      </c>
      <c r="G157" s="23">
        <v>14</v>
      </c>
      <c r="H157" s="23">
        <v>4</v>
      </c>
      <c r="I157" s="16">
        <v>2</v>
      </c>
      <c r="J157" s="24"/>
      <c r="K157" s="13">
        <v>1</v>
      </c>
      <c r="L157" s="23">
        <v>3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/>
    </row>
    <row r="158" spans="1:27" ht="15.95" customHeight="1" x14ac:dyDescent="0.15">
      <c r="A158" s="1">
        <v>147</v>
      </c>
      <c r="B158" s="30">
        <v>1</v>
      </c>
      <c r="C158" s="21">
        <v>2</v>
      </c>
      <c r="D158" s="22">
        <v>1</v>
      </c>
      <c r="E158" s="22">
        <v>31</v>
      </c>
      <c r="F158" s="16" t="s">
        <v>234</v>
      </c>
      <c r="G158" s="23">
        <v>14</v>
      </c>
      <c r="H158" s="23">
        <v>6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/>
    </row>
    <row r="159" spans="1:27" ht="15.95" customHeight="1" x14ac:dyDescent="0.15">
      <c r="A159" s="1">
        <v>148</v>
      </c>
      <c r="B159" s="30">
        <v>1</v>
      </c>
      <c r="C159" s="21">
        <v>2</v>
      </c>
      <c r="D159" s="22">
        <v>1</v>
      </c>
      <c r="E159" s="22">
        <v>31</v>
      </c>
      <c r="F159" s="16" t="s">
        <v>234</v>
      </c>
      <c r="G159" s="23">
        <v>14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/>
    </row>
    <row r="160" spans="1:27" ht="15.95" customHeight="1" x14ac:dyDescent="0.15">
      <c r="A160" s="1">
        <v>149</v>
      </c>
      <c r="B160" s="30">
        <v>1</v>
      </c>
      <c r="C160" s="21">
        <v>2</v>
      </c>
      <c r="D160" s="22">
        <v>1</v>
      </c>
      <c r="E160" s="22">
        <v>31</v>
      </c>
      <c r="F160" s="16" t="s">
        <v>234</v>
      </c>
      <c r="G160" s="23">
        <v>14</v>
      </c>
      <c r="H160" s="23">
        <v>4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/>
    </row>
    <row r="161" spans="1:27" ht="15.95" customHeight="1" x14ac:dyDescent="0.15">
      <c r="A161" s="1">
        <v>150</v>
      </c>
      <c r="B161" s="30">
        <v>1</v>
      </c>
      <c r="C161" s="21">
        <v>2</v>
      </c>
      <c r="D161" s="22">
        <v>1</v>
      </c>
      <c r="E161" s="22">
        <v>31</v>
      </c>
      <c r="F161" s="16" t="s">
        <v>234</v>
      </c>
      <c r="G161" s="23">
        <v>14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1</v>
      </c>
      <c r="N161" s="6">
        <v>0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/>
    </row>
    <row r="162" spans="1:27" ht="15.95" customHeight="1" x14ac:dyDescent="0.15">
      <c r="A162" s="1">
        <v>151</v>
      </c>
      <c r="B162" s="30">
        <v>1</v>
      </c>
      <c r="C162" s="21">
        <v>2</v>
      </c>
      <c r="D162" s="22">
        <v>1</v>
      </c>
      <c r="E162" s="22">
        <v>31</v>
      </c>
      <c r="F162" s="16" t="s">
        <v>234</v>
      </c>
      <c r="G162" s="23">
        <v>14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/>
    </row>
    <row r="163" spans="1:27" ht="15.95" customHeight="1" x14ac:dyDescent="0.15">
      <c r="A163" s="1">
        <v>152</v>
      </c>
      <c r="B163" s="30">
        <v>1</v>
      </c>
      <c r="C163" s="21">
        <v>2</v>
      </c>
      <c r="D163" s="22">
        <v>1</v>
      </c>
      <c r="E163" s="22">
        <v>31</v>
      </c>
      <c r="F163" s="16" t="s">
        <v>234</v>
      </c>
      <c r="G163" s="23">
        <v>14</v>
      </c>
      <c r="H163" s="23">
        <v>3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1</v>
      </c>
      <c r="P163" s="8">
        <v>0</v>
      </c>
      <c r="Q163" s="7">
        <v>0</v>
      </c>
      <c r="R163" s="19">
        <v>2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/>
    </row>
    <row r="164" spans="1:27" ht="15.95" customHeight="1" x14ac:dyDescent="0.15">
      <c r="A164" s="1">
        <v>153</v>
      </c>
      <c r="B164" s="30">
        <v>1</v>
      </c>
      <c r="C164" s="21">
        <v>2</v>
      </c>
      <c r="D164" s="22">
        <v>1</v>
      </c>
      <c r="E164" s="22">
        <v>31</v>
      </c>
      <c r="F164" s="16" t="s">
        <v>234</v>
      </c>
      <c r="G164" s="23">
        <v>14</v>
      </c>
      <c r="H164" s="23">
        <v>3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/>
    </row>
    <row r="165" spans="1:27" ht="15.95" customHeight="1" x14ac:dyDescent="0.15">
      <c r="A165" s="1">
        <v>154</v>
      </c>
      <c r="B165" s="30">
        <v>1</v>
      </c>
      <c r="C165" s="21">
        <v>2</v>
      </c>
      <c r="D165" s="22">
        <v>1</v>
      </c>
      <c r="E165" s="22">
        <v>31</v>
      </c>
      <c r="F165" s="16" t="s">
        <v>234</v>
      </c>
      <c r="G165" s="23">
        <v>14</v>
      </c>
      <c r="H165" s="23">
        <v>7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/>
    </row>
    <row r="166" spans="1:27" ht="15.95" customHeight="1" x14ac:dyDescent="0.15">
      <c r="A166" s="1">
        <v>155</v>
      </c>
      <c r="B166" s="30">
        <v>1</v>
      </c>
      <c r="C166" s="21">
        <v>2</v>
      </c>
      <c r="D166" s="22">
        <v>1</v>
      </c>
      <c r="E166" s="22">
        <v>31</v>
      </c>
      <c r="F166" s="16" t="s">
        <v>234</v>
      </c>
      <c r="G166" s="23">
        <v>14</v>
      </c>
      <c r="H166" s="23">
        <v>3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/>
    </row>
    <row r="167" spans="1:27" ht="15.95" customHeight="1" x14ac:dyDescent="0.15">
      <c r="A167" s="1">
        <v>156</v>
      </c>
      <c r="B167" s="30">
        <v>1</v>
      </c>
      <c r="C167" s="21">
        <v>2</v>
      </c>
      <c r="D167" s="22">
        <v>1</v>
      </c>
      <c r="E167" s="22">
        <v>31</v>
      </c>
      <c r="F167" s="16" t="s">
        <v>234</v>
      </c>
      <c r="G167" s="23">
        <v>14</v>
      </c>
      <c r="H167" s="23">
        <v>8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/>
    </row>
    <row r="168" spans="1:27" ht="15.95" customHeight="1" x14ac:dyDescent="0.15">
      <c r="A168" s="1">
        <v>157</v>
      </c>
      <c r="B168" s="30">
        <v>1</v>
      </c>
      <c r="C168" s="21">
        <v>2</v>
      </c>
      <c r="D168" s="22">
        <v>1</v>
      </c>
      <c r="E168" s="22">
        <v>31</v>
      </c>
      <c r="F168" s="16" t="s">
        <v>234</v>
      </c>
      <c r="G168" s="23">
        <v>14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/>
    </row>
    <row r="169" spans="1:27" ht="15.95" customHeight="1" x14ac:dyDescent="0.15">
      <c r="A169" s="1">
        <v>158</v>
      </c>
      <c r="B169" s="30">
        <v>1</v>
      </c>
      <c r="C169" s="21">
        <v>2</v>
      </c>
      <c r="D169" s="22">
        <v>1</v>
      </c>
      <c r="E169" s="22">
        <v>31</v>
      </c>
      <c r="F169" s="16" t="s">
        <v>234</v>
      </c>
      <c r="G169" s="23">
        <v>14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/>
    </row>
    <row r="170" spans="1:27" ht="15.95" customHeight="1" x14ac:dyDescent="0.15">
      <c r="A170" s="1">
        <v>159</v>
      </c>
      <c r="B170" s="30">
        <v>1</v>
      </c>
      <c r="C170" s="21">
        <v>2</v>
      </c>
      <c r="D170" s="22">
        <v>1</v>
      </c>
      <c r="E170" s="22">
        <v>31</v>
      </c>
      <c r="F170" s="16" t="s">
        <v>234</v>
      </c>
      <c r="G170" s="23">
        <v>14</v>
      </c>
      <c r="H170" s="23">
        <v>7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/>
    </row>
    <row r="171" spans="1:27" ht="15.95" customHeight="1" x14ac:dyDescent="0.15">
      <c r="A171" s="1">
        <v>160</v>
      </c>
      <c r="B171" s="30">
        <v>1</v>
      </c>
      <c r="C171" s="21">
        <v>2</v>
      </c>
      <c r="D171" s="22">
        <v>1</v>
      </c>
      <c r="E171" s="22">
        <v>31</v>
      </c>
      <c r="F171" s="16" t="s">
        <v>234</v>
      </c>
      <c r="G171" s="23">
        <v>14</v>
      </c>
      <c r="H171" s="23">
        <v>2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2</v>
      </c>
      <c r="T171" s="5">
        <v>0</v>
      </c>
      <c r="U171" s="6">
        <v>0</v>
      </c>
      <c r="V171" s="7">
        <v>1</v>
      </c>
      <c r="W171" s="8">
        <v>0</v>
      </c>
      <c r="X171" s="7">
        <v>0</v>
      </c>
      <c r="Y171" s="7">
        <v>0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>
        <v>2</v>
      </c>
      <c r="D172" s="22">
        <v>1</v>
      </c>
      <c r="E172" s="22">
        <v>31</v>
      </c>
      <c r="F172" s="16" t="s">
        <v>234</v>
      </c>
      <c r="G172" s="23">
        <v>14</v>
      </c>
      <c r="H172" s="23">
        <v>2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0</v>
      </c>
      <c r="V172" s="7">
        <v>1</v>
      </c>
      <c r="W172" s="8">
        <v>0</v>
      </c>
      <c r="X172" s="7">
        <v>0</v>
      </c>
      <c r="Y172" s="7">
        <v>2</v>
      </c>
      <c r="Z172" s="12">
        <v>0</v>
      </c>
      <c r="AA172" s="19">
        <v>3</v>
      </c>
    </row>
    <row r="173" spans="1:27" ht="15.95" customHeight="1" x14ac:dyDescent="0.15">
      <c r="A173" s="1">
        <v>162</v>
      </c>
      <c r="B173" s="30">
        <v>1</v>
      </c>
      <c r="C173" s="21">
        <v>2</v>
      </c>
      <c r="D173" s="22">
        <v>1</v>
      </c>
      <c r="E173" s="22">
        <v>31</v>
      </c>
      <c r="F173" s="16" t="s">
        <v>234</v>
      </c>
      <c r="G173" s="23">
        <v>14</v>
      </c>
      <c r="H173" s="23">
        <v>2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>
        <v>2</v>
      </c>
      <c r="D174" s="22">
        <v>1</v>
      </c>
      <c r="E174" s="22">
        <v>31</v>
      </c>
      <c r="F174" s="16" t="s">
        <v>234</v>
      </c>
      <c r="G174" s="23">
        <v>14</v>
      </c>
      <c r="H174" s="23">
        <v>2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1</v>
      </c>
      <c r="V174" s="7">
        <v>0</v>
      </c>
      <c r="W174" s="8">
        <v>0</v>
      </c>
      <c r="X174" s="7">
        <v>2</v>
      </c>
      <c r="Y174" s="7">
        <v>1</v>
      </c>
      <c r="Z174" s="12">
        <v>0</v>
      </c>
      <c r="AA174" s="19">
        <v>3</v>
      </c>
    </row>
    <row r="175" spans="1:27" ht="15.95" customHeight="1" x14ac:dyDescent="0.15">
      <c r="A175" s="1">
        <v>164</v>
      </c>
      <c r="B175" s="30">
        <v>1</v>
      </c>
      <c r="C175" s="21">
        <v>2</v>
      </c>
      <c r="D175" s="22">
        <v>1</v>
      </c>
      <c r="E175" s="22">
        <v>31</v>
      </c>
      <c r="F175" s="16" t="s">
        <v>234</v>
      </c>
      <c r="G175" s="23">
        <v>14</v>
      </c>
      <c r="H175" s="23">
        <v>2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>
        <v>2</v>
      </c>
      <c r="D176" s="22">
        <v>1</v>
      </c>
      <c r="E176" s="22">
        <v>31</v>
      </c>
      <c r="F176" s="16" t="s">
        <v>234</v>
      </c>
      <c r="G176" s="23">
        <v>14</v>
      </c>
      <c r="H176" s="23">
        <v>3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3</v>
      </c>
      <c r="T176" s="5">
        <v>1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>
        <v>2</v>
      </c>
      <c r="D177" s="22">
        <v>1</v>
      </c>
      <c r="E177" s="22">
        <v>31</v>
      </c>
      <c r="F177" s="16" t="s">
        <v>234</v>
      </c>
      <c r="G177" s="23">
        <v>14</v>
      </c>
      <c r="H177" s="23">
        <v>4</v>
      </c>
      <c r="I177" s="16">
        <v>2</v>
      </c>
      <c r="J177" s="24"/>
      <c r="K177" s="13">
        <v>3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>
        <v>2</v>
      </c>
      <c r="D178" s="22">
        <v>1</v>
      </c>
      <c r="E178" s="22">
        <v>31</v>
      </c>
      <c r="F178" s="16" t="s">
        <v>234</v>
      </c>
      <c r="G178" s="23">
        <v>14</v>
      </c>
      <c r="H178" s="23">
        <v>2</v>
      </c>
      <c r="I178" s="16">
        <v>2</v>
      </c>
      <c r="J178" s="24"/>
      <c r="K178" s="13">
        <v>3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>
        <v>2</v>
      </c>
      <c r="D179" s="22">
        <v>1</v>
      </c>
      <c r="E179" s="22">
        <v>31</v>
      </c>
      <c r="F179" s="16" t="s">
        <v>234</v>
      </c>
      <c r="G179" s="23">
        <v>14</v>
      </c>
      <c r="H179" s="23">
        <v>2</v>
      </c>
      <c r="I179" s="16">
        <v>2</v>
      </c>
      <c r="J179" s="24"/>
      <c r="K179" s="13">
        <v>3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>
        <v>2</v>
      </c>
      <c r="D180" s="22">
        <v>1</v>
      </c>
      <c r="E180" s="22">
        <v>31</v>
      </c>
      <c r="F180" s="16" t="s">
        <v>234</v>
      </c>
      <c r="G180" s="23">
        <v>14</v>
      </c>
      <c r="H180" s="23">
        <v>5</v>
      </c>
      <c r="I180" s="16">
        <v>2</v>
      </c>
      <c r="J180" s="24"/>
      <c r="K180" s="13">
        <v>3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>
        <v>1</v>
      </c>
      <c r="T180" s="5">
        <v>0</v>
      </c>
      <c r="U180" s="6">
        <v>1</v>
      </c>
      <c r="V180" s="7">
        <v>0</v>
      </c>
      <c r="W180" s="8">
        <v>0</v>
      </c>
      <c r="X180" s="7">
        <v>1</v>
      </c>
      <c r="Y180" s="7">
        <v>0</v>
      </c>
      <c r="Z180" s="12">
        <v>0</v>
      </c>
      <c r="AA180" s="19">
        <v>2</v>
      </c>
    </row>
    <row r="181" spans="1:27" ht="15.95" customHeight="1" x14ac:dyDescent="0.15">
      <c r="A181" s="1">
        <v>170</v>
      </c>
      <c r="B181" s="30">
        <v>1</v>
      </c>
      <c r="C181" s="21">
        <v>2</v>
      </c>
      <c r="D181" s="22">
        <v>1</v>
      </c>
      <c r="E181" s="22">
        <v>31</v>
      </c>
      <c r="F181" s="16" t="s">
        <v>234</v>
      </c>
      <c r="G181" s="23">
        <v>14</v>
      </c>
      <c r="H181" s="23">
        <v>4</v>
      </c>
      <c r="I181" s="16">
        <v>2</v>
      </c>
      <c r="J181" s="24"/>
      <c r="K181" s="13">
        <v>3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1</v>
      </c>
      <c r="Z181" s="12">
        <v>0</v>
      </c>
      <c r="AA181" s="19">
        <v>2</v>
      </c>
    </row>
    <row r="182" spans="1:27" ht="15.95" customHeight="1" x14ac:dyDescent="0.15">
      <c r="A182" s="1">
        <v>171</v>
      </c>
      <c r="B182" s="30">
        <v>1</v>
      </c>
      <c r="C182" s="21">
        <v>2</v>
      </c>
      <c r="D182" s="22">
        <v>1</v>
      </c>
      <c r="E182" s="22">
        <v>31</v>
      </c>
      <c r="F182" s="16" t="s">
        <v>234</v>
      </c>
      <c r="G182" s="23">
        <v>15</v>
      </c>
      <c r="H182" s="23">
        <v>2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/>
    </row>
    <row r="183" spans="1:27" ht="15.95" customHeight="1" x14ac:dyDescent="0.15">
      <c r="A183" s="1">
        <v>172</v>
      </c>
      <c r="B183" s="30">
        <v>1</v>
      </c>
      <c r="C183" s="21">
        <v>2</v>
      </c>
      <c r="D183" s="22">
        <v>1</v>
      </c>
      <c r="E183" s="22">
        <v>31</v>
      </c>
      <c r="F183" s="16" t="s">
        <v>234</v>
      </c>
      <c r="G183" s="23">
        <v>15</v>
      </c>
      <c r="H183" s="23">
        <v>2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/>
    </row>
    <row r="184" spans="1:27" ht="15.95" customHeight="1" x14ac:dyDescent="0.15">
      <c r="A184" s="1">
        <v>173</v>
      </c>
      <c r="B184" s="30">
        <v>1</v>
      </c>
      <c r="C184" s="21">
        <v>2</v>
      </c>
      <c r="D184" s="22">
        <v>1</v>
      </c>
      <c r="E184" s="22">
        <v>31</v>
      </c>
      <c r="F184" s="16" t="s">
        <v>234</v>
      </c>
      <c r="G184" s="23">
        <v>15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/>
    </row>
    <row r="185" spans="1:27" ht="15.95" customHeight="1" x14ac:dyDescent="0.15">
      <c r="A185" s="1">
        <v>174</v>
      </c>
      <c r="B185" s="30">
        <v>1</v>
      </c>
      <c r="C185" s="21">
        <v>2</v>
      </c>
      <c r="D185" s="22">
        <v>1</v>
      </c>
      <c r="E185" s="22">
        <v>31</v>
      </c>
      <c r="F185" s="16" t="s">
        <v>234</v>
      </c>
      <c r="G185" s="23">
        <v>15</v>
      </c>
      <c r="H185" s="23">
        <v>6</v>
      </c>
      <c r="I185" s="16">
        <v>2</v>
      </c>
      <c r="J185" s="24"/>
      <c r="K185" s="13">
        <v>1</v>
      </c>
      <c r="L185" s="23">
        <v>3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/>
    </row>
    <row r="186" spans="1:27" ht="15.95" customHeight="1" x14ac:dyDescent="0.15">
      <c r="A186" s="1">
        <v>175</v>
      </c>
      <c r="B186" s="30">
        <v>1</v>
      </c>
      <c r="C186" s="21">
        <v>2</v>
      </c>
      <c r="D186" s="22">
        <v>1</v>
      </c>
      <c r="E186" s="22">
        <v>31</v>
      </c>
      <c r="F186" s="16" t="s">
        <v>234</v>
      </c>
      <c r="G186" s="23">
        <v>15</v>
      </c>
      <c r="H186" s="23">
        <v>4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0</v>
      </c>
      <c r="O186" s="7">
        <v>2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/>
    </row>
    <row r="187" spans="1:27" ht="15.95" customHeight="1" x14ac:dyDescent="0.15">
      <c r="A187" s="1">
        <v>176</v>
      </c>
      <c r="B187" s="30">
        <v>1</v>
      </c>
      <c r="C187" s="21">
        <v>2</v>
      </c>
      <c r="D187" s="22">
        <v>1</v>
      </c>
      <c r="E187" s="22">
        <v>31</v>
      </c>
      <c r="F187" s="16" t="s">
        <v>234</v>
      </c>
      <c r="G187" s="23">
        <v>15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/>
    </row>
    <row r="188" spans="1:27" ht="15.95" customHeight="1" x14ac:dyDescent="0.15">
      <c r="A188" s="1">
        <v>177</v>
      </c>
      <c r="B188" s="30">
        <v>1</v>
      </c>
      <c r="C188" s="21">
        <v>2</v>
      </c>
      <c r="D188" s="22">
        <v>1</v>
      </c>
      <c r="E188" s="22">
        <v>31</v>
      </c>
      <c r="F188" s="16" t="s">
        <v>234</v>
      </c>
      <c r="G188" s="23">
        <v>15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/>
    </row>
    <row r="189" spans="1:27" ht="15.95" customHeight="1" x14ac:dyDescent="0.15">
      <c r="A189" s="1">
        <v>178</v>
      </c>
      <c r="B189" s="30">
        <v>1</v>
      </c>
      <c r="C189" s="21">
        <v>2</v>
      </c>
      <c r="D189" s="22">
        <v>1</v>
      </c>
      <c r="E189" s="22">
        <v>31</v>
      </c>
      <c r="F189" s="16" t="s">
        <v>234</v>
      </c>
      <c r="G189" s="23">
        <v>15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1</v>
      </c>
      <c r="N189" s="6">
        <v>0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/>
    </row>
    <row r="190" spans="1:27" ht="15.95" customHeight="1" x14ac:dyDescent="0.15">
      <c r="A190" s="1">
        <v>179</v>
      </c>
      <c r="B190" s="30">
        <v>1</v>
      </c>
      <c r="C190" s="21">
        <v>2</v>
      </c>
      <c r="D190" s="22">
        <v>1</v>
      </c>
      <c r="E190" s="22">
        <v>31</v>
      </c>
      <c r="F190" s="16" t="s">
        <v>234</v>
      </c>
      <c r="G190" s="23">
        <v>15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/>
    </row>
    <row r="191" spans="1:27" ht="15.95" customHeight="1" x14ac:dyDescent="0.15">
      <c r="A191" s="1">
        <v>180</v>
      </c>
      <c r="B191" s="30">
        <v>1</v>
      </c>
      <c r="C191" s="21">
        <v>2</v>
      </c>
      <c r="D191" s="22">
        <v>1</v>
      </c>
      <c r="E191" s="22">
        <v>31</v>
      </c>
      <c r="F191" s="16" t="s">
        <v>234</v>
      </c>
      <c r="G191" s="23">
        <v>15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/>
    </row>
    <row r="192" spans="1:27" ht="15.95" customHeight="1" x14ac:dyDescent="0.15">
      <c r="A192" s="1">
        <v>181</v>
      </c>
      <c r="B192" s="30">
        <v>1</v>
      </c>
      <c r="C192" s="21">
        <v>2</v>
      </c>
      <c r="D192" s="22">
        <v>1</v>
      </c>
      <c r="E192" s="22">
        <v>31</v>
      </c>
      <c r="F192" s="16" t="s">
        <v>234</v>
      </c>
      <c r="G192" s="23">
        <v>15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/>
    </row>
    <row r="193" spans="1:27" ht="15.95" customHeight="1" x14ac:dyDescent="0.15">
      <c r="A193" s="1">
        <v>182</v>
      </c>
      <c r="B193" s="30">
        <v>1</v>
      </c>
      <c r="C193" s="21">
        <v>2</v>
      </c>
      <c r="D193" s="22">
        <v>1</v>
      </c>
      <c r="E193" s="22">
        <v>31</v>
      </c>
      <c r="F193" s="16" t="s">
        <v>234</v>
      </c>
      <c r="G193" s="23">
        <v>15</v>
      </c>
      <c r="H193" s="23">
        <v>2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/>
    </row>
    <row r="194" spans="1:27" ht="15.95" customHeight="1" x14ac:dyDescent="0.15">
      <c r="A194" s="1">
        <v>183</v>
      </c>
      <c r="B194" s="30">
        <v>1</v>
      </c>
      <c r="C194" s="21">
        <v>2</v>
      </c>
      <c r="D194" s="22">
        <v>1</v>
      </c>
      <c r="E194" s="22">
        <v>31</v>
      </c>
      <c r="F194" s="16" t="s">
        <v>234</v>
      </c>
      <c r="G194" s="23">
        <v>15</v>
      </c>
      <c r="H194" s="23">
        <v>5</v>
      </c>
      <c r="I194" s="16">
        <v>2</v>
      </c>
      <c r="J194" s="24"/>
      <c r="K194" s="13">
        <v>1</v>
      </c>
      <c r="L194" s="23">
        <v>1</v>
      </c>
      <c r="M194" s="5">
        <v>1</v>
      </c>
      <c r="N194" s="6">
        <v>0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/>
    </row>
    <row r="195" spans="1:27" ht="15.95" customHeight="1" x14ac:dyDescent="0.15">
      <c r="A195" s="1">
        <v>184</v>
      </c>
      <c r="B195" s="30">
        <v>1</v>
      </c>
      <c r="C195" s="21">
        <v>2</v>
      </c>
      <c r="D195" s="22">
        <v>1</v>
      </c>
      <c r="E195" s="22">
        <v>31</v>
      </c>
      <c r="F195" s="16" t="s">
        <v>234</v>
      </c>
      <c r="G195" s="23">
        <v>15</v>
      </c>
      <c r="H195" s="23">
        <v>5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1</v>
      </c>
      <c r="O195" s="7">
        <v>0</v>
      </c>
      <c r="P195" s="8">
        <v>0</v>
      </c>
      <c r="Q195" s="7">
        <v>0</v>
      </c>
      <c r="R195" s="19"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/>
    </row>
    <row r="196" spans="1:27" ht="15.95" customHeight="1" x14ac:dyDescent="0.15">
      <c r="A196" s="1">
        <v>185</v>
      </c>
      <c r="B196" s="30">
        <v>1</v>
      </c>
      <c r="C196" s="21">
        <v>2</v>
      </c>
      <c r="D196" s="22">
        <v>1</v>
      </c>
      <c r="E196" s="22">
        <v>31</v>
      </c>
      <c r="F196" s="16" t="s">
        <v>234</v>
      </c>
      <c r="G196" s="23">
        <v>15</v>
      </c>
      <c r="H196" s="23">
        <v>8</v>
      </c>
      <c r="I196" s="16">
        <v>2</v>
      </c>
      <c r="J196" s="24"/>
      <c r="K196" s="13">
        <v>1</v>
      </c>
      <c r="L196" s="23">
        <v>2</v>
      </c>
      <c r="M196" s="5">
        <v>1</v>
      </c>
      <c r="N196" s="6">
        <v>0</v>
      </c>
      <c r="O196" s="7">
        <v>0</v>
      </c>
      <c r="P196" s="8">
        <v>0</v>
      </c>
      <c r="Q196" s="7">
        <v>1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/>
    </row>
    <row r="197" spans="1:27" ht="15.95" customHeight="1" x14ac:dyDescent="0.15">
      <c r="A197" s="1">
        <v>186</v>
      </c>
      <c r="B197" s="30">
        <v>1</v>
      </c>
      <c r="C197" s="21">
        <v>2</v>
      </c>
      <c r="D197" s="22">
        <v>1</v>
      </c>
      <c r="E197" s="22">
        <v>31</v>
      </c>
      <c r="F197" s="16" t="s">
        <v>234</v>
      </c>
      <c r="G197" s="23">
        <v>15</v>
      </c>
      <c r="H197" s="23">
        <v>9</v>
      </c>
      <c r="I197" s="16">
        <v>2</v>
      </c>
      <c r="J197" s="24"/>
      <c r="K197" s="13">
        <v>1</v>
      </c>
      <c r="L197" s="23">
        <v>2</v>
      </c>
      <c r="M197" s="5">
        <v>1</v>
      </c>
      <c r="N197" s="6">
        <v>1</v>
      </c>
      <c r="O197" s="7">
        <v>0</v>
      </c>
      <c r="P197" s="8">
        <v>0</v>
      </c>
      <c r="Q197" s="7">
        <v>0</v>
      </c>
      <c r="R197" s="19">
        <v>2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/>
    </row>
    <row r="198" spans="1:27" ht="15.95" customHeight="1" x14ac:dyDescent="0.15">
      <c r="A198" s="1">
        <v>187</v>
      </c>
      <c r="B198" s="30">
        <v>1</v>
      </c>
      <c r="C198" s="21">
        <v>2</v>
      </c>
      <c r="D198" s="22">
        <v>1</v>
      </c>
      <c r="E198" s="22">
        <v>31</v>
      </c>
      <c r="F198" s="16" t="s">
        <v>234</v>
      </c>
      <c r="G198" s="23">
        <v>15</v>
      </c>
      <c r="H198" s="23">
        <v>8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/>
    </row>
    <row r="199" spans="1:27" ht="15.95" customHeight="1" x14ac:dyDescent="0.15">
      <c r="A199" s="1">
        <v>188</v>
      </c>
      <c r="B199" s="30">
        <v>1</v>
      </c>
      <c r="C199" s="21">
        <v>2</v>
      </c>
      <c r="D199" s="22">
        <v>1</v>
      </c>
      <c r="E199" s="22">
        <v>31</v>
      </c>
      <c r="F199" s="16" t="s">
        <v>234</v>
      </c>
      <c r="G199" s="23">
        <v>15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2</v>
      </c>
      <c r="O199" s="7">
        <v>0</v>
      </c>
      <c r="P199" s="8">
        <v>0</v>
      </c>
      <c r="Q199" s="7">
        <v>0</v>
      </c>
      <c r="R199" s="19">
        <v>2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/>
    </row>
    <row r="200" spans="1:27" ht="15.95" customHeight="1" x14ac:dyDescent="0.15">
      <c r="A200" s="1">
        <v>189</v>
      </c>
      <c r="B200" s="30">
        <v>1</v>
      </c>
      <c r="C200" s="21">
        <v>2</v>
      </c>
      <c r="D200" s="22">
        <v>1</v>
      </c>
      <c r="E200" s="22">
        <v>31</v>
      </c>
      <c r="F200" s="16" t="s">
        <v>234</v>
      </c>
      <c r="G200" s="23">
        <v>15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/>
    </row>
    <row r="201" spans="1:27" ht="15.95" customHeight="1" x14ac:dyDescent="0.15">
      <c r="A201" s="1">
        <v>190</v>
      </c>
      <c r="B201" s="30">
        <v>1</v>
      </c>
      <c r="C201" s="21">
        <v>2</v>
      </c>
      <c r="D201" s="22">
        <v>1</v>
      </c>
      <c r="E201" s="22">
        <v>31</v>
      </c>
      <c r="F201" s="16" t="s">
        <v>234</v>
      </c>
      <c r="G201" s="23">
        <v>15</v>
      </c>
      <c r="H201" s="23">
        <v>3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/>
    </row>
    <row r="202" spans="1:27" ht="15.95" customHeight="1" x14ac:dyDescent="0.15">
      <c r="A202" s="1">
        <v>191</v>
      </c>
      <c r="B202" s="30">
        <v>1</v>
      </c>
      <c r="C202" s="21">
        <v>2</v>
      </c>
      <c r="D202" s="22">
        <v>1</v>
      </c>
      <c r="E202" s="22">
        <v>31</v>
      </c>
      <c r="F202" s="16" t="s">
        <v>234</v>
      </c>
      <c r="G202" s="23">
        <v>15</v>
      </c>
      <c r="H202" s="23">
        <v>6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>
        <v>2</v>
      </c>
      <c r="D203" s="22">
        <v>1</v>
      </c>
      <c r="E203" s="22">
        <v>31</v>
      </c>
      <c r="F203" s="16" t="s">
        <v>234</v>
      </c>
      <c r="G203" s="23">
        <v>15</v>
      </c>
      <c r="H203" s="23">
        <v>2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1</v>
      </c>
      <c r="Y203" s="7">
        <v>1</v>
      </c>
      <c r="Z203" s="12">
        <v>0</v>
      </c>
      <c r="AA203" s="19">
        <v>3</v>
      </c>
    </row>
    <row r="204" spans="1:27" ht="15.95" customHeight="1" x14ac:dyDescent="0.15">
      <c r="A204" s="1">
        <v>193</v>
      </c>
      <c r="B204" s="30">
        <v>1</v>
      </c>
      <c r="C204" s="21">
        <v>2</v>
      </c>
      <c r="D204" s="22">
        <v>1</v>
      </c>
      <c r="E204" s="22">
        <v>31</v>
      </c>
      <c r="F204" s="16" t="s">
        <v>234</v>
      </c>
      <c r="G204" s="23">
        <v>15</v>
      </c>
      <c r="H204" s="23">
        <v>2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1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>
        <v>2</v>
      </c>
      <c r="D205" s="22">
        <v>1</v>
      </c>
      <c r="E205" s="22">
        <v>31</v>
      </c>
      <c r="F205" s="16" t="s">
        <v>234</v>
      </c>
      <c r="G205" s="23">
        <v>15</v>
      </c>
      <c r="H205" s="23">
        <v>3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1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>
        <v>2</v>
      </c>
      <c r="D206" s="22">
        <v>1</v>
      </c>
      <c r="E206" s="22">
        <v>31</v>
      </c>
      <c r="F206" s="16" t="s">
        <v>234</v>
      </c>
      <c r="G206" s="23">
        <v>15</v>
      </c>
      <c r="H206" s="23">
        <v>4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1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>
        <v>2</v>
      </c>
      <c r="D207" s="22">
        <v>1</v>
      </c>
      <c r="E207" s="22">
        <v>31</v>
      </c>
      <c r="F207" s="16" t="s">
        <v>234</v>
      </c>
      <c r="G207" s="23">
        <v>15</v>
      </c>
      <c r="H207" s="23">
        <v>2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1</v>
      </c>
      <c r="V207" s="7">
        <v>0</v>
      </c>
      <c r="W207" s="8">
        <v>0</v>
      </c>
      <c r="X207" s="7">
        <v>1</v>
      </c>
      <c r="Y207" s="7">
        <v>1</v>
      </c>
      <c r="Z207" s="12">
        <v>0</v>
      </c>
      <c r="AA207" s="19">
        <v>2</v>
      </c>
    </row>
    <row r="208" spans="1:27" ht="15.95" customHeight="1" x14ac:dyDescent="0.15">
      <c r="A208" s="1">
        <v>197</v>
      </c>
      <c r="B208" s="30">
        <v>1</v>
      </c>
      <c r="C208" s="21">
        <v>2</v>
      </c>
      <c r="D208" s="22">
        <v>1</v>
      </c>
      <c r="E208" s="22">
        <v>31</v>
      </c>
      <c r="F208" s="16" t="s">
        <v>234</v>
      </c>
      <c r="G208" s="23">
        <v>15</v>
      </c>
      <c r="H208" s="23">
        <v>5</v>
      </c>
      <c r="I208" s="16">
        <v>2</v>
      </c>
      <c r="J208" s="24"/>
      <c r="K208" s="13">
        <v>3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>
        <v>1</v>
      </c>
      <c r="T208" s="5">
        <v>0</v>
      </c>
      <c r="U208" s="6">
        <v>1</v>
      </c>
      <c r="V208" s="7">
        <v>1</v>
      </c>
      <c r="W208" s="8">
        <v>0</v>
      </c>
      <c r="X208" s="7">
        <v>2</v>
      </c>
      <c r="Y208" s="7">
        <v>1</v>
      </c>
      <c r="Z208" s="12">
        <v>0</v>
      </c>
      <c r="AA208" s="19">
        <v>5</v>
      </c>
    </row>
    <row r="209" spans="1:27" ht="15.95" customHeight="1" x14ac:dyDescent="0.15">
      <c r="A209" s="1">
        <v>198</v>
      </c>
      <c r="B209" s="30">
        <v>1</v>
      </c>
      <c r="C209" s="21">
        <v>2</v>
      </c>
      <c r="D209" s="22">
        <v>1</v>
      </c>
      <c r="E209" s="22">
        <v>31</v>
      </c>
      <c r="F209" s="16" t="s">
        <v>234</v>
      </c>
      <c r="G209" s="23">
        <v>15</v>
      </c>
      <c r="H209" s="23">
        <v>2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2</v>
      </c>
      <c r="D210" s="22">
        <v>1</v>
      </c>
      <c r="E210" s="22">
        <v>31</v>
      </c>
      <c r="F210" s="16" t="s">
        <v>234</v>
      </c>
      <c r="G210" s="23">
        <v>15</v>
      </c>
      <c r="H210" s="23">
        <v>2</v>
      </c>
      <c r="I210" s="16">
        <v>2</v>
      </c>
      <c r="J210" s="24"/>
      <c r="K210" s="13">
        <v>3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2</v>
      </c>
      <c r="D211" s="22">
        <v>1</v>
      </c>
      <c r="E211" s="22">
        <v>31</v>
      </c>
      <c r="F211" s="16" t="s">
        <v>234</v>
      </c>
      <c r="G211" s="23">
        <v>15</v>
      </c>
      <c r="H211" s="23">
        <v>2</v>
      </c>
      <c r="I211" s="16">
        <v>2</v>
      </c>
      <c r="J211" s="24"/>
      <c r="K211" s="13">
        <v>3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1</v>
      </c>
    </row>
    <row r="212" spans="1:27" ht="15.95" customHeight="1" x14ac:dyDescent="0.15">
      <c r="A212" s="1">
        <v>201</v>
      </c>
      <c r="B212" s="30">
        <v>1</v>
      </c>
      <c r="C212" s="21">
        <v>2</v>
      </c>
      <c r="D212" s="22">
        <v>1</v>
      </c>
      <c r="E212" s="22">
        <v>31</v>
      </c>
      <c r="F212" s="16" t="s">
        <v>234</v>
      </c>
      <c r="G212" s="23">
        <v>15</v>
      </c>
      <c r="H212" s="23">
        <v>3</v>
      </c>
      <c r="I212" s="16">
        <v>2</v>
      </c>
      <c r="J212" s="24"/>
      <c r="K212" s="13">
        <v>1</v>
      </c>
      <c r="L212" s="23">
        <v>3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/>
    </row>
    <row r="213" spans="1:27" ht="15.95" customHeight="1" x14ac:dyDescent="0.15">
      <c r="A213" s="1">
        <v>202</v>
      </c>
      <c r="B213" s="30">
        <v>1</v>
      </c>
      <c r="C213" s="21">
        <v>2</v>
      </c>
      <c r="D213" s="22">
        <v>1</v>
      </c>
      <c r="E213" s="22">
        <v>31</v>
      </c>
      <c r="F213" s="16" t="s">
        <v>234</v>
      </c>
      <c r="G213" s="23">
        <v>15</v>
      </c>
      <c r="H213" s="23">
        <v>5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/>
    </row>
    <row r="214" spans="1:27" ht="15.95" customHeight="1" x14ac:dyDescent="0.15">
      <c r="A214" s="1">
        <v>203</v>
      </c>
      <c r="B214" s="30">
        <v>1</v>
      </c>
      <c r="C214" s="21">
        <v>2</v>
      </c>
      <c r="D214" s="22">
        <v>1</v>
      </c>
      <c r="E214" s="22">
        <v>31</v>
      </c>
      <c r="F214" s="16" t="s">
        <v>234</v>
      </c>
      <c r="G214" s="23">
        <v>16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/>
    </row>
    <row r="215" spans="1:27" ht="15.95" customHeight="1" x14ac:dyDescent="0.15">
      <c r="A215" s="1">
        <v>204</v>
      </c>
      <c r="B215" s="30">
        <v>1</v>
      </c>
      <c r="C215" s="21">
        <v>2</v>
      </c>
      <c r="D215" s="22">
        <v>1</v>
      </c>
      <c r="E215" s="22">
        <v>31</v>
      </c>
      <c r="F215" s="16" t="s">
        <v>234</v>
      </c>
      <c r="G215" s="23">
        <v>16</v>
      </c>
      <c r="H215" s="23">
        <v>4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/>
    </row>
    <row r="216" spans="1:27" ht="15.95" customHeight="1" x14ac:dyDescent="0.15">
      <c r="A216" s="1">
        <v>205</v>
      </c>
      <c r="B216" s="30">
        <v>1</v>
      </c>
      <c r="C216" s="21">
        <v>2</v>
      </c>
      <c r="D216" s="22">
        <v>1</v>
      </c>
      <c r="E216" s="22">
        <v>31</v>
      </c>
      <c r="F216" s="16" t="s">
        <v>234</v>
      </c>
      <c r="G216" s="23">
        <v>16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/>
    </row>
    <row r="217" spans="1:27" ht="15.95" customHeight="1" x14ac:dyDescent="0.15">
      <c r="A217" s="1">
        <v>206</v>
      </c>
      <c r="B217" s="30">
        <v>1</v>
      </c>
      <c r="C217" s="21">
        <v>2</v>
      </c>
      <c r="D217" s="22">
        <v>1</v>
      </c>
      <c r="E217" s="22">
        <v>31</v>
      </c>
      <c r="F217" s="16" t="s">
        <v>234</v>
      </c>
      <c r="G217" s="23">
        <v>16</v>
      </c>
      <c r="H217" s="23">
        <v>1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/>
    </row>
    <row r="218" spans="1:27" ht="15.95" customHeight="1" x14ac:dyDescent="0.15">
      <c r="A218" s="1">
        <v>207</v>
      </c>
      <c r="B218" s="30">
        <v>1</v>
      </c>
      <c r="C218" s="21">
        <v>2</v>
      </c>
      <c r="D218" s="22">
        <v>1</v>
      </c>
      <c r="E218" s="22">
        <v>31</v>
      </c>
      <c r="F218" s="16" t="s">
        <v>234</v>
      </c>
      <c r="G218" s="23">
        <v>16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/>
    </row>
    <row r="219" spans="1:27" ht="15.95" customHeight="1" x14ac:dyDescent="0.15">
      <c r="A219" s="1">
        <v>208</v>
      </c>
      <c r="B219" s="30">
        <v>1</v>
      </c>
      <c r="C219" s="21">
        <v>2</v>
      </c>
      <c r="D219" s="22">
        <v>1</v>
      </c>
      <c r="E219" s="22">
        <v>31</v>
      </c>
      <c r="F219" s="16" t="s">
        <v>234</v>
      </c>
      <c r="G219" s="23">
        <v>16</v>
      </c>
      <c r="H219" s="23">
        <v>4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/>
    </row>
    <row r="220" spans="1:27" ht="15.95" customHeight="1" x14ac:dyDescent="0.15">
      <c r="A220" s="1">
        <v>209</v>
      </c>
      <c r="B220" s="30">
        <v>1</v>
      </c>
      <c r="C220" s="21">
        <v>2</v>
      </c>
      <c r="D220" s="22">
        <v>1</v>
      </c>
      <c r="E220" s="22">
        <v>31</v>
      </c>
      <c r="F220" s="16" t="s">
        <v>234</v>
      </c>
      <c r="G220" s="23">
        <v>16</v>
      </c>
      <c r="H220" s="23">
        <v>4</v>
      </c>
      <c r="I220" s="16">
        <v>2</v>
      </c>
      <c r="J220" s="24"/>
      <c r="K220" s="13">
        <v>1</v>
      </c>
      <c r="L220" s="23">
        <v>3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/>
    </row>
    <row r="221" spans="1:27" ht="15.95" customHeight="1" x14ac:dyDescent="0.15">
      <c r="A221" s="1">
        <v>210</v>
      </c>
      <c r="B221" s="30">
        <v>1</v>
      </c>
      <c r="C221" s="21">
        <v>2</v>
      </c>
      <c r="D221" s="22">
        <v>1</v>
      </c>
      <c r="E221" s="22">
        <v>31</v>
      </c>
      <c r="F221" s="16" t="s">
        <v>234</v>
      </c>
      <c r="G221" s="23">
        <v>16</v>
      </c>
      <c r="H221" s="23">
        <v>7</v>
      </c>
      <c r="I221" s="16">
        <v>2</v>
      </c>
      <c r="J221" s="24"/>
      <c r="K221" s="13">
        <v>1</v>
      </c>
      <c r="L221" s="23">
        <v>1</v>
      </c>
      <c r="M221" s="5">
        <v>1</v>
      </c>
      <c r="N221" s="6">
        <v>0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/>
    </row>
    <row r="222" spans="1:27" ht="15.95" customHeight="1" x14ac:dyDescent="0.15">
      <c r="A222" s="1">
        <v>211</v>
      </c>
      <c r="B222" s="30">
        <v>1</v>
      </c>
      <c r="C222" s="21">
        <v>2</v>
      </c>
      <c r="D222" s="22">
        <v>1</v>
      </c>
      <c r="E222" s="22">
        <v>31</v>
      </c>
      <c r="F222" s="16" t="s">
        <v>234</v>
      </c>
      <c r="G222" s="23">
        <v>16</v>
      </c>
      <c r="H222" s="23">
        <v>3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2</v>
      </c>
      <c r="D223" s="22">
        <v>1</v>
      </c>
      <c r="E223" s="22">
        <v>31</v>
      </c>
      <c r="F223" s="16" t="s">
        <v>234</v>
      </c>
      <c r="G223" s="23">
        <v>16</v>
      </c>
      <c r="H223" s="23">
        <v>2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1</v>
      </c>
      <c r="Y223" s="7">
        <v>1</v>
      </c>
      <c r="Z223" s="12">
        <v>0</v>
      </c>
      <c r="AA223" s="19">
        <v>2</v>
      </c>
    </row>
    <row r="224" spans="1:27" ht="15.95" customHeight="1" x14ac:dyDescent="0.15">
      <c r="A224" s="1">
        <v>213</v>
      </c>
      <c r="B224" s="30">
        <v>1</v>
      </c>
      <c r="C224" s="21">
        <v>2</v>
      </c>
      <c r="D224" s="22">
        <v>1</v>
      </c>
      <c r="E224" s="22">
        <v>31</v>
      </c>
      <c r="F224" s="16" t="s">
        <v>234</v>
      </c>
      <c r="G224" s="23">
        <v>16</v>
      </c>
      <c r="H224" s="23">
        <v>3</v>
      </c>
      <c r="I224" s="16">
        <v>2</v>
      </c>
      <c r="J224" s="24"/>
      <c r="K224" s="13">
        <v>3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2</v>
      </c>
      <c r="D225" s="22">
        <v>1</v>
      </c>
      <c r="E225" s="22">
        <v>31</v>
      </c>
      <c r="F225" s="16" t="s">
        <v>234</v>
      </c>
      <c r="G225" s="23">
        <v>16</v>
      </c>
      <c r="H225" s="23">
        <v>3</v>
      </c>
      <c r="I225" s="16">
        <v>2</v>
      </c>
      <c r="J225" s="24"/>
      <c r="K225" s="13">
        <v>3</v>
      </c>
      <c r="L225" s="23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9">
        <v>1</v>
      </c>
      <c r="S225" s="23">
        <v>1</v>
      </c>
      <c r="T225" s="5">
        <v>0</v>
      </c>
      <c r="U225" s="6">
        <v>0</v>
      </c>
      <c r="V225" s="7">
        <v>1</v>
      </c>
      <c r="W225" s="8">
        <v>0</v>
      </c>
      <c r="X225" s="7">
        <v>0</v>
      </c>
      <c r="Y225" s="7">
        <v>0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>
        <v>2</v>
      </c>
      <c r="D226" s="22">
        <v>1</v>
      </c>
      <c r="E226" s="22">
        <v>31</v>
      </c>
      <c r="F226" s="16" t="s">
        <v>234</v>
      </c>
      <c r="G226" s="23">
        <v>17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/>
    </row>
    <row r="227" spans="1:27" ht="15.95" customHeight="1" x14ac:dyDescent="0.15">
      <c r="A227" s="1">
        <v>216</v>
      </c>
      <c r="B227" s="30">
        <v>1</v>
      </c>
      <c r="C227" s="21">
        <v>2</v>
      </c>
      <c r="D227" s="22">
        <v>1</v>
      </c>
      <c r="E227" s="22">
        <v>31</v>
      </c>
      <c r="F227" s="16" t="s">
        <v>234</v>
      </c>
      <c r="G227" s="23">
        <v>17</v>
      </c>
      <c r="H227" s="23">
        <v>4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/>
    </row>
    <row r="228" spans="1:27" ht="15.95" customHeight="1" x14ac:dyDescent="0.15">
      <c r="A228" s="1">
        <v>217</v>
      </c>
      <c r="B228" s="30">
        <v>1</v>
      </c>
      <c r="C228" s="21">
        <v>2</v>
      </c>
      <c r="D228" s="22">
        <v>1</v>
      </c>
      <c r="E228" s="22">
        <v>31</v>
      </c>
      <c r="F228" s="16" t="s">
        <v>234</v>
      </c>
      <c r="G228" s="23">
        <v>17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1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/>
    </row>
    <row r="229" spans="1:27" ht="15.95" customHeight="1" x14ac:dyDescent="0.15">
      <c r="A229" s="1">
        <v>218</v>
      </c>
      <c r="B229" s="30">
        <v>1</v>
      </c>
      <c r="C229" s="21">
        <v>2</v>
      </c>
      <c r="D229" s="22">
        <v>1</v>
      </c>
      <c r="E229" s="22">
        <v>31</v>
      </c>
      <c r="F229" s="16" t="s">
        <v>234</v>
      </c>
      <c r="G229" s="23">
        <v>17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/>
    </row>
    <row r="230" spans="1:27" ht="15.95" customHeight="1" x14ac:dyDescent="0.15">
      <c r="A230" s="1">
        <v>219</v>
      </c>
      <c r="B230" s="30">
        <v>1</v>
      </c>
      <c r="C230" s="21">
        <v>2</v>
      </c>
      <c r="D230" s="22">
        <v>1</v>
      </c>
      <c r="E230" s="22">
        <v>31</v>
      </c>
      <c r="F230" s="16" t="s">
        <v>234</v>
      </c>
      <c r="G230" s="23">
        <v>17</v>
      </c>
      <c r="H230" s="23">
        <v>8</v>
      </c>
      <c r="I230" s="16">
        <v>2</v>
      </c>
      <c r="J230" s="24"/>
      <c r="K230" s="13">
        <v>1</v>
      </c>
      <c r="L230" s="23">
        <v>2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/>
    </row>
    <row r="231" spans="1:27" ht="15.95" customHeight="1" x14ac:dyDescent="0.15">
      <c r="A231" s="1">
        <v>220</v>
      </c>
      <c r="B231" s="30">
        <v>1</v>
      </c>
      <c r="C231" s="21">
        <v>2</v>
      </c>
      <c r="D231" s="22">
        <v>1</v>
      </c>
      <c r="E231" s="22">
        <v>31</v>
      </c>
      <c r="F231" s="16" t="s">
        <v>234</v>
      </c>
      <c r="G231" s="23">
        <v>17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/>
    </row>
    <row r="232" spans="1:27" ht="15.95" customHeight="1" x14ac:dyDescent="0.15">
      <c r="A232" s="1">
        <v>221</v>
      </c>
      <c r="B232" s="30">
        <v>1</v>
      </c>
      <c r="C232" s="21">
        <v>2</v>
      </c>
      <c r="D232" s="22">
        <v>1</v>
      </c>
      <c r="E232" s="22">
        <v>31</v>
      </c>
      <c r="F232" s="16" t="s">
        <v>234</v>
      </c>
      <c r="G232" s="23">
        <v>17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/>
    </row>
    <row r="233" spans="1:27" ht="15.95" customHeight="1" x14ac:dyDescent="0.15">
      <c r="A233" s="1">
        <v>222</v>
      </c>
      <c r="B233" s="30">
        <v>1</v>
      </c>
      <c r="C233" s="21">
        <v>2</v>
      </c>
      <c r="D233" s="22">
        <v>1</v>
      </c>
      <c r="E233" s="22">
        <v>31</v>
      </c>
      <c r="F233" s="16" t="s">
        <v>234</v>
      </c>
      <c r="G233" s="23">
        <v>17</v>
      </c>
      <c r="H233" s="23">
        <v>3</v>
      </c>
      <c r="I233" s="16">
        <v>2</v>
      </c>
      <c r="J233" s="24"/>
      <c r="K233" s="13">
        <v>1</v>
      </c>
      <c r="L233" s="23">
        <v>1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/>
    </row>
    <row r="234" spans="1:27" ht="15.95" customHeight="1" x14ac:dyDescent="0.15">
      <c r="A234" s="1">
        <v>223</v>
      </c>
      <c r="B234" s="30">
        <v>1</v>
      </c>
      <c r="C234" s="21">
        <v>2</v>
      </c>
      <c r="D234" s="22">
        <v>1</v>
      </c>
      <c r="E234" s="22">
        <v>31</v>
      </c>
      <c r="F234" s="16" t="s">
        <v>234</v>
      </c>
      <c r="G234" s="23">
        <v>17</v>
      </c>
      <c r="H234" s="23">
        <v>3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/>
    </row>
    <row r="235" spans="1:27" ht="15.95" customHeight="1" x14ac:dyDescent="0.15">
      <c r="A235" s="1">
        <v>224</v>
      </c>
      <c r="B235" s="30">
        <v>1</v>
      </c>
      <c r="C235" s="21">
        <v>2</v>
      </c>
      <c r="D235" s="22">
        <v>1</v>
      </c>
      <c r="E235" s="22">
        <v>31</v>
      </c>
      <c r="F235" s="16" t="s">
        <v>234</v>
      </c>
      <c r="G235" s="23">
        <v>17</v>
      </c>
      <c r="H235" s="23">
        <v>2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1</v>
      </c>
      <c r="V235" s="7">
        <v>0</v>
      </c>
      <c r="W235" s="8">
        <v>0</v>
      </c>
      <c r="X235" s="7">
        <v>2</v>
      </c>
      <c r="Y235" s="7">
        <v>0</v>
      </c>
      <c r="Z235" s="12">
        <v>0</v>
      </c>
      <c r="AA235" s="19">
        <v>3</v>
      </c>
    </row>
    <row r="236" spans="1:27" ht="15.95" customHeight="1" x14ac:dyDescent="0.15">
      <c r="A236" s="1">
        <v>225</v>
      </c>
      <c r="B236" s="30">
        <v>1</v>
      </c>
      <c r="C236" s="21">
        <v>2</v>
      </c>
      <c r="D236" s="22">
        <v>1</v>
      </c>
      <c r="E236" s="22">
        <v>31</v>
      </c>
      <c r="F236" s="16" t="s">
        <v>234</v>
      </c>
      <c r="G236" s="23">
        <v>17</v>
      </c>
      <c r="H236" s="23">
        <v>3</v>
      </c>
      <c r="I236" s="16">
        <v>2</v>
      </c>
      <c r="J236" s="24"/>
      <c r="K236" s="13">
        <v>3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1</v>
      </c>
      <c r="Y236" s="7">
        <v>0</v>
      </c>
      <c r="Z236" s="12">
        <v>0</v>
      </c>
      <c r="AA236" s="19">
        <v>2</v>
      </c>
    </row>
    <row r="237" spans="1:27" ht="15.95" customHeight="1" x14ac:dyDescent="0.15">
      <c r="A237" s="1">
        <v>226</v>
      </c>
      <c r="B237" s="30">
        <v>1</v>
      </c>
      <c r="C237" s="21">
        <v>2</v>
      </c>
      <c r="D237" s="22">
        <v>1</v>
      </c>
      <c r="E237" s="22">
        <v>31</v>
      </c>
      <c r="F237" s="16" t="s">
        <v>234</v>
      </c>
      <c r="G237" s="23">
        <v>17</v>
      </c>
      <c r="H237" s="23">
        <v>4</v>
      </c>
      <c r="I237" s="16">
        <v>2</v>
      </c>
      <c r="J237" s="24"/>
      <c r="K237" s="13">
        <v>3</v>
      </c>
      <c r="L237" s="23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9">
        <v>1</v>
      </c>
      <c r="S237" s="23">
        <v>1</v>
      </c>
      <c r="T237" s="5">
        <v>0</v>
      </c>
      <c r="U237" s="6">
        <v>0</v>
      </c>
      <c r="V237" s="7">
        <v>1</v>
      </c>
      <c r="W237" s="8">
        <v>0</v>
      </c>
      <c r="X237" s="7">
        <v>0</v>
      </c>
      <c r="Y237" s="7">
        <v>0</v>
      </c>
      <c r="Z237" s="12">
        <v>0</v>
      </c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>
        <v>2</v>
      </c>
      <c r="D238" s="22">
        <v>1</v>
      </c>
      <c r="E238" s="22">
        <v>31</v>
      </c>
      <c r="F238" s="16" t="s">
        <v>234</v>
      </c>
      <c r="G238" s="23">
        <v>18</v>
      </c>
      <c r="H238" s="23">
        <v>3</v>
      </c>
      <c r="I238" s="16">
        <v>2</v>
      </c>
      <c r="J238" s="24"/>
      <c r="K238" s="13">
        <v>1</v>
      </c>
      <c r="L238" s="23">
        <v>2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/>
    </row>
    <row r="239" spans="1:27" ht="15.95" customHeight="1" x14ac:dyDescent="0.15">
      <c r="A239" s="1">
        <v>228</v>
      </c>
      <c r="B239" s="30">
        <v>1</v>
      </c>
      <c r="C239" s="21">
        <v>2</v>
      </c>
      <c r="D239" s="22">
        <v>1</v>
      </c>
      <c r="E239" s="22">
        <v>31</v>
      </c>
      <c r="F239" s="16" t="s">
        <v>234</v>
      </c>
      <c r="G239" s="23">
        <v>18</v>
      </c>
      <c r="H239" s="23">
        <v>9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/>
    </row>
    <row r="240" spans="1:27" ht="15.95" customHeight="1" x14ac:dyDescent="0.15">
      <c r="A240" s="1">
        <v>229</v>
      </c>
      <c r="B240" s="30">
        <v>1</v>
      </c>
      <c r="C240" s="21">
        <v>2</v>
      </c>
      <c r="D240" s="22">
        <v>1</v>
      </c>
      <c r="E240" s="22">
        <v>31</v>
      </c>
      <c r="F240" s="16" t="s">
        <v>234</v>
      </c>
      <c r="G240" s="23">
        <v>18</v>
      </c>
      <c r="H240" s="23">
        <v>4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/>
    </row>
    <row r="241" spans="1:27" ht="15.95" customHeight="1" x14ac:dyDescent="0.15">
      <c r="A241" s="1">
        <v>230</v>
      </c>
      <c r="B241" s="30">
        <v>1</v>
      </c>
      <c r="C241" s="21">
        <v>2</v>
      </c>
      <c r="D241" s="22">
        <v>1</v>
      </c>
      <c r="E241" s="22">
        <v>31</v>
      </c>
      <c r="F241" s="16" t="s">
        <v>234</v>
      </c>
      <c r="G241" s="23">
        <v>18</v>
      </c>
      <c r="H241" s="23">
        <v>4</v>
      </c>
      <c r="I241" s="16">
        <v>2</v>
      </c>
      <c r="J241" s="24"/>
      <c r="K241" s="13">
        <v>1</v>
      </c>
      <c r="L241" s="23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/>
    </row>
    <row r="242" spans="1:27" ht="15.95" customHeight="1" x14ac:dyDescent="0.15">
      <c r="A242" s="1">
        <v>231</v>
      </c>
      <c r="B242" s="30">
        <v>1</v>
      </c>
      <c r="C242" s="21">
        <v>2</v>
      </c>
      <c r="D242" s="22">
        <v>1</v>
      </c>
      <c r="E242" s="22">
        <v>31</v>
      </c>
      <c r="F242" s="16" t="s">
        <v>234</v>
      </c>
      <c r="G242" s="23">
        <v>18</v>
      </c>
      <c r="H242" s="23">
        <v>2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/>
    </row>
    <row r="243" spans="1:27" ht="15.95" customHeight="1" x14ac:dyDescent="0.15">
      <c r="A243" s="1">
        <v>232</v>
      </c>
      <c r="B243" s="30">
        <v>1</v>
      </c>
      <c r="C243" s="21">
        <v>2</v>
      </c>
      <c r="D243" s="22">
        <v>1</v>
      </c>
      <c r="E243" s="22">
        <v>31</v>
      </c>
      <c r="F243" s="16" t="s">
        <v>234</v>
      </c>
      <c r="G243" s="23">
        <v>18</v>
      </c>
      <c r="H243" s="23">
        <v>4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/>
    </row>
    <row r="244" spans="1:27" ht="15.95" customHeight="1" x14ac:dyDescent="0.15">
      <c r="A244" s="1">
        <v>233</v>
      </c>
      <c r="B244" s="30">
        <v>1</v>
      </c>
      <c r="C244" s="21">
        <v>2</v>
      </c>
      <c r="D244" s="22">
        <v>1</v>
      </c>
      <c r="E244" s="22">
        <v>31</v>
      </c>
      <c r="F244" s="16" t="s">
        <v>234</v>
      </c>
      <c r="G244" s="23">
        <v>18</v>
      </c>
      <c r="H244" s="23">
        <v>4</v>
      </c>
      <c r="I244" s="16">
        <v>2</v>
      </c>
      <c r="J244" s="24"/>
      <c r="K244" s="13">
        <v>1</v>
      </c>
      <c r="L244" s="23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/>
    </row>
    <row r="245" spans="1:27" ht="15.95" customHeight="1" x14ac:dyDescent="0.15">
      <c r="A245" s="1">
        <v>234</v>
      </c>
      <c r="B245" s="30">
        <v>1</v>
      </c>
      <c r="C245" s="21">
        <v>2</v>
      </c>
      <c r="D245" s="22">
        <v>1</v>
      </c>
      <c r="E245" s="22">
        <v>31</v>
      </c>
      <c r="F245" s="16" t="s">
        <v>234</v>
      </c>
      <c r="G245" s="23">
        <v>18</v>
      </c>
      <c r="H245" s="23">
        <v>2</v>
      </c>
      <c r="I245" s="16">
        <v>2</v>
      </c>
      <c r="J245" s="24"/>
      <c r="K245" s="13">
        <v>1</v>
      </c>
      <c r="L245" s="23">
        <v>1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/>
    </row>
    <row r="246" spans="1:27" ht="15.95" customHeight="1" x14ac:dyDescent="0.15">
      <c r="A246" s="1">
        <v>235</v>
      </c>
      <c r="B246" s="30">
        <v>1</v>
      </c>
      <c r="C246" s="21">
        <v>2</v>
      </c>
      <c r="D246" s="22">
        <v>1</v>
      </c>
      <c r="E246" s="22">
        <v>31</v>
      </c>
      <c r="F246" s="16" t="s">
        <v>234</v>
      </c>
      <c r="G246" s="23">
        <v>18</v>
      </c>
      <c r="H246" s="23">
        <v>4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/>
    </row>
    <row r="247" spans="1:27" ht="15.95" customHeight="1" x14ac:dyDescent="0.15">
      <c r="A247" s="1">
        <v>236</v>
      </c>
      <c r="B247" s="30">
        <v>1</v>
      </c>
      <c r="C247" s="21">
        <v>2</v>
      </c>
      <c r="D247" s="22">
        <v>1</v>
      </c>
      <c r="E247" s="22">
        <v>31</v>
      </c>
      <c r="F247" s="16" t="s">
        <v>234</v>
      </c>
      <c r="G247" s="23">
        <v>18</v>
      </c>
      <c r="H247" s="23">
        <v>2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/>
    </row>
    <row r="248" spans="1:27" ht="15.95" customHeight="1" x14ac:dyDescent="0.15">
      <c r="A248" s="1">
        <v>237</v>
      </c>
      <c r="B248" s="30">
        <v>1</v>
      </c>
      <c r="C248" s="21">
        <v>2</v>
      </c>
      <c r="D248" s="22">
        <v>1</v>
      </c>
      <c r="E248" s="22">
        <v>31</v>
      </c>
      <c r="F248" s="16" t="s">
        <v>234</v>
      </c>
      <c r="G248" s="23">
        <v>18</v>
      </c>
      <c r="H248" s="23">
        <v>9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/>
    </row>
    <row r="249" spans="1:27" ht="15.95" customHeight="1" x14ac:dyDescent="0.15">
      <c r="A249" s="1">
        <v>238</v>
      </c>
      <c r="B249" s="30">
        <v>1</v>
      </c>
      <c r="C249" s="21">
        <v>2</v>
      </c>
      <c r="D249" s="22">
        <v>1</v>
      </c>
      <c r="E249" s="22">
        <v>31</v>
      </c>
      <c r="F249" s="16" t="s">
        <v>234</v>
      </c>
      <c r="G249" s="23">
        <v>18</v>
      </c>
      <c r="H249" s="23">
        <v>6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/>
    </row>
    <row r="250" spans="1:27" ht="15.95" customHeight="1" x14ac:dyDescent="0.15">
      <c r="A250" s="1">
        <v>239</v>
      </c>
      <c r="B250" s="30">
        <v>1</v>
      </c>
      <c r="C250" s="21">
        <v>2</v>
      </c>
      <c r="D250" s="22">
        <v>1</v>
      </c>
      <c r="E250" s="22">
        <v>31</v>
      </c>
      <c r="F250" s="16" t="s">
        <v>234</v>
      </c>
      <c r="G250" s="23">
        <v>18</v>
      </c>
      <c r="H250" s="23">
        <v>2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/>
    </row>
    <row r="251" spans="1:27" ht="15.95" customHeight="1" x14ac:dyDescent="0.15">
      <c r="A251" s="1">
        <v>240</v>
      </c>
      <c r="B251" s="30">
        <v>1</v>
      </c>
      <c r="C251" s="21">
        <v>2</v>
      </c>
      <c r="D251" s="22">
        <v>1</v>
      </c>
      <c r="E251" s="22">
        <v>31</v>
      </c>
      <c r="F251" s="16" t="s">
        <v>234</v>
      </c>
      <c r="G251" s="23">
        <v>18</v>
      </c>
      <c r="H251" s="23">
        <v>7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/>
    </row>
    <row r="252" spans="1:27" ht="15.95" customHeight="1" x14ac:dyDescent="0.15">
      <c r="A252" s="1">
        <v>241</v>
      </c>
      <c r="B252" s="30">
        <v>1</v>
      </c>
      <c r="C252" s="21">
        <v>2</v>
      </c>
      <c r="D252" s="22">
        <v>1</v>
      </c>
      <c r="E252" s="22">
        <v>31</v>
      </c>
      <c r="F252" s="16" t="s">
        <v>234</v>
      </c>
      <c r="G252" s="23">
        <v>18</v>
      </c>
      <c r="H252" s="23">
        <v>5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/>
    </row>
    <row r="253" spans="1:27" ht="15.95" customHeight="1" x14ac:dyDescent="0.15">
      <c r="A253" s="1">
        <v>242</v>
      </c>
      <c r="B253" s="30">
        <v>1</v>
      </c>
      <c r="C253" s="21">
        <v>2</v>
      </c>
      <c r="D253" s="22">
        <v>1</v>
      </c>
      <c r="E253" s="22">
        <v>31</v>
      </c>
      <c r="F253" s="16" t="s">
        <v>234</v>
      </c>
      <c r="G253" s="23">
        <v>18</v>
      </c>
      <c r="H253" s="23">
        <v>3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1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2</v>
      </c>
      <c r="D254" s="22">
        <v>1</v>
      </c>
      <c r="E254" s="22">
        <v>31</v>
      </c>
      <c r="F254" s="16" t="s">
        <v>234</v>
      </c>
      <c r="G254" s="23">
        <v>18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2</v>
      </c>
      <c r="D255" s="22">
        <v>1</v>
      </c>
      <c r="E255" s="22">
        <v>31</v>
      </c>
      <c r="F255" s="16" t="s">
        <v>234</v>
      </c>
      <c r="G255" s="23">
        <v>18</v>
      </c>
      <c r="H255" s="23">
        <v>5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2</v>
      </c>
      <c r="D256" s="22">
        <v>1</v>
      </c>
      <c r="E256" s="22">
        <v>31</v>
      </c>
      <c r="F256" s="16" t="s">
        <v>234</v>
      </c>
      <c r="G256" s="23">
        <v>18</v>
      </c>
      <c r="H256" s="23">
        <v>3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2</v>
      </c>
      <c r="D257" s="22">
        <v>1</v>
      </c>
      <c r="E257" s="22">
        <v>31</v>
      </c>
      <c r="F257" s="16" t="s">
        <v>234</v>
      </c>
      <c r="G257" s="23">
        <v>18</v>
      </c>
      <c r="H257" s="23">
        <v>3</v>
      </c>
      <c r="I257" s="16">
        <v>2</v>
      </c>
      <c r="J257" s="24"/>
      <c r="K257" s="13">
        <v>3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1</v>
      </c>
      <c r="Y257" s="7">
        <v>0</v>
      </c>
      <c r="Z257" s="12">
        <v>0</v>
      </c>
      <c r="AA257" s="19">
        <v>2</v>
      </c>
    </row>
    <row r="258" spans="1:27" ht="15.95" customHeight="1" x14ac:dyDescent="0.15">
      <c r="A258" s="1">
        <v>247</v>
      </c>
      <c r="B258" s="30">
        <v>1</v>
      </c>
      <c r="C258" s="21">
        <v>2</v>
      </c>
      <c r="D258" s="22">
        <v>1</v>
      </c>
      <c r="E258" s="22">
        <v>31</v>
      </c>
      <c r="F258" s="16" t="s">
        <v>234</v>
      </c>
      <c r="G258" s="23">
        <v>18</v>
      </c>
      <c r="H258" s="23">
        <v>5</v>
      </c>
      <c r="I258" s="16">
        <v>2</v>
      </c>
      <c r="J258" s="24"/>
      <c r="K258" s="13">
        <v>3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2</v>
      </c>
      <c r="Y258" s="7">
        <v>0</v>
      </c>
      <c r="Z258" s="12">
        <v>0</v>
      </c>
      <c r="AA258" s="19">
        <v>3</v>
      </c>
    </row>
    <row r="259" spans="1:27" ht="15.95" customHeight="1" x14ac:dyDescent="0.15">
      <c r="A259" s="1">
        <v>248</v>
      </c>
      <c r="B259" s="30">
        <v>1</v>
      </c>
      <c r="C259" s="21">
        <v>2</v>
      </c>
      <c r="D259" s="22">
        <v>1</v>
      </c>
      <c r="E259" s="22">
        <v>31</v>
      </c>
      <c r="F259" s="16" t="s">
        <v>234</v>
      </c>
      <c r="G259" s="23">
        <v>18</v>
      </c>
      <c r="H259" s="23">
        <v>2</v>
      </c>
      <c r="I259" s="16">
        <v>2</v>
      </c>
      <c r="J259" s="24"/>
      <c r="K259" s="13">
        <v>3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2</v>
      </c>
      <c r="D260" s="22">
        <v>1</v>
      </c>
      <c r="E260" s="22">
        <v>31</v>
      </c>
      <c r="F260" s="16" t="s">
        <v>234</v>
      </c>
      <c r="G260" s="23">
        <v>18</v>
      </c>
      <c r="H260" s="23">
        <v>7</v>
      </c>
      <c r="I260" s="16">
        <v>2</v>
      </c>
      <c r="J260" s="24"/>
      <c r="K260" s="13">
        <v>3</v>
      </c>
      <c r="L260" s="23">
        <v>1</v>
      </c>
      <c r="M260" s="5">
        <v>0</v>
      </c>
      <c r="N260" s="6">
        <v>0</v>
      </c>
      <c r="O260" s="7">
        <v>1</v>
      </c>
      <c r="P260" s="8">
        <v>0</v>
      </c>
      <c r="Q260" s="7">
        <v>0</v>
      </c>
      <c r="R260" s="19">
        <v>1</v>
      </c>
      <c r="S260" s="23">
        <v>1</v>
      </c>
      <c r="T260" s="5">
        <v>0</v>
      </c>
      <c r="U260" s="6">
        <v>0</v>
      </c>
      <c r="V260" s="7">
        <v>1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2</v>
      </c>
      <c r="D261" s="22">
        <v>1</v>
      </c>
      <c r="E261" s="22">
        <v>31</v>
      </c>
      <c r="F261" s="16" t="s">
        <v>234</v>
      </c>
      <c r="G261" s="23">
        <v>18</v>
      </c>
      <c r="H261" s="23">
        <v>3</v>
      </c>
      <c r="I261" s="16">
        <v>2</v>
      </c>
      <c r="J261" s="24"/>
      <c r="K261" s="13">
        <v>3</v>
      </c>
      <c r="L261" s="23">
        <v>1</v>
      </c>
      <c r="M261" s="5">
        <v>0</v>
      </c>
      <c r="N261" s="6">
        <v>0</v>
      </c>
      <c r="O261" s="7">
        <v>1</v>
      </c>
      <c r="P261" s="8">
        <v>0</v>
      </c>
      <c r="Q261" s="7">
        <v>0</v>
      </c>
      <c r="R261" s="19">
        <v>1</v>
      </c>
      <c r="S261" s="23">
        <v>1</v>
      </c>
      <c r="T261" s="5">
        <v>0</v>
      </c>
      <c r="U261" s="6">
        <v>0</v>
      </c>
      <c r="V261" s="7">
        <v>1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2</v>
      </c>
      <c r="D262" s="22">
        <v>1</v>
      </c>
      <c r="E262" s="22">
        <v>31</v>
      </c>
      <c r="F262" s="16" t="s">
        <v>234</v>
      </c>
      <c r="G262" s="23">
        <v>18</v>
      </c>
      <c r="H262" s="23">
        <v>2</v>
      </c>
      <c r="I262" s="16">
        <v>2</v>
      </c>
      <c r="J262" s="24"/>
      <c r="K262" s="13">
        <v>3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2</v>
      </c>
      <c r="C263" s="21">
        <v>2</v>
      </c>
      <c r="D263" s="22">
        <v>1</v>
      </c>
      <c r="E263" s="22">
        <v>31</v>
      </c>
      <c r="F263" s="16" t="s">
        <v>234</v>
      </c>
      <c r="G263" s="23"/>
      <c r="H263" s="23"/>
      <c r="I263" s="16"/>
      <c r="J263" s="24"/>
      <c r="K263" s="13">
        <v>1</v>
      </c>
      <c r="L263" s="23">
        <v>5</v>
      </c>
      <c r="M263" s="5">
        <v>1</v>
      </c>
      <c r="N263" s="6">
        <v>0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/>
    </row>
    <row r="264" spans="1:27" ht="15.95" customHeight="1" x14ac:dyDescent="0.15">
      <c r="A264" s="1">
        <v>253</v>
      </c>
      <c r="B264" s="30">
        <v>2</v>
      </c>
      <c r="C264" s="21">
        <v>2</v>
      </c>
      <c r="D264" s="22">
        <v>1</v>
      </c>
      <c r="E264" s="22">
        <v>31</v>
      </c>
      <c r="F264" s="16" t="s">
        <v>234</v>
      </c>
      <c r="G264" s="23"/>
      <c r="H264" s="23"/>
      <c r="I264" s="16"/>
      <c r="J264" s="24"/>
      <c r="K264" s="13">
        <v>1</v>
      </c>
      <c r="L264" s="23">
        <v>5</v>
      </c>
      <c r="M264" s="5">
        <v>1</v>
      </c>
      <c r="N264" s="6">
        <v>1</v>
      </c>
      <c r="O264" s="7">
        <v>0</v>
      </c>
      <c r="P264" s="8">
        <v>0</v>
      </c>
      <c r="Q264" s="7">
        <v>0</v>
      </c>
      <c r="R264" s="19">
        <v>2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/>
    </row>
    <row r="265" spans="1:27" ht="15.95" customHeight="1" x14ac:dyDescent="0.15">
      <c r="A265" s="1">
        <v>254</v>
      </c>
      <c r="B265" s="30">
        <v>2</v>
      </c>
      <c r="C265" s="21">
        <v>2</v>
      </c>
      <c r="D265" s="22">
        <v>1</v>
      </c>
      <c r="E265" s="22">
        <v>31</v>
      </c>
      <c r="F265" s="16" t="s">
        <v>234</v>
      </c>
      <c r="G265" s="23"/>
      <c r="H265" s="23"/>
      <c r="I265" s="16"/>
      <c r="J265" s="24"/>
      <c r="K265" s="13">
        <v>1</v>
      </c>
      <c r="L265" s="23">
        <v>5</v>
      </c>
      <c r="M265" s="5">
        <v>1</v>
      </c>
      <c r="N265" s="6">
        <v>1</v>
      </c>
      <c r="O265" s="7">
        <v>0</v>
      </c>
      <c r="P265" s="8">
        <v>0</v>
      </c>
      <c r="Q265" s="7">
        <v>0</v>
      </c>
      <c r="R265" s="19">
        <v>2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/>
    </row>
    <row r="266" spans="1:27" ht="15.95" customHeight="1" x14ac:dyDescent="0.15">
      <c r="A266" s="1">
        <v>255</v>
      </c>
      <c r="B266" s="30">
        <v>2</v>
      </c>
      <c r="C266" s="21">
        <v>2</v>
      </c>
      <c r="D266" s="22">
        <v>1</v>
      </c>
      <c r="E266" s="22">
        <v>31</v>
      </c>
      <c r="F266" s="16" t="s">
        <v>234</v>
      </c>
      <c r="G266" s="23"/>
      <c r="H266" s="23"/>
      <c r="I266" s="16"/>
      <c r="J266" s="24"/>
      <c r="K266" s="13">
        <v>1</v>
      </c>
      <c r="L266" s="23">
        <v>5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/>
    </row>
    <row r="267" spans="1:27" ht="15.95" customHeight="1" x14ac:dyDescent="0.15">
      <c r="A267" s="1">
        <v>256</v>
      </c>
      <c r="B267" s="30">
        <v>2</v>
      </c>
      <c r="C267" s="21">
        <v>2</v>
      </c>
      <c r="D267" s="22">
        <v>1</v>
      </c>
      <c r="E267" s="22">
        <v>31</v>
      </c>
      <c r="F267" s="16" t="s">
        <v>234</v>
      </c>
      <c r="G267" s="23"/>
      <c r="H267" s="23"/>
      <c r="I267" s="16"/>
      <c r="J267" s="24"/>
      <c r="K267" s="13">
        <v>1</v>
      </c>
      <c r="L267" s="23">
        <v>5</v>
      </c>
      <c r="M267" s="5">
        <v>1</v>
      </c>
      <c r="N267" s="6">
        <v>1</v>
      </c>
      <c r="O267" s="7">
        <v>0</v>
      </c>
      <c r="P267" s="8">
        <v>0</v>
      </c>
      <c r="Q267" s="7">
        <v>0</v>
      </c>
      <c r="R267" s="19">
        <v>2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/>
    </row>
    <row r="268" spans="1:27" ht="15.95" customHeight="1" x14ac:dyDescent="0.15">
      <c r="A268" s="1">
        <v>257</v>
      </c>
      <c r="B268" s="30">
        <v>2</v>
      </c>
      <c r="C268" s="21">
        <v>2</v>
      </c>
      <c r="D268" s="22">
        <v>1</v>
      </c>
      <c r="E268" s="22">
        <v>31</v>
      </c>
      <c r="F268" s="16" t="s">
        <v>234</v>
      </c>
      <c r="G268" s="23"/>
      <c r="H268" s="23"/>
      <c r="I268" s="16"/>
      <c r="J268" s="24"/>
      <c r="K268" s="13">
        <v>1</v>
      </c>
      <c r="L268" s="23">
        <v>5</v>
      </c>
      <c r="M268" s="5">
        <v>1</v>
      </c>
      <c r="N268" s="6">
        <v>0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/>
    </row>
    <row r="269" spans="1:27" ht="15.95" customHeight="1" x14ac:dyDescent="0.15">
      <c r="A269" s="1">
        <v>258</v>
      </c>
      <c r="B269" s="30">
        <v>2</v>
      </c>
      <c r="C269" s="21">
        <v>2</v>
      </c>
      <c r="D269" s="22">
        <v>1</v>
      </c>
      <c r="E269" s="22">
        <v>31</v>
      </c>
      <c r="F269" s="16" t="s">
        <v>234</v>
      </c>
      <c r="G269" s="23"/>
      <c r="H269" s="23"/>
      <c r="I269" s="16"/>
      <c r="J269" s="24"/>
      <c r="K269" s="13">
        <v>1</v>
      </c>
      <c r="L269" s="23">
        <v>5</v>
      </c>
      <c r="M269" s="5">
        <v>1</v>
      </c>
      <c r="N269" s="6">
        <v>1</v>
      </c>
      <c r="O269" s="7">
        <v>0</v>
      </c>
      <c r="P269" s="8">
        <v>0</v>
      </c>
      <c r="Q269" s="7">
        <v>0</v>
      </c>
      <c r="R269" s="19">
        <v>2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/>
    </row>
    <row r="270" spans="1:27" ht="15.95" customHeight="1" x14ac:dyDescent="0.15">
      <c r="A270" s="1">
        <v>259</v>
      </c>
      <c r="B270" s="30">
        <v>2</v>
      </c>
      <c r="C270" s="21">
        <v>2</v>
      </c>
      <c r="D270" s="22">
        <v>1</v>
      </c>
      <c r="E270" s="22">
        <v>31</v>
      </c>
      <c r="F270" s="16" t="s">
        <v>234</v>
      </c>
      <c r="G270" s="23"/>
      <c r="H270" s="23"/>
      <c r="I270" s="16"/>
      <c r="J270" s="24"/>
      <c r="K270" s="13">
        <v>1</v>
      </c>
      <c r="L270" s="23">
        <v>5</v>
      </c>
      <c r="M270" s="5">
        <v>1</v>
      </c>
      <c r="N270" s="6">
        <v>0</v>
      </c>
      <c r="O270" s="7">
        <v>0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/>
    </row>
    <row r="271" spans="1:27" ht="15.95" customHeight="1" x14ac:dyDescent="0.15">
      <c r="A271" s="1">
        <v>260</v>
      </c>
      <c r="B271" s="30">
        <v>2</v>
      </c>
      <c r="C271" s="21">
        <v>2</v>
      </c>
      <c r="D271" s="22">
        <v>1</v>
      </c>
      <c r="E271" s="22">
        <v>31</v>
      </c>
      <c r="F271" s="16" t="s">
        <v>234</v>
      </c>
      <c r="G271" s="23"/>
      <c r="H271" s="23"/>
      <c r="I271" s="16"/>
      <c r="J271" s="24"/>
      <c r="K271" s="13">
        <v>1</v>
      </c>
      <c r="L271" s="23">
        <v>5</v>
      </c>
      <c r="M271" s="5">
        <v>1</v>
      </c>
      <c r="N271" s="6">
        <v>0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/>
    </row>
    <row r="272" spans="1:27" ht="15.95" customHeight="1" x14ac:dyDescent="0.15">
      <c r="A272" s="1">
        <v>261</v>
      </c>
      <c r="B272" s="30">
        <v>2</v>
      </c>
      <c r="C272" s="21">
        <v>2</v>
      </c>
      <c r="D272" s="22">
        <v>1</v>
      </c>
      <c r="E272" s="22">
        <v>31</v>
      </c>
      <c r="F272" s="16" t="s">
        <v>234</v>
      </c>
      <c r="G272" s="23"/>
      <c r="H272" s="23"/>
      <c r="I272" s="16"/>
      <c r="J272" s="24"/>
      <c r="K272" s="13">
        <v>1</v>
      </c>
      <c r="L272" s="23">
        <v>5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/>
    </row>
    <row r="273" spans="1:27" ht="15.95" customHeight="1" x14ac:dyDescent="0.15">
      <c r="A273" s="1">
        <v>262</v>
      </c>
      <c r="B273" s="30">
        <v>2</v>
      </c>
      <c r="C273" s="21">
        <v>2</v>
      </c>
      <c r="D273" s="22">
        <v>1</v>
      </c>
      <c r="E273" s="22">
        <v>31</v>
      </c>
      <c r="F273" s="16" t="s">
        <v>234</v>
      </c>
      <c r="G273" s="23"/>
      <c r="H273" s="23"/>
      <c r="I273" s="16"/>
      <c r="J273" s="24"/>
      <c r="K273" s="13">
        <v>1</v>
      </c>
      <c r="L273" s="23">
        <v>5</v>
      </c>
      <c r="M273" s="5">
        <v>1</v>
      </c>
      <c r="N273" s="6">
        <v>1</v>
      </c>
      <c r="O273" s="7">
        <v>0</v>
      </c>
      <c r="P273" s="8">
        <v>0</v>
      </c>
      <c r="Q273" s="7">
        <v>0</v>
      </c>
      <c r="R273" s="19">
        <v>2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/>
    </row>
    <row r="274" spans="1:27" ht="15.95" customHeight="1" x14ac:dyDescent="0.15">
      <c r="A274" s="1">
        <v>263</v>
      </c>
      <c r="B274" s="30">
        <v>2</v>
      </c>
      <c r="C274" s="21">
        <v>2</v>
      </c>
      <c r="D274" s="22">
        <v>1</v>
      </c>
      <c r="E274" s="22">
        <v>31</v>
      </c>
      <c r="F274" s="16" t="s">
        <v>234</v>
      </c>
      <c r="G274" s="23"/>
      <c r="H274" s="23"/>
      <c r="I274" s="16"/>
      <c r="J274" s="24"/>
      <c r="K274" s="13">
        <v>1</v>
      </c>
      <c r="L274" s="23">
        <v>5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/>
    </row>
    <row r="275" spans="1:27" ht="15.95" customHeight="1" x14ac:dyDescent="0.15">
      <c r="A275" s="1">
        <v>264</v>
      </c>
      <c r="B275" s="30">
        <v>1</v>
      </c>
      <c r="C275" s="21">
        <v>2</v>
      </c>
      <c r="D275" s="22">
        <v>1</v>
      </c>
      <c r="E275" s="22">
        <v>31</v>
      </c>
      <c r="F275" s="16" t="s">
        <v>234</v>
      </c>
      <c r="G275" s="23">
        <v>13</v>
      </c>
      <c r="H275" s="23">
        <v>5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2</v>
      </c>
      <c r="T275" s="5">
        <v>0</v>
      </c>
      <c r="U275" s="6">
        <v>0</v>
      </c>
      <c r="V275" s="7">
        <v>0</v>
      </c>
      <c r="W275" s="8">
        <v>1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3</v>
      </c>
      <c r="AA5" s="68">
        <v>0</v>
      </c>
      <c r="AB5" s="68">
        <v>0</v>
      </c>
      <c r="AC5" s="68">
        <v>0</v>
      </c>
      <c r="AD5" s="119">
        <v>0</v>
      </c>
      <c r="AE5" s="120">
        <v>1</v>
      </c>
      <c r="AF5" s="68">
        <v>0</v>
      </c>
      <c r="AG5" s="68">
        <v>0</v>
      </c>
      <c r="AH5" s="68">
        <v>0</v>
      </c>
      <c r="AI5" s="119">
        <v>0</v>
      </c>
      <c r="AJ5" s="120">
        <v>1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6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1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1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1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1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3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11</v>
      </c>
      <c r="H4" s="133" t="s">
        <v>53</v>
      </c>
      <c r="K4" s="295">
        <f>COUNTIFS(ローデータ!B12:B1011,1,ローデータ!G12:G1011,$G$4)</f>
        <v>39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5</v>
      </c>
      <c r="D10" s="45">
        <f>COUNTIFS(ローデータ!$B$12:$B$1011,1,ローデータ!$G$12:$G$1011,$G$4,ローデータ!$H$12:$H$1011,D8)</f>
        <v>6</v>
      </c>
      <c r="E10" s="45">
        <f>COUNTIFS(ローデータ!$B$12:$B$1011,1,ローデータ!$G$12:$G$1011,$G$4,ローデータ!$H$12:$H$1011,E8)</f>
        <v>9</v>
      </c>
      <c r="F10" s="45">
        <f>COUNTIFS(ローデータ!$B$12:$B$1011,1,ローデータ!$G$12:$G$1011,$G$4,ローデータ!$H$12:$H$1011,F8)</f>
        <v>8</v>
      </c>
      <c r="G10" s="45">
        <f>COUNTIFS(ローデータ!$B$12:$B$1011,1,ローデータ!$G$12:$G$1011,$G$4,ローデータ!$H$12:$H$1011,G8)</f>
        <v>6</v>
      </c>
      <c r="H10" s="45">
        <f>COUNTIFS(ローデータ!$B$12:$B$1011,1,ローデータ!$G$12:$G$1011,$G$4,ローデータ!$H$12:$H$1011,H8)</f>
        <v>1</v>
      </c>
      <c r="I10" s="45">
        <f>COUNTIFS(ローデータ!$B$12:$B$1011,1,ローデータ!$G$12:$G$1011,$G$4,ローデータ!$H$12:$H$1011,I8)</f>
        <v>4</v>
      </c>
      <c r="J10" s="45">
        <f>COUNTIFS(ローデータ!$B$12:$B$1011,1,ローデータ!$G$12:$G$1011,$G$4,ローデータ!$H$12:$H$1011,J8)</f>
        <v>0</v>
      </c>
      <c r="K10" s="45">
        <f>SUM(B10:J10)</f>
        <v>39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39</v>
      </c>
      <c r="D16" s="45">
        <f>SUM(B16:C16)</f>
        <v>39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26</v>
      </c>
      <c r="C23" s="285"/>
      <c r="D23" s="284">
        <f>COUNTIFS(ローデータ!$B$12:$B$1011,1,ローデータ!$G$12:$G$1011,$G$4,ローデータ!$K$12:$K$1011,D21)</f>
        <v>6</v>
      </c>
      <c r="E23" s="285"/>
      <c r="F23" s="284">
        <f>COUNTIFS(ローデータ!$B$12:$B$1011,1,ローデータ!$G$12:$G$1011,$G$4,ローデータ!$K$12:$K$1011,F21)</f>
        <v>7</v>
      </c>
      <c r="G23" s="286"/>
      <c r="H23" s="285"/>
      <c r="I23" s="45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9</v>
      </c>
      <c r="K29" s="73">
        <f>SUMIFS(ローデータ!N12:N1011,ローデータ!$B$12:$B$1011,1,ローデータ!$G$12:$G$1011,$G$4,ローデータ!$K$12:$K$1011,$B$21)</f>
        <v>16</v>
      </c>
      <c r="L29" s="73">
        <f>SUMIFS(ローデータ!O12:O1011,ローデータ!$B$12:$B$1011,1,ローデータ!$G$12:$G$1011,$G$4,ローデータ!$K$12:$K$1011,$B$21)</f>
        <v>7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32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23</v>
      </c>
      <c r="C30" s="45">
        <f>COUNTIFS(ローデータ!$B$12:$B$1011,1,ローデータ!$G$12:$G$1011,$G$4,ローデータ!$K$12:$K$1011,$B$21,ローデータ!$L$12:$L$1011,C27)</f>
        <v>2</v>
      </c>
      <c r="D30" s="45">
        <f>COUNTIFS(ローデータ!$B$12:$B$1011,1,ローデータ!$G$12:$G$1011,$G$4,ローデータ!$K$12:$K$1011,$B$21,ローデータ!$L$12:$L$1011,D27)</f>
        <v>1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26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6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6</v>
      </c>
      <c r="I36" s="134" t="s">
        <v>51</v>
      </c>
      <c r="J36" s="45">
        <f>SUMIFS(ローデータ!T12:T1011,ローデータ!$B$12:$B$1011,1,ローデータ!$G$12:$G$1011,$G$4,ローデータ!$K$12:$K$1011,$D$21)</f>
        <v>1</v>
      </c>
      <c r="K36" s="45">
        <f>SUMIFS(ローデータ!U12:U1011,ローデータ!$B$12:$B$1011,1,ローデータ!$G$12:$G$1011,$G$4,ローデータ!$K$12:$K$1011,$D$21)</f>
        <v>2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2</v>
      </c>
      <c r="O36" s="45">
        <f>SUMIFS(ローデータ!Y12:Y1011,ローデータ!$B$12:$B$1011,1,ローデータ!$G$12:$G$1011,$G$4,ローデータ!$K$12:$K$1011,$D$21)</f>
        <v>4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9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7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7</v>
      </c>
      <c r="H44" s="76">
        <f>COUNTIFS(ローデータ!$B$12:$B$1011,1,ローデータ!$G$12:$G$1011,$G$4,ローデータ!$K$12:$K$1011,$F$21,ローデータ!$S$12:$S$1011,H41)</f>
        <v>7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7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5</v>
      </c>
      <c r="D50" s="78">
        <f>SUMIFS(ローデータ!O12:O1011,ローデータ!$B$12:$B$1011,1,ローデータ!$G$12:$G$1011,$G$4,ローデータ!$K$12:$K$1011,$F$21)</f>
        <v>3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8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5</v>
      </c>
      <c r="J50" s="78">
        <f>SUMIFS(ローデータ!V12:V1011,ローデータ!$B$12:$B$1011,1,ローデータ!$G$12:$G$1011,$G$4,ローデータ!$K$12:$K$1011,$F$21)</f>
        <v>4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1</v>
      </c>
      <c r="M50" s="78">
        <f>SUMIFS(ローデータ!Y12:Y1011,ローデータ!$B$12:$B$1011,1,ローデータ!$G$12:$G$1011,$G$4,ローデータ!$K$12:$K$1011,$F$21)</f>
        <v>3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13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5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5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6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6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9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9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8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8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6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6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1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1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4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4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39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1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3</v>
      </c>
      <c r="H76" s="286"/>
      <c r="I76" s="286"/>
      <c r="J76" s="91">
        <f t="shared" si="2"/>
        <v>5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5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6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7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2</v>
      </c>
      <c r="H78" s="286"/>
      <c r="I78" s="286"/>
      <c r="J78" s="91">
        <f t="shared" si="2"/>
        <v>9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7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1</v>
      </c>
      <c r="H79" s="286"/>
      <c r="I79" s="286"/>
      <c r="J79" s="91">
        <f t="shared" si="2"/>
        <v>8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5</v>
      </c>
      <c r="D80" s="285"/>
      <c r="E80" s="284">
        <f>COUNTIFS(ローデータ!$B$12:$B$1011,1,ローデータ!$G$12:$G$1011,$G$4,ローデータ!$H$12:$H$1011,$A$80,ローデータ!$K$12:$K$1011,E73)</f>
        <v>1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6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1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1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1</v>
      </c>
      <c r="D82" s="285"/>
      <c r="E82" s="284">
        <f>COUNTIFS(ローデータ!$B$12:$B$1011,1,ローデータ!$G$12:$G$1011,$G$4,ローデータ!$H$12:$H$1011,$A$82,ローデータ!$K$12:$K$1011,E73)</f>
        <v>2</v>
      </c>
      <c r="F82" s="285"/>
      <c r="G82" s="284">
        <f>COUNTIFS(ローデータ!$B$12:$B$1011,1,ローデータ!$G$12:$G$1011,$G$4,ローデータ!$H$12:$H$1011,$A$82,ローデータ!$K$12:$K$1011,G73)</f>
        <v>1</v>
      </c>
      <c r="H82" s="286"/>
      <c r="I82" s="286"/>
      <c r="J82" s="91">
        <f t="shared" si="2"/>
        <v>4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26</v>
      </c>
      <c r="D84" s="328"/>
      <c r="E84" s="327">
        <f>SUM(E75:F83)</f>
        <v>6</v>
      </c>
      <c r="F84" s="328"/>
      <c r="G84" s="329">
        <f>SUM(G75:I83)</f>
        <v>7</v>
      </c>
      <c r="H84" s="329"/>
      <c r="I84" s="327"/>
      <c r="J84" s="93">
        <f t="shared" si="2"/>
        <v>39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1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1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1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1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1</v>
      </c>
      <c r="M94" s="75">
        <f>SUMIFS(ローデータ!$N$12:$N$1011,ローデータ!$B$12:$B$1011,1,ローデータ!$G$12:$G$1011,$G$4,ローデータ!$K$12:$K$1011,$B$21,ローデータ!$H$12:$H$1011,J94)</f>
        <v>4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5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5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5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2</v>
      </c>
      <c r="M95" s="75">
        <f>SUMIFS(ローデータ!$N$12:$N$1011,ローデータ!$B$12:$B$1011,1,ローデータ!$G$12:$G$1011,$G$4,ローデータ!$K$12:$K$1011,$B$21,ローデータ!$H$12:$H$1011,J95)</f>
        <v>4</v>
      </c>
      <c r="N95" s="75">
        <f>SUMIFS(ローデータ!$O$12:$O$1011,ローデータ!$B$12:$B$1011,1,ローデータ!$G$12:$G$1011,$G$4,ローデータ!$K$12:$K$1011,$B$21,ローデータ!$H$12:$H$1011,J95)</f>
        <v>3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9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6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1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7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3</v>
      </c>
      <c r="M96" s="75">
        <f>SUMIFS(ローデータ!$N$12:$N$1011,ローデータ!$B$12:$B$1011,1,ローデータ!$G$12:$G$1011,$G$4,ローデータ!$K$12:$K$1011,$B$21,ローデータ!$H$12:$H$1011,J96)</f>
        <v>5</v>
      </c>
      <c r="N96" s="75">
        <f>SUMIFS(ローデータ!$O$12:$O$1011,ローデータ!$B$12:$B$1011,1,ローデータ!$G$12:$G$1011,$G$4,ローデータ!$K$12:$K$1011,$B$21,ローデータ!$H$12:$H$1011,J96)</f>
        <v>2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10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5</v>
      </c>
      <c r="D97" s="45">
        <f>COUNTIFS(ローデータ!$B$12:$B$1011,1,ローデータ!$G$12:$G$1011,$G$4,ローデータ!$K$12:$K$1011,$B$21,ローデータ!$L$12:$L$1011,$D$90,ローデータ!$H$12:$H$1011,A97)</f>
        <v>2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7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2</v>
      </c>
      <c r="M97" s="75">
        <f>SUMIFS(ローデータ!$N$12:$N$1011,ローデータ!$B$12:$B$1011,1,ローデータ!$G$12:$G$1011,$G$4,ローデータ!$K$12:$K$1011,$B$21,ローデータ!$H$12:$H$1011,J97)</f>
        <v>2</v>
      </c>
      <c r="N97" s="75">
        <f>SUMIFS(ローデータ!$O$12:$O$1011,ローデータ!$B$12:$B$1011,1,ローデータ!$G$12:$G$1011,$G$4,ローデータ!$K$12:$K$1011,$B$21,ローデータ!$H$12:$H$1011,J97)</f>
        <v>1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5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5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5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1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1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2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1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1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9</v>
      </c>
      <c r="M101" s="90">
        <f>SUM(M92:M100)</f>
        <v>16</v>
      </c>
      <c r="N101" s="90">
        <f>SUM(N92:N100)</f>
        <v>7</v>
      </c>
      <c r="O101" s="90">
        <f>SUM(O92:O100)</f>
        <v>0</v>
      </c>
      <c r="P101" s="90">
        <f>SUM(P92:P100)</f>
        <v>0</v>
      </c>
      <c r="Q101" s="90">
        <f t="shared" si="3"/>
        <v>32</v>
      </c>
    </row>
    <row r="102" spans="1:17" ht="14.1" customHeight="1" x14ac:dyDescent="0.15">
      <c r="A102" s="126" t="s">
        <v>50</v>
      </c>
      <c r="B102" s="127"/>
      <c r="C102" s="45">
        <f>SUM(C93:C101)</f>
        <v>23</v>
      </c>
      <c r="D102" s="45">
        <f>SUM(D93:D101)</f>
        <v>2</v>
      </c>
      <c r="E102" s="45">
        <f>SUM(E93:E101)</f>
        <v>1</v>
      </c>
      <c r="F102" s="45">
        <f>SUM(F93:F101)</f>
        <v>0</v>
      </c>
      <c r="G102" s="45">
        <f>SUM(G93:G101)</f>
        <v>0</v>
      </c>
      <c r="H102" s="45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1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1</v>
      </c>
      <c r="O110" s="96">
        <f>SUMIFS(ローデータ!$Y$12:$Y$1011,ローデータ!$B$12:$B$1011,1,ローデータ!$G$12:$G$1011,$G$4,ローデータ!$K$12:$K$1011,$D$21,ローデータ!$H$12:$H$1011,H110)</f>
        <v>1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3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1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1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1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1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1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1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1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1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1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1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1</v>
      </c>
      <c r="O115" s="96">
        <f>SUMIFS(ローデータ!$Y$12:$Y$1011,ローデータ!$B$12:$B$1011,1,ローデータ!$G$12:$G$1011,$G$4,ローデータ!$K$12:$K$1011,$D$21,ローデータ!$H$12:$H$1011,H115)</f>
        <v>1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2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2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2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1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1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2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6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6</v>
      </c>
      <c r="G118" s="66"/>
      <c r="H118" s="344" t="s">
        <v>50</v>
      </c>
      <c r="I118" s="345"/>
      <c r="J118" s="96">
        <f t="shared" ref="J118:P118" si="8">SUM(J109:J117)</f>
        <v>1</v>
      </c>
      <c r="K118" s="96">
        <f t="shared" si="8"/>
        <v>2</v>
      </c>
      <c r="L118" s="96">
        <f t="shared" si="8"/>
        <v>0</v>
      </c>
      <c r="M118" s="96">
        <f t="shared" si="8"/>
        <v>0</v>
      </c>
      <c r="N118" s="96">
        <f t="shared" si="8"/>
        <v>2</v>
      </c>
      <c r="O118" s="96">
        <f t="shared" si="8"/>
        <v>4</v>
      </c>
      <c r="P118" s="96">
        <f t="shared" si="8"/>
        <v>0</v>
      </c>
      <c r="Q118" s="96">
        <f t="shared" si="5"/>
        <v>9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3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3</v>
      </c>
      <c r="I128" s="102">
        <f>COUNTIFS(ローデータ!$B$12:$B$1011,1,ローデータ!$G$12:$G$1011,$G$4,ローデータ!$K$12:$K$1011,$F$21,ローデータ!$S$12:$S$1011,$I$124,ローデータ!$H$12:$H$1011,A128)</f>
        <v>3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3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2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2</v>
      </c>
      <c r="I130" s="102">
        <f>COUNTIFS(ローデータ!$B$12:$B$1011,1,ローデータ!$G$12:$G$1011,$G$4,ローデータ!$K$12:$K$1011,$F$21,ローデータ!$S$12:$S$1011,$I$124,ローデータ!$H$12:$H$1011,A130)</f>
        <v>2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2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1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1</v>
      </c>
      <c r="I131" s="102">
        <f>COUNTIFS(ローデータ!$B$12:$B$1011,1,ローデータ!$G$12:$G$1011,$G$4,ローデータ!$K$12:$K$1011,$F$21,ローデータ!$S$12:$S$1011,$I$124,ローデータ!$H$12:$H$1011,A131)</f>
        <v>1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1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1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1</v>
      </c>
      <c r="I134" s="102">
        <f>COUNTIFS(ローデータ!$B$12:$B$1011,1,ローデータ!$G$12:$G$1011,$G$4,ローデータ!$K$12:$K$1011,$F$21,ローデータ!$S$12:$S$1011,$I$124,ローデータ!$H$12:$H$1011,A134)</f>
        <v>1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1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7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7</v>
      </c>
      <c r="I136" s="98">
        <f>SUM(I127:I135)</f>
        <v>7</v>
      </c>
      <c r="J136" s="96">
        <f>SUM(J127:J135)</f>
        <v>0</v>
      </c>
      <c r="K136" s="96">
        <f>SUM(K127:K135)</f>
        <v>0</v>
      </c>
      <c r="L136" s="96">
        <f t="shared" si="9"/>
        <v>7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3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3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3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1</v>
      </c>
      <c r="N144" s="78">
        <f>SUMIFS(ローデータ!$Y$12:$Y$1011,ローデータ!$B$12:$B$1011,1,ローデータ!$G$12:$G$1011,$G$4,ローデータ!$K$12:$K$1011,$F$21,ローデータ!$H$12:$H$1011,A144)</f>
        <v>3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7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1</v>
      </c>
      <c r="E146" s="78">
        <f>SUMIFS(ローデータ!$O$12:$O$1011,ローデータ!$B$12:$B$1011,1,ローデータ!$G$12:$G$1011,$G$4,ローデータ!$K$12:$K$1011,$F$21,ローデータ!$H$12:$H$1011,A146)</f>
        <v>2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3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1</v>
      </c>
      <c r="K146" s="78">
        <f>SUMIFS(ローデータ!$V$12:$V$1011,ローデータ!$B$12:$B$1011,1,ローデータ!$G$12:$G$1011,$G$4,ローデータ!$K$12:$K$1011,$F$21,ローデータ!$H$12:$H$1011,A146)</f>
        <v>3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4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1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1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1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1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1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1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1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1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5</v>
      </c>
      <c r="E152" s="45">
        <f>SUM(E143:E151)</f>
        <v>3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8</v>
      </c>
      <c r="I152" s="45">
        <f t="shared" ref="I152:O152" si="15">SUM(I143:I151)</f>
        <v>0</v>
      </c>
      <c r="J152" s="45">
        <f t="shared" si="15"/>
        <v>5</v>
      </c>
      <c r="K152" s="45">
        <f t="shared" si="15"/>
        <v>4</v>
      </c>
      <c r="L152" s="45">
        <f t="shared" si="15"/>
        <v>0</v>
      </c>
      <c r="M152" s="45">
        <f t="shared" si="15"/>
        <v>1</v>
      </c>
      <c r="N152" s="45">
        <f t="shared" si="15"/>
        <v>3</v>
      </c>
      <c r="O152" s="45">
        <f t="shared" si="15"/>
        <v>0</v>
      </c>
      <c r="P152" s="45">
        <f t="shared" si="13"/>
        <v>13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26</v>
      </c>
      <c r="G159" s="285"/>
      <c r="H159" s="284">
        <f>COUNTIFS(ローデータ!$B$12:$B$1011,1,ローデータ!$G$12:$G$1011,$G$4,ローデータ!$I$12:$I$1011,$C$14,ローデータ!$K$12:$K$1011,H157)</f>
        <v>6</v>
      </c>
      <c r="I159" s="285"/>
      <c r="J159" s="284">
        <f>COUNTIFS(ローデータ!$B$12:$B$1011,1,ローデータ!$G$12:$G$1011,$G$4,ローデータ!$I$12:$I$1011,$C$14,ローデータ!$K$12:$K$1011,J157)</f>
        <v>7</v>
      </c>
      <c r="K159" s="286"/>
      <c r="L159" s="285"/>
      <c r="M159" s="45">
        <f t="shared" ref="M159:M171" si="16">SUM(F159:L159)</f>
        <v>39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26</v>
      </c>
      <c r="G171" s="285"/>
      <c r="H171" s="284">
        <f>SUM(H159:I170)</f>
        <v>6</v>
      </c>
      <c r="I171" s="285"/>
      <c r="J171" s="284">
        <f>SUM(J159:L170)</f>
        <v>7</v>
      </c>
      <c r="K171" s="286"/>
      <c r="L171" s="285"/>
      <c r="M171" s="45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23</v>
      </c>
      <c r="G179" s="45">
        <f>COUNTIFS(ローデータ!$B$12:$B$1011,1,ローデータ!$G$12:$G$1011,$G$4,ローデータ!$I$12:$I$1011,$C$14,ローデータ!$K$12:$K$1011,$B$21,ローデータ!$L$12:$L$1011,G176)</f>
        <v>2</v>
      </c>
      <c r="H179" s="45">
        <f>COUNTIFS(ローデータ!$B$12:$B$1011,1,ローデータ!$G$12:$G$1011,$G$4,ローデータ!$I$12:$I$1011,$C$14,ローデータ!$K$12:$K$1011,$B$21,ローデータ!$L$12:$L$1011,H176)</f>
        <v>1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26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23</v>
      </c>
      <c r="G191" s="45">
        <f>SUM(G179:G190)</f>
        <v>2</v>
      </c>
      <c r="H191" s="45">
        <f>SUM(H179:H190)</f>
        <v>1</v>
      </c>
      <c r="I191" s="45">
        <f>SUM(I179:I190)</f>
        <v>0</v>
      </c>
      <c r="J191" s="45">
        <f>SUM(J179:J190)</f>
        <v>0</v>
      </c>
      <c r="K191" s="94">
        <f t="shared" si="17"/>
        <v>26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9</v>
      </c>
      <c r="G198" s="77">
        <f>SUMIFS(ローデータ!N12:N1011,ローデータ!$B$12:$B$1011,1,ローデータ!$G$12:$G$1011,$G$4,ローデータ!$I$12:$I$1011,$C$14,ローデータ!$K$12:$K$1011,$B$21)</f>
        <v>16</v>
      </c>
      <c r="H198" s="77">
        <f>SUMIFS(ローデータ!O12:O1011,ローデータ!$B$12:$B$1011,1,ローデータ!$G$12:$G$1011,$G$4,ローデータ!$I$12:$I$1011,$C$14,ローデータ!$K$12:$K$1011,$B$21)</f>
        <v>7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32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9</v>
      </c>
      <c r="G210" s="82">
        <f t="shared" ref="G210:I210" si="19">SUM(G198:G209)</f>
        <v>16</v>
      </c>
      <c r="H210" s="82">
        <f>SUM(H198:H209)</f>
        <v>7</v>
      </c>
      <c r="I210" s="82">
        <f t="shared" si="19"/>
        <v>0</v>
      </c>
      <c r="J210" s="82">
        <f>SUM(J198:J209)</f>
        <v>0</v>
      </c>
      <c r="K210" s="105">
        <f t="shared" si="18"/>
        <v>32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6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6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6</v>
      </c>
      <c r="G228" s="45">
        <f>SUM(G216:G227)</f>
        <v>0</v>
      </c>
      <c r="H228" s="45">
        <f>SUM(H216:H227)</f>
        <v>0</v>
      </c>
      <c r="I228" s="45">
        <f t="shared" si="20"/>
        <v>6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1</v>
      </c>
      <c r="G234" s="77">
        <f>SUMIFS(ローデータ!U12:U1011,ローデータ!$B$12:$B$1011,1,ローデータ!$G$12:$G$1011,$G$4,ローデータ!$I$12:$I$1011,$C$14,ローデータ!$K$12:$K$1011,$D$21)</f>
        <v>2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2</v>
      </c>
      <c r="K234" s="77">
        <f>SUMIFS(ローデータ!Y12:Y1011,ローデータ!$B$12:$B$1011,1,ローデータ!$G$12:$G$1011,$G$4,ローデータ!$I$12:$I$1011,$C$14,ローデータ!$K$12:$K$1011,$D$21)</f>
        <v>4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9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1</v>
      </c>
      <c r="G246" s="82">
        <f t="shared" ref="G246:L246" si="22">SUM(G234:G245)</f>
        <v>2</v>
      </c>
      <c r="H246" s="82">
        <f t="shared" si="22"/>
        <v>0</v>
      </c>
      <c r="I246" s="82">
        <f>SUM(I234:I245)</f>
        <v>0</v>
      </c>
      <c r="J246" s="82">
        <f t="shared" si="22"/>
        <v>2</v>
      </c>
      <c r="K246" s="82">
        <f>SUM(K234:K245)</f>
        <v>4</v>
      </c>
      <c r="L246" s="82">
        <f t="shared" si="22"/>
        <v>0</v>
      </c>
      <c r="M246" s="45">
        <f t="shared" si="21"/>
        <v>9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7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7</v>
      </c>
      <c r="L254" s="45">
        <f>COUNTIFS(ローデータ!$B$12:$B$1011,1,ローデータ!$G$12:$G$1011,$G$4,ローデータ!$I$12:$I$1011,$C$14,ローデータ!$K$12:$K$1011,$F$21,ローデータ!$S$12:$S$1011,L251)</f>
        <v>7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7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7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7</v>
      </c>
      <c r="L266" s="82">
        <f>SUM(L254:L265)</f>
        <v>7</v>
      </c>
      <c r="M266" s="82">
        <f>SUM(M254:M265)</f>
        <v>0</v>
      </c>
      <c r="N266" s="82">
        <f>SUM(N254:N265)</f>
        <v>0</v>
      </c>
      <c r="O266" s="45">
        <f>SUM(L266:N266)</f>
        <v>7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2</v>
      </c>
      <c r="G272" s="77">
        <f>SUMIFS(ローデータ!N86:N1085,ローデータ!$B$12:$B$1011,1,ローデータ!$G$12:$G$1011,$G$4,ローデータ!$I$12:$I$1011,$C$14,ローデータ!$K$12:$K$1011,$F$21)</f>
        <v>2</v>
      </c>
      <c r="H272" s="77">
        <f>SUMIFS(ローデータ!O86:O1085,ローデータ!$B$12:$B$1011,1,ローデータ!$G$12:$G$1011,$G$4,ローデータ!$I$12:$I$1011,$C$14,ローデータ!$K$12:$K$1011,$F$21)</f>
        <v>1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5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5</v>
      </c>
      <c r="N272" s="82">
        <f>SUMIFS(ローデータ!$V$12:$V$1011,ローデータ!$B$12:$B$1011,1,ローデータ!$G$12:$G$1011,$G$4,ローデータ!$I$12:$I$1011,$C$14,ローデータ!$K$12:$K$1011,$F$21)</f>
        <v>4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1</v>
      </c>
      <c r="Q272" s="82">
        <f>SUMIFS(ローデータ!$Y$12:$Y$1011,ローデータ!$B$12:$B$1011,1,ローデータ!$G$12:$G$1011,$G$4,ローデータ!$I$12:$I$1011,$C$14,ローデータ!$K$12:$K$1011,$F$21)</f>
        <v>3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13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2</v>
      </c>
      <c r="G284" s="45">
        <f t="shared" ref="G284:J284" si="28">SUM(G272:G283)</f>
        <v>2</v>
      </c>
      <c r="H284" s="45">
        <f t="shared" si="28"/>
        <v>1</v>
      </c>
      <c r="I284" s="45">
        <f t="shared" si="28"/>
        <v>0</v>
      </c>
      <c r="J284" s="45">
        <f t="shared" si="28"/>
        <v>0</v>
      </c>
      <c r="K284" s="83">
        <f t="shared" si="26"/>
        <v>5</v>
      </c>
      <c r="L284" s="82">
        <f>SUM(L272:L283)</f>
        <v>0</v>
      </c>
      <c r="M284" s="82">
        <f t="shared" ref="M284:R284" si="29">SUM(M272:M283)</f>
        <v>5</v>
      </c>
      <c r="N284" s="82">
        <f t="shared" si="29"/>
        <v>4</v>
      </c>
      <c r="O284" s="82">
        <f t="shared" si="29"/>
        <v>0</v>
      </c>
      <c r="P284" s="82">
        <f t="shared" si="29"/>
        <v>1</v>
      </c>
      <c r="Q284" s="82">
        <f t="shared" si="29"/>
        <v>3</v>
      </c>
      <c r="R284" s="82">
        <f t="shared" si="29"/>
        <v>0</v>
      </c>
      <c r="S284" s="45">
        <f t="shared" si="27"/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4</v>
      </c>
      <c r="AA5" s="68">
        <v>0</v>
      </c>
      <c r="AB5" s="68">
        <v>0</v>
      </c>
      <c r="AC5" s="68">
        <v>0</v>
      </c>
      <c r="AD5" s="119">
        <v>0</v>
      </c>
      <c r="AE5" s="120">
        <v>3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9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2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1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1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4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12</v>
      </c>
      <c r="H4" s="133" t="s">
        <v>53</v>
      </c>
      <c r="K4" s="295">
        <f>COUNTIFS(ローデータ!B12:B1011,1,ローデータ!G12:G1011,$G$4)</f>
        <v>22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6</v>
      </c>
      <c r="D10" s="45">
        <f>COUNTIFS(ローデータ!$B$12:$B$1011,1,ローデータ!$G$12:$G$1011,$G$4,ローデータ!$H$12:$H$1011,D8)</f>
        <v>4</v>
      </c>
      <c r="E10" s="45">
        <f>COUNTIFS(ローデータ!$B$12:$B$1011,1,ローデータ!$G$12:$G$1011,$G$4,ローデータ!$H$12:$H$1011,E8)</f>
        <v>2</v>
      </c>
      <c r="F10" s="45">
        <f>COUNTIFS(ローデータ!$B$12:$B$1011,1,ローデータ!$G$12:$G$1011,$G$4,ローデータ!$H$12:$H$1011,F8)</f>
        <v>1</v>
      </c>
      <c r="G10" s="45">
        <f>COUNTIFS(ローデータ!$B$12:$B$1011,1,ローデータ!$G$12:$G$1011,$G$4,ローデータ!$H$12:$H$1011,G8)</f>
        <v>1</v>
      </c>
      <c r="H10" s="45">
        <f>COUNTIFS(ローデータ!$B$12:$B$1011,1,ローデータ!$G$12:$G$1011,$G$4,ローデータ!$H$12:$H$1011,H8)</f>
        <v>1</v>
      </c>
      <c r="I10" s="45">
        <f>COUNTIFS(ローデータ!$B$12:$B$1011,1,ローデータ!$G$12:$G$1011,$G$4,ローデータ!$H$12:$H$1011,I8)</f>
        <v>6</v>
      </c>
      <c r="J10" s="45">
        <f>COUNTIFS(ローデータ!$B$12:$B$1011,1,ローデータ!$G$12:$G$1011,$G$4,ローデータ!$H$12:$H$1011,J8)</f>
        <v>1</v>
      </c>
      <c r="K10" s="45">
        <f>SUM(B10:J10)</f>
        <v>22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22</v>
      </c>
      <c r="D16" s="45">
        <f>SUM(B16:C16)</f>
        <v>22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17</v>
      </c>
      <c r="C23" s="285"/>
      <c r="D23" s="284">
        <f>COUNTIFS(ローデータ!$B$12:$B$1011,1,ローデータ!$G$12:$G$1011,$G$4,ローデータ!$K$12:$K$1011,D21)</f>
        <v>3</v>
      </c>
      <c r="E23" s="285"/>
      <c r="F23" s="284">
        <f>COUNTIFS(ローデータ!$B$12:$B$1011,1,ローデータ!$G$12:$G$1011,$G$4,ローデータ!$K$12:$K$1011,F21)</f>
        <v>2</v>
      </c>
      <c r="G23" s="286"/>
      <c r="H23" s="285"/>
      <c r="I23" s="45">
        <f>SUM(B23:H23)</f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4</v>
      </c>
      <c r="K29" s="73">
        <f>SUMIFS(ローデータ!N12:N1011,ローデータ!$B$12:$B$1011,1,ローデータ!$G$12:$G$1011,$G$4,ローデータ!$K$12:$K$1011,$B$21)</f>
        <v>11</v>
      </c>
      <c r="L29" s="73">
        <f>SUMIFS(ローデータ!O12:O1011,ローデータ!$B$12:$B$1011,1,ローデータ!$G$12:$G$1011,$G$4,ローデータ!$K$12:$K$1011,$B$21)</f>
        <v>2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17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17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17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3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3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2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2</v>
      </c>
      <c r="O36" s="45">
        <f>SUMIFS(ローデータ!Y12:Y1011,ローデータ!$B$12:$B$1011,1,ローデータ!$G$12:$G$1011,$G$4,ローデータ!$K$12:$K$1011,$D$21)</f>
        <v>1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2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2</v>
      </c>
      <c r="H44" s="76">
        <f>COUNTIFS(ローデータ!$B$12:$B$1011,1,ローデータ!$G$12:$G$1011,$G$4,ローデータ!$K$12:$K$1011,$F$21,ローデータ!$S$12:$S$1011,H41)</f>
        <v>2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2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2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2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2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1</v>
      </c>
      <c r="M50" s="78">
        <f>SUMIFS(ローデータ!Y12:Y1011,ローデータ!$B$12:$B$1011,1,ローデータ!$G$12:$G$1011,$G$4,ローデータ!$K$12:$K$1011,$F$21)</f>
        <v>1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4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6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6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4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4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2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2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1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1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1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1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1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1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6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6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1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1</v>
      </c>
    </row>
    <row r="68" spans="1:15" ht="14.1" customHeight="1" thickTop="1" x14ac:dyDescent="0.15">
      <c r="A68" s="306" t="s">
        <v>50</v>
      </c>
      <c r="B68" s="307"/>
      <c r="C68" s="87">
        <f>SUM(C59:C67)</f>
        <v>22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22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4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2</v>
      </c>
      <c r="H76" s="286"/>
      <c r="I76" s="286"/>
      <c r="J76" s="91">
        <f t="shared" si="2"/>
        <v>6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4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4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1</v>
      </c>
      <c r="D78" s="285"/>
      <c r="E78" s="284">
        <f>COUNTIFS(ローデータ!$B$12:$B$1011,1,ローデータ!$G$12:$G$1011,$G$4,ローデータ!$H$12:$H$1011,$A$78,ローデータ!$K$12:$K$1011,E73)</f>
        <v>1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2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1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1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1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1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1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1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5</v>
      </c>
      <c r="D82" s="285"/>
      <c r="E82" s="284">
        <f>COUNTIFS(ローデータ!$B$12:$B$1011,1,ローデータ!$G$12:$G$1011,$G$4,ローデータ!$H$12:$H$1011,$A$82,ローデータ!$K$12:$K$1011,E73)</f>
        <v>1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6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1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1</v>
      </c>
    </row>
    <row r="84" spans="1:17" ht="14.1" customHeight="1" thickTop="1" x14ac:dyDescent="0.15">
      <c r="A84" s="306" t="s">
        <v>50</v>
      </c>
      <c r="B84" s="307"/>
      <c r="C84" s="327">
        <f>SUM(C75:D83)</f>
        <v>17</v>
      </c>
      <c r="D84" s="328"/>
      <c r="E84" s="327">
        <f>SUM(E75:F83)</f>
        <v>3</v>
      </c>
      <c r="F84" s="328"/>
      <c r="G84" s="329">
        <f>SUM(G75:I83)</f>
        <v>2</v>
      </c>
      <c r="H84" s="329"/>
      <c r="I84" s="327"/>
      <c r="J84" s="93">
        <f t="shared" si="2"/>
        <v>22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1</v>
      </c>
      <c r="M93" s="75">
        <f>SUMIFS(ローデータ!$N$12:$N$1011,ローデータ!$B$12:$B$1011,1,ローデータ!$G$12:$G$1011,$G$4,ローデータ!$K$12:$K$1011,$B$21,ローデータ!$H$12:$H$1011,J93)</f>
        <v>3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4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4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4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4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4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4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4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1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1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1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1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1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1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1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1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1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1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1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1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1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1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1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1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1</v>
      </c>
      <c r="M99" s="75">
        <f>SUMIFS(ローデータ!$N$12:$N$1011,ローデータ!$B$12:$B$1011,1,ローデータ!$G$12:$G$1011,$G$4,ローデータ!$K$12:$K$1011,$B$21,ローデータ!$H$12:$H$1011,J99)</f>
        <v>3</v>
      </c>
      <c r="N99" s="75">
        <f>SUMIFS(ローデータ!$O$12:$O$1011,ローデータ!$B$12:$B$1011,1,ローデータ!$G$12:$G$1011,$G$4,ローデータ!$K$12:$K$1011,$B$21,ローデータ!$H$12:$H$1011,J99)</f>
        <v>1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5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5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5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4</v>
      </c>
      <c r="M101" s="90">
        <f>SUM(M92:M100)</f>
        <v>11</v>
      </c>
      <c r="N101" s="90">
        <f>SUM(N92:N100)</f>
        <v>2</v>
      </c>
      <c r="O101" s="90">
        <f>SUM(O92:O100)</f>
        <v>0</v>
      </c>
      <c r="P101" s="90">
        <f>SUM(P92:P100)</f>
        <v>0</v>
      </c>
      <c r="Q101" s="90">
        <f t="shared" si="3"/>
        <v>17</v>
      </c>
    </row>
    <row r="102" spans="1:17" ht="14.1" customHeight="1" x14ac:dyDescent="0.15">
      <c r="A102" s="126" t="s">
        <v>50</v>
      </c>
      <c r="B102" s="127"/>
      <c r="C102" s="45">
        <f>SUM(C93:C101)</f>
        <v>17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1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1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1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2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3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1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1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1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1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1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1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1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1</v>
      </c>
    </row>
    <row r="118" spans="1:17" ht="14.1" customHeight="1" x14ac:dyDescent="0.15">
      <c r="A118" s="344" t="s">
        <v>50</v>
      </c>
      <c r="B118" s="345"/>
      <c r="C118" s="96">
        <f>SUM(C109:C117)</f>
        <v>3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3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2</v>
      </c>
      <c r="L118" s="96">
        <f t="shared" si="8"/>
        <v>0</v>
      </c>
      <c r="M118" s="96">
        <f t="shared" si="8"/>
        <v>0</v>
      </c>
      <c r="N118" s="96">
        <f t="shared" si="8"/>
        <v>2</v>
      </c>
      <c r="O118" s="96">
        <f t="shared" si="8"/>
        <v>1</v>
      </c>
      <c r="P118" s="96">
        <f t="shared" si="8"/>
        <v>0</v>
      </c>
      <c r="Q118" s="96">
        <f t="shared" si="5"/>
        <v>5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2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2</v>
      </c>
      <c r="I128" s="102">
        <f>COUNTIFS(ローデータ!$B$12:$B$1011,1,ローデータ!$G$12:$G$1011,$G$4,ローデータ!$K$12:$K$1011,$F$21,ローデータ!$S$12:$S$1011,$I$124,ローデータ!$H$12:$H$1011,A128)</f>
        <v>2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2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2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2</v>
      </c>
      <c r="I136" s="98">
        <f>SUM(I127:I135)</f>
        <v>2</v>
      </c>
      <c r="J136" s="96">
        <f>SUM(J127:J135)</f>
        <v>0</v>
      </c>
      <c r="K136" s="96">
        <f>SUM(K127:K135)</f>
        <v>0</v>
      </c>
      <c r="L136" s="96">
        <f t="shared" si="9"/>
        <v>2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2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2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2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1</v>
      </c>
      <c r="N144" s="78">
        <f>SUMIFS(ローデータ!$Y$12:$Y$1011,ローデータ!$B$12:$B$1011,1,ローデータ!$G$12:$G$1011,$G$4,ローデータ!$K$12:$K$1011,$F$21,ローデータ!$H$12:$H$1011,A144)</f>
        <v>1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4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2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2</v>
      </c>
      <c r="I152" s="45">
        <f t="shared" ref="I152:O152" si="15">SUM(I143:I151)</f>
        <v>0</v>
      </c>
      <c r="J152" s="45">
        <f t="shared" si="15"/>
        <v>2</v>
      </c>
      <c r="K152" s="45">
        <f t="shared" si="15"/>
        <v>0</v>
      </c>
      <c r="L152" s="45">
        <f t="shared" si="15"/>
        <v>0</v>
      </c>
      <c r="M152" s="45">
        <f t="shared" si="15"/>
        <v>1</v>
      </c>
      <c r="N152" s="45">
        <f t="shared" si="15"/>
        <v>1</v>
      </c>
      <c r="O152" s="45">
        <f t="shared" si="15"/>
        <v>0</v>
      </c>
      <c r="P152" s="45">
        <f t="shared" si="13"/>
        <v>4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17</v>
      </c>
      <c r="G159" s="285"/>
      <c r="H159" s="284">
        <f>COUNTIFS(ローデータ!$B$12:$B$1011,1,ローデータ!$G$12:$G$1011,$G$4,ローデータ!$I$12:$I$1011,$C$14,ローデータ!$K$12:$K$1011,H157)</f>
        <v>3</v>
      </c>
      <c r="I159" s="285"/>
      <c r="J159" s="284">
        <f>COUNTIFS(ローデータ!$B$12:$B$1011,1,ローデータ!$G$12:$G$1011,$G$4,ローデータ!$I$12:$I$1011,$C$14,ローデータ!$K$12:$K$1011,J157)</f>
        <v>2</v>
      </c>
      <c r="K159" s="286"/>
      <c r="L159" s="285"/>
      <c r="M159" s="45">
        <f t="shared" ref="M159:M171" si="16">SUM(F159:L159)</f>
        <v>22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17</v>
      </c>
      <c r="G171" s="285"/>
      <c r="H171" s="284">
        <f>SUM(H159:I170)</f>
        <v>3</v>
      </c>
      <c r="I171" s="285"/>
      <c r="J171" s="284">
        <f>SUM(J159:L170)</f>
        <v>2</v>
      </c>
      <c r="K171" s="286"/>
      <c r="L171" s="285"/>
      <c r="M171" s="45">
        <f t="shared" si="16"/>
        <v>22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17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17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17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17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4</v>
      </c>
      <c r="G198" s="77">
        <f>SUMIFS(ローデータ!N12:N1011,ローデータ!$B$12:$B$1011,1,ローデータ!$G$12:$G$1011,$G$4,ローデータ!$I$12:$I$1011,$C$14,ローデータ!$K$12:$K$1011,$B$21)</f>
        <v>11</v>
      </c>
      <c r="H198" s="77">
        <f>SUMIFS(ローデータ!O12:O1011,ローデータ!$B$12:$B$1011,1,ローデータ!$G$12:$G$1011,$G$4,ローデータ!$I$12:$I$1011,$C$14,ローデータ!$K$12:$K$1011,$B$21)</f>
        <v>2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17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4</v>
      </c>
      <c r="G210" s="82">
        <f t="shared" ref="G210:I210" si="19">SUM(G198:G209)</f>
        <v>11</v>
      </c>
      <c r="H210" s="82">
        <f>SUM(H198:H209)</f>
        <v>2</v>
      </c>
      <c r="I210" s="82">
        <f t="shared" si="19"/>
        <v>0</v>
      </c>
      <c r="J210" s="82">
        <f>SUM(J198:J209)</f>
        <v>0</v>
      </c>
      <c r="K210" s="105">
        <f t="shared" si="18"/>
        <v>17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3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3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3</v>
      </c>
      <c r="G228" s="45">
        <f>SUM(G216:G227)</f>
        <v>0</v>
      </c>
      <c r="H228" s="45">
        <f>SUM(H216:H227)</f>
        <v>0</v>
      </c>
      <c r="I228" s="45">
        <f t="shared" si="20"/>
        <v>3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2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2</v>
      </c>
      <c r="K234" s="77">
        <f>SUMIFS(ローデータ!Y12:Y1011,ローデータ!$B$12:$B$1011,1,ローデータ!$G$12:$G$1011,$G$4,ローデータ!$I$12:$I$1011,$C$14,ローデータ!$K$12:$K$1011,$D$21)</f>
        <v>1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5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2</v>
      </c>
      <c r="H246" s="82">
        <f t="shared" si="22"/>
        <v>0</v>
      </c>
      <c r="I246" s="82">
        <f>SUM(I234:I245)</f>
        <v>0</v>
      </c>
      <c r="J246" s="82">
        <f t="shared" si="22"/>
        <v>2</v>
      </c>
      <c r="K246" s="82">
        <f>SUM(K234:K245)</f>
        <v>1</v>
      </c>
      <c r="L246" s="82">
        <f t="shared" si="22"/>
        <v>0</v>
      </c>
      <c r="M246" s="45">
        <f t="shared" si="21"/>
        <v>5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2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2</v>
      </c>
      <c r="L254" s="45">
        <f>COUNTIFS(ローデータ!$B$12:$B$1011,1,ローデータ!$G$12:$G$1011,$G$4,ローデータ!$I$12:$I$1011,$C$14,ローデータ!$K$12:$K$1011,$F$21,ローデータ!$S$12:$S$1011,L251)</f>
        <v>2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2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2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2</v>
      </c>
      <c r="L266" s="82">
        <f>SUM(L254:L265)</f>
        <v>2</v>
      </c>
      <c r="M266" s="82">
        <f>SUM(M254:M265)</f>
        <v>0</v>
      </c>
      <c r="N266" s="82">
        <f>SUM(N254:N265)</f>
        <v>0</v>
      </c>
      <c r="O266" s="45">
        <f>SUM(L266:N266)</f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1</v>
      </c>
      <c r="G272" s="77">
        <f>SUMIFS(ローデータ!N86:N1085,ローデータ!$B$12:$B$1011,1,ローデータ!$G$12:$G$1011,$G$4,ローデータ!$I$12:$I$1011,$C$14,ローデータ!$K$12:$K$1011,$F$21)</f>
        <v>1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2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2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1</v>
      </c>
      <c r="Q272" s="82">
        <f>SUMIFS(ローデータ!$Y$12:$Y$1011,ローデータ!$B$12:$B$1011,1,ローデータ!$G$12:$G$1011,$G$4,ローデータ!$I$12:$I$1011,$C$14,ローデータ!$K$12:$K$1011,$F$21)</f>
        <v>1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4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1</v>
      </c>
      <c r="G284" s="45">
        <f t="shared" ref="G284:J284" si="28">SUM(G272:G283)</f>
        <v>1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2</v>
      </c>
      <c r="L284" s="82">
        <f>SUM(L272:L283)</f>
        <v>0</v>
      </c>
      <c r="M284" s="82">
        <f t="shared" ref="M284:R284" si="29">SUM(M272:M283)</f>
        <v>2</v>
      </c>
      <c r="N284" s="82">
        <f t="shared" si="29"/>
        <v>0</v>
      </c>
      <c r="O284" s="82">
        <f t="shared" si="29"/>
        <v>0</v>
      </c>
      <c r="P284" s="82">
        <f t="shared" si="29"/>
        <v>1</v>
      </c>
      <c r="Q284" s="82">
        <f t="shared" si="29"/>
        <v>1</v>
      </c>
      <c r="R284" s="82">
        <f t="shared" si="29"/>
        <v>0</v>
      </c>
      <c r="S284" s="45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1</v>
      </c>
      <c r="AK5" s="68">
        <v>0</v>
      </c>
      <c r="AL5" s="68">
        <v>0</v>
      </c>
      <c r="AM5" s="68">
        <v>0</v>
      </c>
      <c r="AN5" s="119">
        <v>0</v>
      </c>
      <c r="AO5" s="120">
        <v>1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2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1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13</v>
      </c>
      <c r="H4" s="133" t="s">
        <v>53</v>
      </c>
      <c r="K4" s="295">
        <f>COUNTIFS(ローデータ!B12:B1011,1,ローデータ!G12:G1011,$G$4)</f>
        <v>25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8</v>
      </c>
      <c r="D10" s="45">
        <f>COUNTIFS(ローデータ!$B$12:$B$1011,1,ローデータ!$G$12:$G$1011,$G$4,ローデータ!$H$12:$H$1011,D8)</f>
        <v>3</v>
      </c>
      <c r="E10" s="45">
        <f>COUNTIFS(ローデータ!$B$12:$B$1011,1,ローデータ!$G$12:$G$1011,$G$4,ローデータ!$H$12:$H$1011,E8)</f>
        <v>6</v>
      </c>
      <c r="F10" s="45">
        <f>COUNTIFS(ローデータ!$B$12:$B$1011,1,ローデータ!$G$12:$G$1011,$G$4,ローデータ!$H$12:$H$1011,F8)</f>
        <v>5</v>
      </c>
      <c r="G10" s="45">
        <f>COUNTIFS(ローデータ!$B$12:$B$1011,1,ローデータ!$G$12:$G$1011,$G$4,ローデータ!$H$12:$H$1011,G8)</f>
        <v>2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1</v>
      </c>
      <c r="J10" s="45">
        <f>COUNTIFS(ローデータ!$B$12:$B$1011,1,ローデータ!$G$12:$G$1011,$G$4,ローデータ!$H$12:$H$1011,J8)</f>
        <v>0</v>
      </c>
      <c r="K10" s="45">
        <f>SUM(B10:J10)</f>
        <v>25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25</v>
      </c>
      <c r="D16" s="45">
        <f>SUM(B16:C16)</f>
        <v>25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17</v>
      </c>
      <c r="C23" s="285"/>
      <c r="D23" s="284">
        <f>COUNTIFS(ローデータ!$B$12:$B$1011,1,ローデータ!$G$12:$G$1011,$G$4,ローデータ!$K$12:$K$1011,D21)</f>
        <v>3</v>
      </c>
      <c r="E23" s="285"/>
      <c r="F23" s="284">
        <f>COUNTIFS(ローデータ!$B$12:$B$1011,1,ローデータ!$G$12:$G$1011,$G$4,ローデータ!$K$12:$K$1011,F21)</f>
        <v>5</v>
      </c>
      <c r="G23" s="286"/>
      <c r="H23" s="285"/>
      <c r="I23" s="45">
        <f>SUM(B23:H23)</f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6</v>
      </c>
      <c r="K29" s="73">
        <f>SUMIFS(ローデータ!N12:N1011,ローデータ!$B$12:$B$1011,1,ローデータ!$G$12:$G$1011,$G$4,ローデータ!$K$12:$K$1011,$B$21)</f>
        <v>10</v>
      </c>
      <c r="L29" s="73">
        <f>SUMIFS(ローデータ!O12:O1011,ローデータ!$B$12:$B$1011,1,ローデータ!$G$12:$G$1011,$G$4,ローデータ!$K$12:$K$1011,$B$21)</f>
        <v>5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21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16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1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17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2</v>
      </c>
      <c r="C36" s="45">
        <f>COUNTIFS(ローデータ!$B$12:$B$1011,1,ローデータ!$G$12:$G$1011,$G$4,ローデータ!$K$12:$K$1011,$D$21,ローデータ!$S$12:$S$1011,C34)</f>
        <v>1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3</v>
      </c>
      <c r="I36" s="134" t="s">
        <v>51</v>
      </c>
      <c r="J36" s="45">
        <f>SUMIFS(ローデータ!T12:T1011,ローデータ!$B$12:$B$1011,1,ローデータ!$G$12:$G$1011,$G$4,ローデータ!$K$12:$K$1011,$D$21)</f>
        <v>1</v>
      </c>
      <c r="K36" s="45">
        <f>SUMIFS(ローデータ!U12:U1011,ローデータ!$B$12:$B$1011,1,ローデータ!$G$12:$G$1011,$G$4,ローデータ!$K$12:$K$1011,$D$21)</f>
        <v>1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1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5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5</v>
      </c>
      <c r="H44" s="76">
        <f>COUNTIFS(ローデータ!$B$12:$B$1011,1,ローデータ!$G$12:$G$1011,$G$4,ローデータ!$K$12:$K$1011,$F$21,ローデータ!$S$12:$S$1011,H41)</f>
        <v>5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5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6</v>
      </c>
      <c r="D50" s="78">
        <f>SUMIFS(ローデータ!O12:O1011,ローデータ!$B$12:$B$1011,1,ローデータ!$G$12:$G$1011,$G$4,ローデータ!$K$12:$K$1011,$F$21)</f>
        <v>1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7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4</v>
      </c>
      <c r="J50" s="78">
        <f>SUMIFS(ローデータ!V12:V1011,ローデータ!$B$12:$B$1011,1,ローデータ!$G$12:$G$1011,$G$4,ローデータ!$K$12:$K$1011,$F$21)</f>
        <v>1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1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6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8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8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3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3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6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6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5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5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2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2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1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1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25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25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4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3</v>
      </c>
      <c r="H76" s="286"/>
      <c r="I76" s="286"/>
      <c r="J76" s="91">
        <f t="shared" si="2"/>
        <v>8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3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3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5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1</v>
      </c>
      <c r="H78" s="286"/>
      <c r="I78" s="286"/>
      <c r="J78" s="91">
        <f t="shared" si="2"/>
        <v>6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3</v>
      </c>
      <c r="D79" s="285"/>
      <c r="E79" s="284">
        <f>COUNTIFS(ローデータ!$B$12:$B$1011,1,ローデータ!$G$12:$G$1011,$G$4,ローデータ!$H$12:$H$1011,$A$79,ローデータ!$K$12:$K$1011,E73)</f>
        <v>2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5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1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1</v>
      </c>
      <c r="H80" s="286"/>
      <c r="I80" s="286"/>
      <c r="J80" s="91">
        <f t="shared" si="2"/>
        <v>2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1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1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17</v>
      </c>
      <c r="D84" s="328"/>
      <c r="E84" s="327">
        <f>SUM(E75:F83)</f>
        <v>3</v>
      </c>
      <c r="F84" s="328"/>
      <c r="G84" s="329">
        <f>SUM(G75:I83)</f>
        <v>5</v>
      </c>
      <c r="H84" s="329"/>
      <c r="I84" s="327"/>
      <c r="J84" s="93">
        <f t="shared" si="2"/>
        <v>25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4</v>
      </c>
      <c r="N93" s="75">
        <f>SUMIFS(ローデータ!$O$12:$O$1011,ローデータ!$B$12:$B$1011,1,ローデータ!$G$12:$G$1011,$G$4,ローデータ!$K$12:$K$1011,$B$21,ローデータ!$H$12:$H$1011,J93)</f>
        <v>1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5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4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4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2</v>
      </c>
      <c r="M94" s="75">
        <f>SUMIFS(ローデータ!$N$12:$N$1011,ローデータ!$B$12:$B$1011,1,ローデータ!$G$12:$G$1011,$G$4,ローデータ!$K$12:$K$1011,$B$21,ローデータ!$H$12:$H$1011,J94)</f>
        <v>2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4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3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3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2</v>
      </c>
      <c r="M95" s="75">
        <f>SUMIFS(ローデータ!$N$12:$N$1011,ローデータ!$B$12:$B$1011,1,ローデータ!$G$12:$G$1011,$G$4,ローデータ!$K$12:$K$1011,$B$21,ローデータ!$H$12:$H$1011,J95)</f>
        <v>2</v>
      </c>
      <c r="N95" s="75">
        <f>SUMIFS(ローデータ!$O$12:$O$1011,ローデータ!$B$12:$B$1011,1,ローデータ!$G$12:$G$1011,$G$4,ローデータ!$K$12:$K$1011,$B$21,ローデータ!$H$12:$H$1011,J95)</f>
        <v>2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6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5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5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1</v>
      </c>
      <c r="M96" s="75">
        <f>SUMIFS(ローデータ!$N$12:$N$1011,ローデータ!$B$12:$B$1011,1,ローデータ!$G$12:$G$1011,$G$4,ローデータ!$K$12:$K$1011,$B$21,ローデータ!$H$12:$H$1011,J96)</f>
        <v>1</v>
      </c>
      <c r="N96" s="75">
        <f>SUMIFS(ローデータ!$O$12:$O$1011,ローデータ!$B$12:$B$1011,1,ローデータ!$G$12:$G$1011,$G$4,ローデータ!$K$12:$K$1011,$B$21,ローデータ!$H$12:$H$1011,J96)</f>
        <v>1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3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2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1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3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1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1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1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1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1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1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2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1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1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6</v>
      </c>
      <c r="M101" s="90">
        <f>SUM(M92:M100)</f>
        <v>10</v>
      </c>
      <c r="N101" s="90">
        <f>SUM(N92:N100)</f>
        <v>5</v>
      </c>
      <c r="O101" s="90">
        <f>SUM(O92:O100)</f>
        <v>0</v>
      </c>
      <c r="P101" s="90">
        <f>SUM(P92:P100)</f>
        <v>0</v>
      </c>
      <c r="Q101" s="90">
        <f t="shared" si="3"/>
        <v>21</v>
      </c>
    </row>
    <row r="102" spans="1:17" ht="14.1" customHeight="1" x14ac:dyDescent="0.15">
      <c r="A102" s="126" t="s">
        <v>50</v>
      </c>
      <c r="B102" s="127"/>
      <c r="C102" s="45">
        <f>SUM(C93:C101)</f>
        <v>16</v>
      </c>
      <c r="D102" s="45">
        <f>SUM(D93:D101)</f>
        <v>0</v>
      </c>
      <c r="E102" s="45">
        <f>SUM(E93:E101)</f>
        <v>1</v>
      </c>
      <c r="F102" s="45">
        <f>SUM(F93:F101)</f>
        <v>0</v>
      </c>
      <c r="G102" s="45">
        <f>SUM(G93:G101)</f>
        <v>0</v>
      </c>
      <c r="H102" s="45">
        <f t="shared" si="4"/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1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1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1</v>
      </c>
      <c r="D113" s="96">
        <f>COUNTIFS(ローデータ!$B$12:$B$1011,1,ローデータ!$G$12:$G$1011,$G$4,ローデータ!$K$12:$K$1011,$D$21,ローデータ!$S$12:$S$1011,$D$107,ローデータ!$H$12:$H$1011,A113)</f>
        <v>1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2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1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1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2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2</v>
      </c>
      <c r="D118" s="96">
        <f t="shared" ref="D118:E118" si="7">SUM(D109:D117)</f>
        <v>1</v>
      </c>
      <c r="E118" s="96">
        <f t="shared" si="7"/>
        <v>0</v>
      </c>
      <c r="F118" s="96">
        <f>SUM(C118:E118)</f>
        <v>3</v>
      </c>
      <c r="G118" s="66"/>
      <c r="H118" s="344" t="s">
        <v>50</v>
      </c>
      <c r="I118" s="345"/>
      <c r="J118" s="96">
        <f t="shared" ref="J118:P118" si="8">SUM(J109:J117)</f>
        <v>1</v>
      </c>
      <c r="K118" s="96">
        <f t="shared" si="8"/>
        <v>1</v>
      </c>
      <c r="L118" s="96">
        <f t="shared" si="8"/>
        <v>0</v>
      </c>
      <c r="M118" s="96">
        <f t="shared" si="8"/>
        <v>1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3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3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3</v>
      </c>
      <c r="I128" s="102">
        <f>COUNTIFS(ローデータ!$B$12:$B$1011,1,ローデータ!$G$12:$G$1011,$G$4,ローデータ!$K$12:$K$1011,$F$21,ローデータ!$S$12:$S$1011,$I$124,ローデータ!$H$12:$H$1011,A128)</f>
        <v>3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3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1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1</v>
      </c>
      <c r="I130" s="102">
        <f>COUNTIFS(ローデータ!$B$12:$B$1011,1,ローデータ!$G$12:$G$1011,$G$4,ローデータ!$K$12:$K$1011,$F$21,ローデータ!$S$12:$S$1011,$I$124,ローデータ!$H$12:$H$1011,A130)</f>
        <v>1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1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1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1</v>
      </c>
      <c r="I132" s="102">
        <f>COUNTIFS(ローデータ!$B$12:$B$1011,1,ローデータ!$G$12:$G$1011,$G$4,ローデータ!$K$12:$K$1011,$F$21,ローデータ!$S$12:$S$1011,$I$124,ローデータ!$H$12:$H$1011,A132)</f>
        <v>1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1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5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5</v>
      </c>
      <c r="I136" s="98">
        <f>SUM(I127:I135)</f>
        <v>5</v>
      </c>
      <c r="J136" s="96">
        <f>SUM(J127:J135)</f>
        <v>0</v>
      </c>
      <c r="K136" s="96">
        <f>SUM(K127:K135)</f>
        <v>0</v>
      </c>
      <c r="L136" s="96">
        <f t="shared" si="9"/>
        <v>5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3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3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3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1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4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2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2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1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1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1</v>
      </c>
      <c r="E148" s="78">
        <f>SUMIFS(ローデータ!$O$12:$O$1011,ローデータ!$B$12:$B$1011,1,ローデータ!$G$12:$G$1011,$G$4,ローデータ!$K$12:$K$1011,$F$21,ローデータ!$H$12:$H$1011,A148)</f>
        <v>1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2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1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1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6</v>
      </c>
      <c r="E152" s="45">
        <f>SUM(E143:E151)</f>
        <v>1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7</v>
      </c>
      <c r="I152" s="45">
        <f t="shared" ref="I152:O152" si="15">SUM(I143:I151)</f>
        <v>0</v>
      </c>
      <c r="J152" s="45">
        <f t="shared" si="15"/>
        <v>4</v>
      </c>
      <c r="K152" s="45">
        <f t="shared" si="15"/>
        <v>1</v>
      </c>
      <c r="L152" s="45">
        <f t="shared" si="15"/>
        <v>0</v>
      </c>
      <c r="M152" s="45">
        <f t="shared" si="15"/>
        <v>0</v>
      </c>
      <c r="N152" s="45">
        <f t="shared" si="15"/>
        <v>1</v>
      </c>
      <c r="O152" s="45">
        <f t="shared" si="15"/>
        <v>0</v>
      </c>
      <c r="P152" s="45">
        <f t="shared" si="13"/>
        <v>6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17</v>
      </c>
      <c r="G159" s="285"/>
      <c r="H159" s="284">
        <f>COUNTIFS(ローデータ!$B$12:$B$1011,1,ローデータ!$G$12:$G$1011,$G$4,ローデータ!$I$12:$I$1011,$C$14,ローデータ!$K$12:$K$1011,H157)</f>
        <v>3</v>
      </c>
      <c r="I159" s="285"/>
      <c r="J159" s="284">
        <f>COUNTIFS(ローデータ!$B$12:$B$1011,1,ローデータ!$G$12:$G$1011,$G$4,ローデータ!$I$12:$I$1011,$C$14,ローデータ!$K$12:$K$1011,J157)</f>
        <v>5</v>
      </c>
      <c r="K159" s="286"/>
      <c r="L159" s="285"/>
      <c r="M159" s="45">
        <f t="shared" ref="M159:M171" si="16">SUM(F159:L159)</f>
        <v>25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17</v>
      </c>
      <c r="G171" s="285"/>
      <c r="H171" s="284">
        <f>SUM(H159:I170)</f>
        <v>3</v>
      </c>
      <c r="I171" s="285"/>
      <c r="J171" s="284">
        <f>SUM(J159:L170)</f>
        <v>5</v>
      </c>
      <c r="K171" s="286"/>
      <c r="L171" s="285"/>
      <c r="M171" s="45">
        <f t="shared" si="16"/>
        <v>25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16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1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17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16</v>
      </c>
      <c r="G191" s="45">
        <f>SUM(G179:G190)</f>
        <v>0</v>
      </c>
      <c r="H191" s="45">
        <f>SUM(H179:H190)</f>
        <v>1</v>
      </c>
      <c r="I191" s="45">
        <f>SUM(I179:I190)</f>
        <v>0</v>
      </c>
      <c r="J191" s="45">
        <f>SUM(J179:J190)</f>
        <v>0</v>
      </c>
      <c r="K191" s="94">
        <f t="shared" si="17"/>
        <v>17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6</v>
      </c>
      <c r="G198" s="77">
        <f>SUMIFS(ローデータ!N12:N1011,ローデータ!$B$12:$B$1011,1,ローデータ!$G$12:$G$1011,$G$4,ローデータ!$I$12:$I$1011,$C$14,ローデータ!$K$12:$K$1011,$B$21)</f>
        <v>10</v>
      </c>
      <c r="H198" s="77">
        <f>SUMIFS(ローデータ!O12:O1011,ローデータ!$B$12:$B$1011,1,ローデータ!$G$12:$G$1011,$G$4,ローデータ!$I$12:$I$1011,$C$14,ローデータ!$K$12:$K$1011,$B$21)</f>
        <v>5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21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6</v>
      </c>
      <c r="G210" s="82">
        <f t="shared" ref="G210:I210" si="19">SUM(G198:G209)</f>
        <v>10</v>
      </c>
      <c r="H210" s="82">
        <f>SUM(H198:H209)</f>
        <v>5</v>
      </c>
      <c r="I210" s="82">
        <f t="shared" si="19"/>
        <v>0</v>
      </c>
      <c r="J210" s="82">
        <f>SUM(J198:J209)</f>
        <v>0</v>
      </c>
      <c r="K210" s="105">
        <f t="shared" si="18"/>
        <v>21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2</v>
      </c>
      <c r="G216" s="45">
        <f>COUNTIFS(ローデータ!$B$12:$B$1011,1,ローデータ!$G$12:$G$1011,$G$4,ローデータ!$I$12:$I$1011,$C$14,ローデータ!$K$12:$K$1011,$D$21,ローデータ!$S$12:$S$1011,G214)</f>
        <v>1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3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2</v>
      </c>
      <c r="G228" s="45">
        <f>SUM(G216:G227)</f>
        <v>1</v>
      </c>
      <c r="H228" s="45">
        <f>SUM(H216:H227)</f>
        <v>0</v>
      </c>
      <c r="I228" s="45">
        <f t="shared" si="20"/>
        <v>3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1</v>
      </c>
      <c r="G234" s="77">
        <f>SUMIFS(ローデータ!U12:U1011,ローデータ!$B$12:$B$1011,1,ローデータ!$G$12:$G$1011,$G$4,ローデータ!$I$12:$I$1011,$C$14,ローデータ!$K$12:$K$1011,$D$21)</f>
        <v>1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1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3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1</v>
      </c>
      <c r="G246" s="82">
        <f t="shared" ref="G246:L246" si="22">SUM(G234:G245)</f>
        <v>1</v>
      </c>
      <c r="H246" s="82">
        <f t="shared" si="22"/>
        <v>0</v>
      </c>
      <c r="I246" s="82">
        <f>SUM(I234:I245)</f>
        <v>1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3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5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5</v>
      </c>
      <c r="L254" s="45">
        <f>COUNTIFS(ローデータ!$B$12:$B$1011,1,ローデータ!$G$12:$G$1011,$G$4,ローデータ!$I$12:$I$1011,$C$14,ローデータ!$K$12:$K$1011,$F$21,ローデータ!$S$12:$S$1011,L251)</f>
        <v>5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5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5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5</v>
      </c>
      <c r="L266" s="82">
        <f>SUM(L254:L265)</f>
        <v>5</v>
      </c>
      <c r="M266" s="82">
        <f>SUM(M254:M265)</f>
        <v>0</v>
      </c>
      <c r="N266" s="82">
        <f>SUM(N254:N265)</f>
        <v>0</v>
      </c>
      <c r="O266" s="45">
        <f>SUM(L266:N266)</f>
        <v>5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4</v>
      </c>
      <c r="H272" s="77">
        <f>SUMIFS(ローデータ!O86:O1085,ローデータ!$B$12:$B$1011,1,ローデータ!$G$12:$G$1011,$G$4,ローデータ!$I$12:$I$1011,$C$14,ローデータ!$K$12:$K$1011,$F$21)</f>
        <v>1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5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4</v>
      </c>
      <c r="N272" s="82">
        <f>SUMIFS(ローデータ!$V$12:$V$1011,ローデータ!$B$12:$B$1011,1,ローデータ!$G$12:$G$1011,$G$4,ローデータ!$I$12:$I$1011,$C$14,ローデータ!$K$12:$K$1011,$F$21)</f>
        <v>1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1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6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4</v>
      </c>
      <c r="H284" s="45">
        <f t="shared" si="28"/>
        <v>1</v>
      </c>
      <c r="I284" s="45">
        <f t="shared" si="28"/>
        <v>0</v>
      </c>
      <c r="J284" s="45">
        <f t="shared" si="28"/>
        <v>0</v>
      </c>
      <c r="K284" s="83">
        <f t="shared" si="26"/>
        <v>5</v>
      </c>
      <c r="L284" s="82">
        <f>SUM(L272:L283)</f>
        <v>0</v>
      </c>
      <c r="M284" s="82">
        <f t="shared" ref="M284:R284" si="29">SUM(M272:M283)</f>
        <v>4</v>
      </c>
      <c r="N284" s="82">
        <f t="shared" si="29"/>
        <v>1</v>
      </c>
      <c r="O284" s="82">
        <f t="shared" si="29"/>
        <v>0</v>
      </c>
      <c r="P284" s="82">
        <f t="shared" si="29"/>
        <v>0</v>
      </c>
      <c r="Q284" s="82">
        <f t="shared" si="29"/>
        <v>1</v>
      </c>
      <c r="R284" s="82">
        <f t="shared" si="29"/>
        <v>0</v>
      </c>
      <c r="S284" s="45">
        <f t="shared" si="27"/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2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3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1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14</v>
      </c>
      <c r="H4" s="133" t="s">
        <v>53</v>
      </c>
      <c r="K4" s="295">
        <f>COUNTIFS(ローデータ!B12:B1011,1,ローデータ!G12:G1011,$G$4)</f>
        <v>37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11</v>
      </c>
      <c r="D10" s="45">
        <f>COUNTIFS(ローデータ!$B$12:$B$1011,1,ローデータ!$G$12:$G$1011,$G$4,ローデータ!$H$12:$H$1011,D8)</f>
        <v>8</v>
      </c>
      <c r="E10" s="45">
        <f>COUNTIFS(ローデータ!$B$12:$B$1011,1,ローデータ!$G$12:$G$1011,$G$4,ローデータ!$H$12:$H$1011,E8)</f>
        <v>7</v>
      </c>
      <c r="F10" s="45">
        <f>COUNTIFS(ローデータ!$B$12:$B$1011,1,ローデータ!$G$12:$G$1011,$G$4,ローデータ!$H$12:$H$1011,F8)</f>
        <v>4</v>
      </c>
      <c r="G10" s="45">
        <f>COUNTIFS(ローデータ!$B$12:$B$1011,1,ローデータ!$G$12:$G$1011,$G$4,ローデータ!$H$12:$H$1011,G8)</f>
        <v>3</v>
      </c>
      <c r="H10" s="45">
        <f>COUNTIFS(ローデータ!$B$12:$B$1011,1,ローデータ!$G$12:$G$1011,$G$4,ローデータ!$H$12:$H$1011,H8)</f>
        <v>2</v>
      </c>
      <c r="I10" s="45">
        <f>COUNTIFS(ローデータ!$B$12:$B$1011,1,ローデータ!$G$12:$G$1011,$G$4,ローデータ!$H$12:$H$1011,I8)</f>
        <v>1</v>
      </c>
      <c r="J10" s="45">
        <f>COUNTIFS(ローデータ!$B$12:$B$1011,1,ローデータ!$G$12:$G$1011,$G$4,ローデータ!$H$12:$H$1011,J8)</f>
        <v>1</v>
      </c>
      <c r="K10" s="45">
        <f>SUM(B10:J10)</f>
        <v>37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37</v>
      </c>
      <c r="D16" s="45">
        <f>SUM(B16:C16)</f>
        <v>37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26</v>
      </c>
      <c r="C23" s="285"/>
      <c r="D23" s="284">
        <f>COUNTIFS(ローデータ!$B$12:$B$1011,1,ローデータ!$G$12:$G$1011,$G$4,ローデータ!$K$12:$K$1011,D21)</f>
        <v>6</v>
      </c>
      <c r="E23" s="285"/>
      <c r="F23" s="284">
        <f>COUNTIFS(ローデータ!$B$12:$B$1011,1,ローデータ!$G$12:$G$1011,$G$4,ローデータ!$K$12:$K$1011,F21)</f>
        <v>5</v>
      </c>
      <c r="G23" s="286"/>
      <c r="H23" s="285"/>
      <c r="I23" s="45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4</v>
      </c>
      <c r="K29" s="73">
        <f>SUMIFS(ローデータ!N12:N1011,ローデータ!$B$12:$B$1011,1,ローデータ!$G$12:$G$1011,$G$4,ローデータ!$K$12:$K$1011,$B$21)</f>
        <v>22</v>
      </c>
      <c r="L29" s="73">
        <f>SUMIFS(ローデータ!O12:O1011,ローデータ!$B$12:$B$1011,1,ローデータ!$G$12:$G$1011,$G$4,ローデータ!$K$12:$K$1011,$B$21)</f>
        <v>4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1</v>
      </c>
      <c r="O29" s="73">
        <f>SUM(J29:N29)</f>
        <v>31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22</v>
      </c>
      <c r="C30" s="45">
        <f>COUNTIFS(ローデータ!$B$12:$B$1011,1,ローデータ!$G$12:$G$1011,$G$4,ローデータ!$K$12:$K$1011,$B$21,ローデータ!$L$12:$L$1011,C27)</f>
        <v>1</v>
      </c>
      <c r="D30" s="45">
        <f>COUNTIFS(ローデータ!$B$12:$B$1011,1,ローデータ!$G$12:$G$1011,$G$4,ローデータ!$K$12:$K$1011,$B$21,ローデータ!$L$12:$L$1011,D27)</f>
        <v>2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1</v>
      </c>
      <c r="G30" s="45">
        <f>SUM(B30:F30)</f>
        <v>26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4</v>
      </c>
      <c r="C36" s="45">
        <f>COUNTIFS(ローデータ!$B$12:$B$1011,1,ローデータ!$G$12:$G$1011,$G$4,ローデータ!$K$12:$K$1011,$D$21,ローデータ!$S$12:$S$1011,C34)</f>
        <v>1</v>
      </c>
      <c r="D36" s="45">
        <f>COUNTIFS(ローデータ!$B$12:$B$1011,1,ローデータ!$G$12:$G$1011,$G$4,ローデータ!$K$12:$K$1011,$D$21,ローデータ!$S$12:$S$1011,D34)</f>
        <v>1</v>
      </c>
      <c r="E36" s="45">
        <f>SUM(B36:D36)</f>
        <v>6</v>
      </c>
      <c r="I36" s="134" t="s">
        <v>51</v>
      </c>
      <c r="J36" s="45">
        <f>SUMIFS(ローデータ!T12:T1011,ローデータ!$B$12:$B$1011,1,ローデータ!$G$12:$G$1011,$G$4,ローデータ!$K$12:$K$1011,$D$21)</f>
        <v>1</v>
      </c>
      <c r="K36" s="45">
        <f>SUMIFS(ローデータ!U12:U1011,ローデータ!$B$12:$B$1011,1,ローデータ!$G$12:$G$1011,$G$4,ローデータ!$K$12:$K$1011,$D$21)</f>
        <v>3</v>
      </c>
      <c r="L36" s="45">
        <f>SUMIFS(ローデータ!V12:V1011,ローデータ!$B$12:$B$1011,1,ローデータ!$G$12:$G$1011,$G$4,ローデータ!$K$12:$K$1011,$D$21)</f>
        <v>2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2</v>
      </c>
      <c r="O36" s="45">
        <f>SUMIFS(ローデータ!Y12:Y1011,ローデータ!$B$12:$B$1011,1,ローデータ!$G$12:$G$1011,$G$4,ローデータ!$K$12:$K$1011,$D$21)</f>
        <v>3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5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5</v>
      </c>
      <c r="H44" s="76">
        <f>COUNTIFS(ローデータ!$B$12:$B$1011,1,ローデータ!$G$12:$G$1011,$G$4,ローデータ!$K$12:$K$1011,$F$21,ローデータ!$S$12:$S$1011,H41)</f>
        <v>5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5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5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5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5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1</v>
      </c>
      <c r="M50" s="78">
        <f>SUMIFS(ローデータ!Y12:Y1011,ローデータ!$B$12:$B$1011,1,ローデータ!$G$12:$G$1011,$G$4,ローデータ!$K$12:$K$1011,$F$21)</f>
        <v>1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7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11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11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8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8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7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7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4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4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3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3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2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2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1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1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1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1</v>
      </c>
    </row>
    <row r="68" spans="1:15" ht="14.1" customHeight="1" thickTop="1" x14ac:dyDescent="0.15">
      <c r="A68" s="306" t="s">
        <v>50</v>
      </c>
      <c r="B68" s="307"/>
      <c r="C68" s="87">
        <f>SUM(C59:C67)</f>
        <v>37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4</v>
      </c>
      <c r="D76" s="285"/>
      <c r="E76" s="284">
        <f>COUNTIFS(ローデータ!$B$12:$B$1011,1,ローデータ!$G$12:$G$1011,$G$4,ローデータ!$H$12:$H$1011,$A$76,ローデータ!$K$12:$K$1011,E73)</f>
        <v>5</v>
      </c>
      <c r="F76" s="285"/>
      <c r="G76" s="284">
        <f>COUNTIFS(ローデータ!$B$12:$B$1011,1,ローデータ!$G$12:$G$1011,$G$4,ローデータ!$H$12:$H$1011,$A$76,ローデータ!$K$12:$K$1011,G73)</f>
        <v>2</v>
      </c>
      <c r="H76" s="286"/>
      <c r="I76" s="286"/>
      <c r="J76" s="91">
        <f t="shared" si="2"/>
        <v>11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7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8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5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2</v>
      </c>
      <c r="H78" s="286"/>
      <c r="I78" s="286"/>
      <c r="J78" s="91">
        <f t="shared" si="2"/>
        <v>7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3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1</v>
      </c>
      <c r="H79" s="286"/>
      <c r="I79" s="286"/>
      <c r="J79" s="91">
        <f t="shared" si="2"/>
        <v>4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3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3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2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2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1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1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1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1</v>
      </c>
    </row>
    <row r="84" spans="1:17" ht="14.1" customHeight="1" thickTop="1" x14ac:dyDescent="0.15">
      <c r="A84" s="306" t="s">
        <v>50</v>
      </c>
      <c r="B84" s="307"/>
      <c r="C84" s="327">
        <f>SUM(C75:D83)</f>
        <v>26</v>
      </c>
      <c r="D84" s="328"/>
      <c r="E84" s="327">
        <f>SUM(E75:F83)</f>
        <v>6</v>
      </c>
      <c r="F84" s="328"/>
      <c r="G84" s="329">
        <f>SUM(G75:I83)</f>
        <v>5</v>
      </c>
      <c r="H84" s="329"/>
      <c r="I84" s="327"/>
      <c r="J84" s="93">
        <f t="shared" si="2"/>
        <v>37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1</v>
      </c>
      <c r="M93" s="75">
        <f>SUMIFS(ローデータ!$N$12:$N$1011,ローデータ!$B$12:$B$1011,1,ローデータ!$G$12:$G$1011,$G$4,ローデータ!$K$12:$K$1011,$B$21,ローデータ!$H$12:$H$1011,J93)</f>
        <v>3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4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4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4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1</v>
      </c>
      <c r="M94" s="75">
        <f>SUMIFS(ローデータ!$N$12:$N$1011,ローデータ!$B$12:$B$1011,1,ローデータ!$G$12:$G$1011,$G$4,ローデータ!$K$12:$K$1011,$B$21,ローデータ!$H$12:$H$1011,J94)</f>
        <v>7</v>
      </c>
      <c r="N94" s="75">
        <f>SUMIFS(ローデータ!$O$12:$O$1011,ローデータ!$B$12:$B$1011,1,ローデータ!$G$12:$G$1011,$G$4,ローデータ!$K$12:$K$1011,$B$21,ローデータ!$H$12:$H$1011,J94)</f>
        <v>1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9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6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1</v>
      </c>
      <c r="H95" s="45">
        <f t="shared" si="4"/>
        <v>7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4</v>
      </c>
      <c r="N95" s="75">
        <f>SUMIFS(ローデータ!$O$12:$O$1011,ローデータ!$B$12:$B$1011,1,ローデータ!$G$12:$G$1011,$G$4,ローデータ!$K$12:$K$1011,$B$21,ローデータ!$H$12:$H$1011,J95)</f>
        <v>1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1</v>
      </c>
      <c r="Q95" s="90">
        <f t="shared" si="3"/>
        <v>6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4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1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5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1</v>
      </c>
      <c r="M96" s="75">
        <f>SUMIFS(ローデータ!$N$12:$N$1011,ローデータ!$B$12:$B$1011,1,ローデータ!$G$12:$G$1011,$G$4,ローデータ!$K$12:$K$1011,$B$21,ローデータ!$H$12:$H$1011,J96)</f>
        <v>2</v>
      </c>
      <c r="N96" s="75">
        <f>SUMIFS(ローデータ!$O$12:$O$1011,ローデータ!$B$12:$B$1011,1,ローデータ!$G$12:$G$1011,$G$4,ローデータ!$K$12:$K$1011,$B$21,ローデータ!$H$12:$H$1011,J96)</f>
        <v>1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4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2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1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3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3</v>
      </c>
      <c r="N97" s="75">
        <f>SUMIFS(ローデータ!$O$12:$O$1011,ローデータ!$B$12:$B$1011,1,ローデータ!$G$12:$G$1011,$G$4,ローデータ!$K$12:$K$1011,$B$21,ローデータ!$H$12:$H$1011,J97)</f>
        <v>1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4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2</v>
      </c>
      <c r="D98" s="45">
        <f>COUNTIFS(ローデータ!$B$12:$B$1011,1,ローデータ!$G$12:$G$1011,$G$4,ローデータ!$K$12:$K$1011,$B$21,ローデータ!$L$12:$L$1011,$D$90,ローデータ!$H$12:$H$1011,A98)</f>
        <v>1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3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1</v>
      </c>
      <c r="M98" s="75">
        <f>SUMIFS(ローデータ!$N$12:$N$1011,ローデータ!$B$12:$B$1011,1,ローデータ!$G$12:$G$1011,$G$4,ローデータ!$K$12:$K$1011,$B$21,ローデータ!$H$12:$H$1011,J98)</f>
        <v>1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2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2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2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1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1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1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1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1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1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1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1</v>
      </c>
      <c r="J101" s="126" t="s">
        <v>50</v>
      </c>
      <c r="K101" s="127"/>
      <c r="L101" s="90">
        <f>SUM(L92:L100)</f>
        <v>4</v>
      </c>
      <c r="M101" s="90">
        <f>SUM(M92:M100)</f>
        <v>22</v>
      </c>
      <c r="N101" s="90">
        <f>SUM(N92:N100)</f>
        <v>4</v>
      </c>
      <c r="O101" s="90">
        <f>SUM(O92:O100)</f>
        <v>0</v>
      </c>
      <c r="P101" s="90">
        <f>SUM(P92:P100)</f>
        <v>1</v>
      </c>
      <c r="Q101" s="90">
        <f t="shared" si="3"/>
        <v>31</v>
      </c>
    </row>
    <row r="102" spans="1:17" ht="14.1" customHeight="1" x14ac:dyDescent="0.15">
      <c r="A102" s="126" t="s">
        <v>50</v>
      </c>
      <c r="B102" s="127"/>
      <c r="C102" s="45">
        <f>SUM(C93:C101)</f>
        <v>22</v>
      </c>
      <c r="D102" s="45">
        <f>SUM(D93:D101)</f>
        <v>1</v>
      </c>
      <c r="E102" s="45">
        <f>SUM(E93:E101)</f>
        <v>2</v>
      </c>
      <c r="F102" s="45">
        <f>SUM(F93:F101)</f>
        <v>0</v>
      </c>
      <c r="G102" s="45">
        <f>SUM(G93:G101)</f>
        <v>1</v>
      </c>
      <c r="H102" s="45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4</v>
      </c>
      <c r="D110" s="96">
        <f>COUNTIFS(ローデータ!$B$12:$B$1011,1,ローデータ!$G$12:$G$1011,$G$4,ローデータ!$K$12:$K$1011,$D$21,ローデータ!$S$12:$S$1011,$D$107,ローデータ!$H$12:$H$1011,A110)</f>
        <v>1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5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3</v>
      </c>
      <c r="L110" s="96">
        <f>SUMIFS(ローデータ!$V$12:$V$1011,ローデータ!$B$12:$B$1011,1,ローデータ!$G$12:$G$1011,$G$4,ローデータ!$K$12:$K$1011,$D$21,ローデータ!$H$12:$H$1011,H110)</f>
        <v>2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2</v>
      </c>
      <c r="O110" s="96">
        <f>SUMIFS(ローデータ!$Y$12:$Y$1011,ローデータ!$B$12:$B$1011,1,ローデータ!$G$12:$G$1011,$G$4,ローデータ!$K$12:$K$1011,$D$21,ローデータ!$H$12:$H$1011,H110)</f>
        <v>3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10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1</v>
      </c>
      <c r="F111" s="97">
        <f t="shared" si="6"/>
        <v>1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1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1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4</v>
      </c>
      <c r="D118" s="96">
        <f t="shared" ref="D118:E118" si="7">SUM(D109:D117)</f>
        <v>1</v>
      </c>
      <c r="E118" s="96">
        <f t="shared" si="7"/>
        <v>1</v>
      </c>
      <c r="F118" s="96">
        <f>SUM(C118:E118)</f>
        <v>6</v>
      </c>
      <c r="G118" s="66"/>
      <c r="H118" s="344" t="s">
        <v>50</v>
      </c>
      <c r="I118" s="345"/>
      <c r="J118" s="96">
        <f t="shared" ref="J118:P118" si="8">SUM(J109:J117)</f>
        <v>1</v>
      </c>
      <c r="K118" s="96">
        <f t="shared" si="8"/>
        <v>3</v>
      </c>
      <c r="L118" s="96">
        <f t="shared" si="8"/>
        <v>2</v>
      </c>
      <c r="M118" s="96">
        <f t="shared" si="8"/>
        <v>0</v>
      </c>
      <c r="N118" s="96">
        <f t="shared" si="8"/>
        <v>2</v>
      </c>
      <c r="O118" s="96">
        <f t="shared" si="8"/>
        <v>3</v>
      </c>
      <c r="P118" s="96">
        <f t="shared" si="8"/>
        <v>0</v>
      </c>
      <c r="Q118" s="96">
        <f t="shared" si="5"/>
        <v>11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2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2</v>
      </c>
      <c r="I128" s="102">
        <f>COUNTIFS(ローデータ!$B$12:$B$1011,1,ローデータ!$G$12:$G$1011,$G$4,ローデータ!$K$12:$K$1011,$F$21,ローデータ!$S$12:$S$1011,$I$124,ローデータ!$H$12:$H$1011,A128)</f>
        <v>2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2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2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2</v>
      </c>
      <c r="I130" s="102">
        <f>COUNTIFS(ローデータ!$B$12:$B$1011,1,ローデータ!$G$12:$G$1011,$G$4,ローデータ!$K$12:$K$1011,$F$21,ローデータ!$S$12:$S$1011,$I$124,ローデータ!$H$12:$H$1011,A130)</f>
        <v>2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2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1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1</v>
      </c>
      <c r="I131" s="102">
        <f>COUNTIFS(ローデータ!$B$12:$B$1011,1,ローデータ!$G$12:$G$1011,$G$4,ローデータ!$K$12:$K$1011,$F$21,ローデータ!$S$12:$S$1011,$I$124,ローデータ!$H$12:$H$1011,A131)</f>
        <v>1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1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5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5</v>
      </c>
      <c r="I136" s="98">
        <f>SUM(I127:I135)</f>
        <v>5</v>
      </c>
      <c r="J136" s="96">
        <f>SUM(J127:J135)</f>
        <v>0</v>
      </c>
      <c r="K136" s="96">
        <f>SUM(K127:K135)</f>
        <v>0</v>
      </c>
      <c r="L136" s="96">
        <f t="shared" si="9"/>
        <v>5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2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2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2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2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2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2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2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1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3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1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1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1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1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2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5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5</v>
      </c>
      <c r="I152" s="45">
        <f t="shared" ref="I152:O152" si="15">SUM(I143:I151)</f>
        <v>0</v>
      </c>
      <c r="J152" s="45">
        <f t="shared" si="15"/>
        <v>5</v>
      </c>
      <c r="K152" s="45">
        <f t="shared" si="15"/>
        <v>0</v>
      </c>
      <c r="L152" s="45">
        <f t="shared" si="15"/>
        <v>0</v>
      </c>
      <c r="M152" s="45">
        <f t="shared" si="15"/>
        <v>1</v>
      </c>
      <c r="N152" s="45">
        <f t="shared" si="15"/>
        <v>1</v>
      </c>
      <c r="O152" s="45">
        <f t="shared" si="15"/>
        <v>0</v>
      </c>
      <c r="P152" s="45">
        <f t="shared" si="13"/>
        <v>7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26</v>
      </c>
      <c r="G159" s="285"/>
      <c r="H159" s="284">
        <f>COUNTIFS(ローデータ!$B$12:$B$1011,1,ローデータ!$G$12:$G$1011,$G$4,ローデータ!$I$12:$I$1011,$C$14,ローデータ!$K$12:$K$1011,H157)</f>
        <v>6</v>
      </c>
      <c r="I159" s="285"/>
      <c r="J159" s="284">
        <f>COUNTIFS(ローデータ!$B$12:$B$1011,1,ローデータ!$G$12:$G$1011,$G$4,ローデータ!$I$12:$I$1011,$C$14,ローデータ!$K$12:$K$1011,J157)</f>
        <v>5</v>
      </c>
      <c r="K159" s="286"/>
      <c r="L159" s="285"/>
      <c r="M159" s="45">
        <f t="shared" ref="M159:M171" si="16">SUM(F159:L159)</f>
        <v>37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26</v>
      </c>
      <c r="G171" s="285"/>
      <c r="H171" s="284">
        <f>SUM(H159:I170)</f>
        <v>6</v>
      </c>
      <c r="I171" s="285"/>
      <c r="J171" s="284">
        <f>SUM(J159:L170)</f>
        <v>5</v>
      </c>
      <c r="K171" s="286"/>
      <c r="L171" s="285"/>
      <c r="M171" s="45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22</v>
      </c>
      <c r="G179" s="45">
        <f>COUNTIFS(ローデータ!$B$12:$B$1011,1,ローデータ!$G$12:$G$1011,$G$4,ローデータ!$I$12:$I$1011,$C$14,ローデータ!$K$12:$K$1011,$B$21,ローデータ!$L$12:$L$1011,G176)</f>
        <v>1</v>
      </c>
      <c r="H179" s="45">
        <f>COUNTIFS(ローデータ!$B$12:$B$1011,1,ローデータ!$G$12:$G$1011,$G$4,ローデータ!$I$12:$I$1011,$C$14,ローデータ!$K$12:$K$1011,$B$21,ローデータ!$L$12:$L$1011,H176)</f>
        <v>2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1</v>
      </c>
      <c r="K179" s="94">
        <f t="shared" ref="K179:K191" si="17">SUM(F179:J179)</f>
        <v>26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22</v>
      </c>
      <c r="G191" s="45">
        <f>SUM(G179:G190)</f>
        <v>1</v>
      </c>
      <c r="H191" s="45">
        <f>SUM(H179:H190)</f>
        <v>2</v>
      </c>
      <c r="I191" s="45">
        <f>SUM(I179:I190)</f>
        <v>0</v>
      </c>
      <c r="J191" s="45">
        <f>SUM(J179:J190)</f>
        <v>1</v>
      </c>
      <c r="K191" s="94">
        <f t="shared" si="17"/>
        <v>26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4</v>
      </c>
      <c r="G198" s="77">
        <f>SUMIFS(ローデータ!N12:N1011,ローデータ!$B$12:$B$1011,1,ローデータ!$G$12:$G$1011,$G$4,ローデータ!$I$12:$I$1011,$C$14,ローデータ!$K$12:$K$1011,$B$21)</f>
        <v>22</v>
      </c>
      <c r="H198" s="77">
        <f>SUMIFS(ローデータ!O12:O1011,ローデータ!$B$12:$B$1011,1,ローデータ!$G$12:$G$1011,$G$4,ローデータ!$I$12:$I$1011,$C$14,ローデータ!$K$12:$K$1011,$B$21)</f>
        <v>4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1</v>
      </c>
      <c r="K198" s="105">
        <f>SUM(F198:J198)</f>
        <v>31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4</v>
      </c>
      <c r="G210" s="82">
        <f t="shared" ref="G210:I210" si="19">SUM(G198:G209)</f>
        <v>22</v>
      </c>
      <c r="H210" s="82">
        <f>SUM(H198:H209)</f>
        <v>4</v>
      </c>
      <c r="I210" s="82">
        <f t="shared" si="19"/>
        <v>0</v>
      </c>
      <c r="J210" s="82">
        <f>SUM(J198:J209)</f>
        <v>1</v>
      </c>
      <c r="K210" s="105">
        <f t="shared" si="18"/>
        <v>31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4</v>
      </c>
      <c r="G216" s="45">
        <f>COUNTIFS(ローデータ!$B$12:$B$1011,1,ローデータ!$G$12:$G$1011,$G$4,ローデータ!$I$12:$I$1011,$C$14,ローデータ!$K$12:$K$1011,$D$21,ローデータ!$S$12:$S$1011,G214)</f>
        <v>1</v>
      </c>
      <c r="H216" s="45">
        <f>COUNTIFS(ローデータ!$B$12:$B$1011,1,ローデータ!$G$12:$G$1011,$G$4,ローデータ!$I$12:$I$1011,$C$14,ローデータ!$K$12:$K$1011,$D$21,ローデータ!$S$12:$S$1011,H214)</f>
        <v>1</v>
      </c>
      <c r="I216" s="45">
        <f>SUM(F216:H216)</f>
        <v>6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4</v>
      </c>
      <c r="G228" s="45">
        <f>SUM(G216:G227)</f>
        <v>1</v>
      </c>
      <c r="H228" s="45">
        <f>SUM(H216:H227)</f>
        <v>1</v>
      </c>
      <c r="I228" s="45">
        <f t="shared" si="20"/>
        <v>6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1</v>
      </c>
      <c r="G234" s="77">
        <f>SUMIFS(ローデータ!U12:U1011,ローデータ!$B$12:$B$1011,1,ローデータ!$G$12:$G$1011,$G$4,ローデータ!$I$12:$I$1011,$C$14,ローデータ!$K$12:$K$1011,$D$21)</f>
        <v>3</v>
      </c>
      <c r="H234" s="77">
        <f>SUMIFS(ローデータ!V12:V1011,ローデータ!$B$12:$B$1011,1,ローデータ!$G$12:$G$1011,$G$4,ローデータ!$I$12:$I$1011,$C$14,ローデータ!$K$12:$K$1011,$D$21)</f>
        <v>2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2</v>
      </c>
      <c r="K234" s="77">
        <f>SUMIFS(ローデータ!Y12:Y1011,ローデータ!$B$12:$B$1011,1,ローデータ!$G$12:$G$1011,$G$4,ローデータ!$I$12:$I$1011,$C$14,ローデータ!$K$12:$K$1011,$D$21)</f>
        <v>3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11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1</v>
      </c>
      <c r="G246" s="82">
        <f t="shared" ref="G246:L246" si="22">SUM(G234:G245)</f>
        <v>3</v>
      </c>
      <c r="H246" s="82">
        <f t="shared" si="22"/>
        <v>2</v>
      </c>
      <c r="I246" s="82">
        <f>SUM(I234:I245)</f>
        <v>0</v>
      </c>
      <c r="J246" s="82">
        <f t="shared" si="22"/>
        <v>2</v>
      </c>
      <c r="K246" s="82">
        <f>SUM(K234:K245)</f>
        <v>3</v>
      </c>
      <c r="L246" s="82">
        <f t="shared" si="22"/>
        <v>0</v>
      </c>
      <c r="M246" s="45">
        <f t="shared" si="21"/>
        <v>11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5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5</v>
      </c>
      <c r="L254" s="45">
        <f>COUNTIFS(ローデータ!$B$12:$B$1011,1,ローデータ!$G$12:$G$1011,$G$4,ローデータ!$I$12:$I$1011,$C$14,ローデータ!$K$12:$K$1011,$F$21,ローデータ!$S$12:$S$1011,L251)</f>
        <v>5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5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5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5</v>
      </c>
      <c r="L266" s="82">
        <f>SUM(L254:L265)</f>
        <v>5</v>
      </c>
      <c r="M266" s="82">
        <f>SUM(M254:M265)</f>
        <v>0</v>
      </c>
      <c r="N266" s="82">
        <f>SUM(N254:N265)</f>
        <v>0</v>
      </c>
      <c r="O266" s="45">
        <f>SUM(L266:N266)</f>
        <v>5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2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2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5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1</v>
      </c>
      <c r="Q272" s="82">
        <f>SUMIFS(ローデータ!$Y$12:$Y$1011,ローデータ!$B$12:$B$1011,1,ローデータ!$G$12:$G$1011,$G$4,ローデータ!$I$12:$I$1011,$C$14,ローデータ!$K$12:$K$1011,$F$21)</f>
        <v>1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7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2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2</v>
      </c>
      <c r="L284" s="82">
        <f>SUM(L272:L283)</f>
        <v>0</v>
      </c>
      <c r="M284" s="82">
        <f t="shared" ref="M284:R284" si="29">SUM(M272:M283)</f>
        <v>5</v>
      </c>
      <c r="N284" s="82">
        <f t="shared" si="29"/>
        <v>0</v>
      </c>
      <c r="O284" s="82">
        <f t="shared" si="29"/>
        <v>0</v>
      </c>
      <c r="P284" s="82">
        <f t="shared" si="29"/>
        <v>1</v>
      </c>
      <c r="Q284" s="82">
        <f t="shared" si="29"/>
        <v>1</v>
      </c>
      <c r="R284" s="82">
        <f t="shared" si="29"/>
        <v>0</v>
      </c>
      <c r="S284" s="45">
        <f t="shared" si="27"/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3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1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5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1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1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2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1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1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15</v>
      </c>
      <c r="H4" s="133" t="s">
        <v>53</v>
      </c>
      <c r="K4" s="295">
        <f>COUNTIFS(ローデータ!B12:B1011,1,ローデータ!G12:G1011,$G$4)</f>
        <v>32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11</v>
      </c>
      <c r="D10" s="45">
        <f>COUNTIFS(ローデータ!$B$12:$B$1011,1,ローデータ!$G$12:$G$1011,$G$4,ローデータ!$H$12:$H$1011,D8)</f>
        <v>4</v>
      </c>
      <c r="E10" s="45">
        <f>COUNTIFS(ローデータ!$B$12:$B$1011,1,ローデータ!$G$12:$G$1011,$G$4,ローデータ!$H$12:$H$1011,E8)</f>
        <v>2</v>
      </c>
      <c r="F10" s="45">
        <f>COUNTIFS(ローデータ!$B$12:$B$1011,1,ローデータ!$G$12:$G$1011,$G$4,ローデータ!$H$12:$H$1011,F8)</f>
        <v>10</v>
      </c>
      <c r="G10" s="45">
        <f>COUNTIFS(ローデータ!$B$12:$B$1011,1,ローデータ!$G$12:$G$1011,$G$4,ローデータ!$H$12:$H$1011,G8)</f>
        <v>2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2</v>
      </c>
      <c r="J10" s="45">
        <f>COUNTIFS(ローデータ!$B$12:$B$1011,1,ローデータ!$G$12:$G$1011,$G$4,ローデータ!$H$12:$H$1011,J8)</f>
        <v>1</v>
      </c>
      <c r="K10" s="45">
        <f>SUM(B10:J10)</f>
        <v>32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32</v>
      </c>
      <c r="D16" s="45">
        <f>SUM(B16:C16)</f>
        <v>32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22</v>
      </c>
      <c r="C23" s="285"/>
      <c r="D23" s="284">
        <f>COUNTIFS(ローデータ!$B$12:$B$1011,1,ローデータ!$G$12:$G$1011,$G$4,ローデータ!$K$12:$K$1011,D21)</f>
        <v>6</v>
      </c>
      <c r="E23" s="285"/>
      <c r="F23" s="284">
        <f>COUNTIFS(ローデータ!$B$12:$B$1011,1,ローデータ!$G$12:$G$1011,$G$4,ローデータ!$K$12:$K$1011,F21)</f>
        <v>4</v>
      </c>
      <c r="G23" s="286"/>
      <c r="H23" s="285"/>
      <c r="I23" s="45">
        <f>SUM(B23:H23)</f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9</v>
      </c>
      <c r="K29" s="73">
        <f>SUMIFS(ローデータ!N12:N1011,ローデータ!$B$12:$B$1011,1,ローデータ!$G$12:$G$1011,$G$4,ローデータ!$K$12:$K$1011,$B$21)</f>
        <v>14</v>
      </c>
      <c r="L29" s="73">
        <f>SUMIFS(ローデータ!O12:O1011,ローデータ!$B$12:$B$1011,1,ローデータ!$G$12:$G$1011,$G$4,ローデータ!$K$12:$K$1011,$B$21)</f>
        <v>4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1</v>
      </c>
      <c r="O29" s="73">
        <f>SUM(J29:N29)</f>
        <v>28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18</v>
      </c>
      <c r="C30" s="45">
        <f>COUNTIFS(ローデータ!$B$12:$B$1011,1,ローデータ!$G$12:$G$1011,$G$4,ローデータ!$K$12:$K$1011,$B$21,ローデータ!$L$12:$L$1011,C27)</f>
        <v>2</v>
      </c>
      <c r="D30" s="45">
        <f>COUNTIFS(ローデータ!$B$12:$B$1011,1,ローデータ!$G$12:$G$1011,$G$4,ローデータ!$K$12:$K$1011,$B$21,ローデータ!$L$12:$L$1011,D27)</f>
        <v>2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22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6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6</v>
      </c>
      <c r="I36" s="134" t="s">
        <v>51</v>
      </c>
      <c r="J36" s="45">
        <f>SUMIFS(ローデータ!T12:T1011,ローデータ!$B$12:$B$1011,1,ローデータ!$G$12:$G$1011,$G$4,ローデータ!$K$12:$K$1011,$D$21)</f>
        <v>2</v>
      </c>
      <c r="K36" s="45">
        <f>SUMIFS(ローデータ!U12:U1011,ローデータ!$B$12:$B$1011,1,ローデータ!$G$12:$G$1011,$G$4,ローデータ!$K$12:$K$1011,$D$21)</f>
        <v>3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2</v>
      </c>
      <c r="O36" s="45">
        <f>SUMIFS(ローデータ!Y12:Y1011,ローデータ!$B$12:$B$1011,1,ローデータ!$G$12:$G$1011,$G$4,ローデータ!$K$12:$K$1011,$D$21)</f>
        <v>3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4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4</v>
      </c>
      <c r="H44" s="76">
        <f>COUNTIFS(ローデータ!$B$12:$B$1011,1,ローデータ!$G$12:$G$1011,$G$4,ローデータ!$K$12:$K$1011,$F$21,ローデータ!$S$12:$S$1011,H41)</f>
        <v>4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4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4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4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4</v>
      </c>
      <c r="J50" s="78">
        <f>SUMIFS(ローデータ!V12:V1011,ローデータ!$B$12:$B$1011,1,ローデータ!$G$12:$G$1011,$G$4,ローデータ!$K$12:$K$1011,$F$21)</f>
        <v>1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2</v>
      </c>
      <c r="M50" s="78">
        <f>SUMIFS(ローデータ!Y12:Y1011,ローデータ!$B$12:$B$1011,1,ローデータ!$G$12:$G$1011,$G$4,ローデータ!$K$12:$K$1011,$F$21)</f>
        <v>1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8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11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11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4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4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2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2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10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10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2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2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2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2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1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1</v>
      </c>
    </row>
    <row r="68" spans="1:15" ht="14.1" customHeight="1" thickTop="1" x14ac:dyDescent="0.15">
      <c r="A68" s="306" t="s">
        <v>50</v>
      </c>
      <c r="B68" s="307"/>
      <c r="C68" s="87">
        <f>SUM(C59:C67)</f>
        <v>32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32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5</v>
      </c>
      <c r="D76" s="285"/>
      <c r="E76" s="284">
        <f>COUNTIFS(ローデータ!$B$12:$B$1011,1,ローデータ!$G$12:$G$1011,$G$4,ローデータ!$H$12:$H$1011,$A$76,ローデータ!$K$12:$K$1011,E73)</f>
        <v>3</v>
      </c>
      <c r="F76" s="285"/>
      <c r="G76" s="284">
        <f>COUNTIFS(ローデータ!$B$12:$B$1011,1,ローデータ!$G$12:$G$1011,$G$4,ローデータ!$H$12:$H$1011,$A$76,ローデータ!$K$12:$K$1011,G73)</f>
        <v>3</v>
      </c>
      <c r="H76" s="286"/>
      <c r="I76" s="286"/>
      <c r="J76" s="91">
        <f t="shared" si="2"/>
        <v>11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3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4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1</v>
      </c>
      <c r="D78" s="285"/>
      <c r="E78" s="284">
        <f>COUNTIFS(ローデータ!$B$12:$B$1011,1,ローデータ!$G$12:$G$1011,$G$4,ローデータ!$H$12:$H$1011,$A$78,ローデータ!$K$12:$K$1011,E73)</f>
        <v>1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2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9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1</v>
      </c>
      <c r="H79" s="286"/>
      <c r="I79" s="286"/>
      <c r="J79" s="91">
        <f t="shared" si="2"/>
        <v>10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1</v>
      </c>
      <c r="D80" s="285"/>
      <c r="E80" s="284">
        <f>COUNTIFS(ローデータ!$B$12:$B$1011,1,ローデータ!$G$12:$G$1011,$G$4,ローデータ!$H$12:$H$1011,$A$80,ローデータ!$K$12:$K$1011,E73)</f>
        <v>1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2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2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2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1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1</v>
      </c>
    </row>
    <row r="84" spans="1:17" ht="14.1" customHeight="1" thickTop="1" x14ac:dyDescent="0.15">
      <c r="A84" s="306" t="s">
        <v>50</v>
      </c>
      <c r="B84" s="307"/>
      <c r="C84" s="327">
        <f>SUM(C75:D83)</f>
        <v>22</v>
      </c>
      <c r="D84" s="328"/>
      <c r="E84" s="327">
        <f>SUM(E75:F83)</f>
        <v>6</v>
      </c>
      <c r="F84" s="328"/>
      <c r="G84" s="329">
        <f>SUM(G75:I83)</f>
        <v>4</v>
      </c>
      <c r="H84" s="329"/>
      <c r="I84" s="327"/>
      <c r="J84" s="93">
        <f t="shared" si="2"/>
        <v>32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2</v>
      </c>
      <c r="M93" s="75">
        <f>SUMIFS(ローデータ!$N$12:$N$1011,ローデータ!$B$12:$B$1011,1,ローデータ!$G$12:$G$1011,$G$4,ローデータ!$K$12:$K$1011,$B$21,ローデータ!$H$12:$H$1011,J93)</f>
        <v>3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5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5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5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3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3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2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1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3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1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2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3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1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1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3</v>
      </c>
      <c r="M96" s="75">
        <f>SUMIFS(ローデータ!$N$12:$N$1011,ローデータ!$B$12:$B$1011,1,ローデータ!$G$12:$G$1011,$G$4,ローデータ!$K$12:$K$1011,$B$21,ローデータ!$H$12:$H$1011,J96)</f>
        <v>6</v>
      </c>
      <c r="N96" s="75">
        <f>SUMIFS(ローデータ!$O$12:$O$1011,ローデータ!$B$12:$B$1011,1,ローデータ!$G$12:$G$1011,$G$4,ローデータ!$K$12:$K$1011,$B$21,ローデータ!$H$12:$H$1011,J96)</f>
        <v>2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11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9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9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1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1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1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1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1</v>
      </c>
      <c r="M99" s="75">
        <f>SUMIFS(ローデータ!$N$12:$N$1011,ローデータ!$B$12:$B$1011,1,ローデータ!$G$12:$G$1011,$G$4,ローデータ!$K$12:$K$1011,$B$21,ローデータ!$H$12:$H$1011,J99)</f>
        <v>1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1</v>
      </c>
      <c r="Q99" s="90">
        <f t="shared" si="3"/>
        <v>3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1</v>
      </c>
      <c r="D100" s="45">
        <f>COUNTIFS(ローデータ!$B$12:$B$1011,1,ローデータ!$G$12:$G$1011,$G$4,ローデータ!$K$12:$K$1011,$B$21,ローデータ!$L$12:$L$1011,$D$90,ローデータ!$H$12:$H$1011,A100)</f>
        <v>1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2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1</v>
      </c>
      <c r="M100" s="75">
        <f>SUMIFS(ローデータ!$N$12:$N$1011,ローデータ!$B$12:$B$1011,1,ローデータ!$G$12:$G$1011,$G$4,ローデータ!$K$12:$K$1011,$B$21,ローデータ!$H$12:$H$1011,J100)</f>
        <v>1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2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1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1</v>
      </c>
      <c r="J101" s="126" t="s">
        <v>50</v>
      </c>
      <c r="K101" s="127"/>
      <c r="L101" s="90">
        <f>SUM(L92:L100)</f>
        <v>9</v>
      </c>
      <c r="M101" s="90">
        <f>SUM(M92:M100)</f>
        <v>14</v>
      </c>
      <c r="N101" s="90">
        <f>SUM(N92:N100)</f>
        <v>4</v>
      </c>
      <c r="O101" s="90">
        <f>SUM(O92:O100)</f>
        <v>0</v>
      </c>
      <c r="P101" s="90">
        <f>SUM(P92:P100)</f>
        <v>1</v>
      </c>
      <c r="Q101" s="90">
        <f t="shared" si="3"/>
        <v>28</v>
      </c>
    </row>
    <row r="102" spans="1:17" ht="14.1" customHeight="1" x14ac:dyDescent="0.15">
      <c r="A102" s="126" t="s">
        <v>50</v>
      </c>
      <c r="B102" s="127"/>
      <c r="C102" s="45">
        <f>SUM(C93:C101)</f>
        <v>18</v>
      </c>
      <c r="D102" s="45">
        <f>SUM(D93:D101)</f>
        <v>2</v>
      </c>
      <c r="E102" s="45">
        <f>SUM(E93:E101)</f>
        <v>2</v>
      </c>
      <c r="F102" s="45">
        <f>SUM(F93:F101)</f>
        <v>0</v>
      </c>
      <c r="G102" s="45">
        <f>SUM(G93:G101)</f>
        <v>0</v>
      </c>
      <c r="H102" s="45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3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3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3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2</v>
      </c>
      <c r="O110" s="96">
        <f>SUMIFS(ローデータ!$Y$12:$Y$1011,ローデータ!$B$12:$B$1011,1,ローデータ!$G$12:$G$1011,$G$4,ローデータ!$K$12:$K$1011,$D$21,ローデータ!$H$12:$H$1011,H110)</f>
        <v>2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7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1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1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1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1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1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1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1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1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1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1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1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1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6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6</v>
      </c>
      <c r="G118" s="66"/>
      <c r="H118" s="344" t="s">
        <v>50</v>
      </c>
      <c r="I118" s="345"/>
      <c r="J118" s="96">
        <f t="shared" ref="J118:P118" si="8">SUM(J109:J117)</f>
        <v>2</v>
      </c>
      <c r="K118" s="96">
        <f t="shared" si="8"/>
        <v>3</v>
      </c>
      <c r="L118" s="96">
        <f t="shared" si="8"/>
        <v>0</v>
      </c>
      <c r="M118" s="96">
        <f t="shared" si="8"/>
        <v>0</v>
      </c>
      <c r="N118" s="96">
        <f t="shared" si="8"/>
        <v>2</v>
      </c>
      <c r="O118" s="96">
        <f t="shared" si="8"/>
        <v>3</v>
      </c>
      <c r="P118" s="96">
        <f t="shared" si="8"/>
        <v>0</v>
      </c>
      <c r="Q118" s="96">
        <f t="shared" si="5"/>
        <v>10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3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3</v>
      </c>
      <c r="I128" s="102">
        <f>COUNTIFS(ローデータ!$B$12:$B$1011,1,ローデータ!$G$12:$G$1011,$G$4,ローデータ!$K$12:$K$1011,$F$21,ローデータ!$S$12:$S$1011,$I$124,ローデータ!$H$12:$H$1011,A128)</f>
        <v>3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3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1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1</v>
      </c>
      <c r="I131" s="102">
        <f>COUNTIFS(ローデータ!$B$12:$B$1011,1,ローデータ!$G$12:$G$1011,$G$4,ローデータ!$K$12:$K$1011,$F$21,ローデータ!$S$12:$S$1011,$I$124,ローデータ!$H$12:$H$1011,A131)</f>
        <v>1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1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4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4</v>
      </c>
      <c r="I136" s="98">
        <f>SUM(I127:I135)</f>
        <v>4</v>
      </c>
      <c r="J136" s="96">
        <f>SUM(J127:J135)</f>
        <v>0</v>
      </c>
      <c r="K136" s="96">
        <f>SUM(K127:K135)</f>
        <v>0</v>
      </c>
      <c r="L136" s="96">
        <f t="shared" si="9"/>
        <v>4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3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3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3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3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1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1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1</v>
      </c>
      <c r="K147" s="78">
        <f>SUMIFS(ローデータ!$V$12:$V$1011,ローデータ!$B$12:$B$1011,1,ローデータ!$G$12:$G$1011,$G$4,ローデータ!$K$12:$K$1011,$F$21,ローデータ!$H$12:$H$1011,A147)</f>
        <v>1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2</v>
      </c>
      <c r="N147" s="78">
        <f>SUMIFS(ローデータ!$Y$12:$Y$1011,ローデータ!$B$12:$B$1011,1,ローデータ!$G$12:$G$1011,$G$4,ローデータ!$K$12:$K$1011,$F$21,ローデータ!$H$12:$H$1011,A147)</f>
        <v>1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5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4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4</v>
      </c>
      <c r="I152" s="45">
        <f t="shared" ref="I152:O152" si="15">SUM(I143:I151)</f>
        <v>0</v>
      </c>
      <c r="J152" s="45">
        <f t="shared" si="15"/>
        <v>4</v>
      </c>
      <c r="K152" s="45">
        <f t="shared" si="15"/>
        <v>1</v>
      </c>
      <c r="L152" s="45">
        <f t="shared" si="15"/>
        <v>0</v>
      </c>
      <c r="M152" s="45">
        <f t="shared" si="15"/>
        <v>2</v>
      </c>
      <c r="N152" s="45">
        <f t="shared" si="15"/>
        <v>1</v>
      </c>
      <c r="O152" s="45">
        <f t="shared" si="15"/>
        <v>0</v>
      </c>
      <c r="P152" s="45">
        <f t="shared" si="13"/>
        <v>8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22</v>
      </c>
      <c r="G159" s="285"/>
      <c r="H159" s="284">
        <f>COUNTIFS(ローデータ!$B$12:$B$1011,1,ローデータ!$G$12:$G$1011,$G$4,ローデータ!$I$12:$I$1011,$C$14,ローデータ!$K$12:$K$1011,H157)</f>
        <v>6</v>
      </c>
      <c r="I159" s="285"/>
      <c r="J159" s="284">
        <f>COUNTIFS(ローデータ!$B$12:$B$1011,1,ローデータ!$G$12:$G$1011,$G$4,ローデータ!$I$12:$I$1011,$C$14,ローデータ!$K$12:$K$1011,J157)</f>
        <v>4</v>
      </c>
      <c r="K159" s="286"/>
      <c r="L159" s="285"/>
      <c r="M159" s="45">
        <f t="shared" ref="M159:M171" si="16">SUM(F159:L159)</f>
        <v>32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22</v>
      </c>
      <c r="G171" s="285"/>
      <c r="H171" s="284">
        <f>SUM(H159:I170)</f>
        <v>6</v>
      </c>
      <c r="I171" s="285"/>
      <c r="J171" s="284">
        <f>SUM(J159:L170)</f>
        <v>4</v>
      </c>
      <c r="K171" s="286"/>
      <c r="L171" s="285"/>
      <c r="M171" s="45">
        <f t="shared" si="16"/>
        <v>32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18</v>
      </c>
      <c r="G179" s="45">
        <f>COUNTIFS(ローデータ!$B$12:$B$1011,1,ローデータ!$G$12:$G$1011,$G$4,ローデータ!$I$12:$I$1011,$C$14,ローデータ!$K$12:$K$1011,$B$21,ローデータ!$L$12:$L$1011,G176)</f>
        <v>2</v>
      </c>
      <c r="H179" s="45">
        <f>COUNTIFS(ローデータ!$B$12:$B$1011,1,ローデータ!$G$12:$G$1011,$G$4,ローデータ!$I$12:$I$1011,$C$14,ローデータ!$K$12:$K$1011,$B$21,ローデータ!$L$12:$L$1011,H176)</f>
        <v>2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22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18</v>
      </c>
      <c r="G191" s="45">
        <f>SUM(G179:G190)</f>
        <v>2</v>
      </c>
      <c r="H191" s="45">
        <f>SUM(H179:H190)</f>
        <v>2</v>
      </c>
      <c r="I191" s="45">
        <f>SUM(I179:I190)</f>
        <v>0</v>
      </c>
      <c r="J191" s="45">
        <f>SUM(J179:J190)</f>
        <v>0</v>
      </c>
      <c r="K191" s="94">
        <f t="shared" si="17"/>
        <v>22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9</v>
      </c>
      <c r="G198" s="77">
        <f>SUMIFS(ローデータ!N12:N1011,ローデータ!$B$12:$B$1011,1,ローデータ!$G$12:$G$1011,$G$4,ローデータ!$I$12:$I$1011,$C$14,ローデータ!$K$12:$K$1011,$B$21)</f>
        <v>14</v>
      </c>
      <c r="H198" s="77">
        <f>SUMIFS(ローデータ!O12:O1011,ローデータ!$B$12:$B$1011,1,ローデータ!$G$12:$G$1011,$G$4,ローデータ!$I$12:$I$1011,$C$14,ローデータ!$K$12:$K$1011,$B$21)</f>
        <v>4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1</v>
      </c>
      <c r="K198" s="105">
        <f>SUM(F198:J198)</f>
        <v>28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9</v>
      </c>
      <c r="G210" s="82">
        <f t="shared" ref="G210:I210" si="19">SUM(G198:G209)</f>
        <v>14</v>
      </c>
      <c r="H210" s="82">
        <f>SUM(H198:H209)</f>
        <v>4</v>
      </c>
      <c r="I210" s="82">
        <f t="shared" si="19"/>
        <v>0</v>
      </c>
      <c r="J210" s="82">
        <f>SUM(J198:J209)</f>
        <v>1</v>
      </c>
      <c r="K210" s="105">
        <f t="shared" si="18"/>
        <v>28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6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6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6</v>
      </c>
      <c r="G228" s="45">
        <f>SUM(G216:G227)</f>
        <v>0</v>
      </c>
      <c r="H228" s="45">
        <f>SUM(H216:H227)</f>
        <v>0</v>
      </c>
      <c r="I228" s="45">
        <f t="shared" si="20"/>
        <v>6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2</v>
      </c>
      <c r="G234" s="77">
        <f>SUMIFS(ローデータ!U12:U1011,ローデータ!$B$12:$B$1011,1,ローデータ!$G$12:$G$1011,$G$4,ローデータ!$I$12:$I$1011,$C$14,ローデータ!$K$12:$K$1011,$D$21)</f>
        <v>3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2</v>
      </c>
      <c r="K234" s="77">
        <f>SUMIFS(ローデータ!Y12:Y1011,ローデータ!$B$12:$B$1011,1,ローデータ!$G$12:$G$1011,$G$4,ローデータ!$I$12:$I$1011,$C$14,ローデータ!$K$12:$K$1011,$D$21)</f>
        <v>3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10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2</v>
      </c>
      <c r="G246" s="82">
        <f t="shared" ref="G246:L246" si="22">SUM(G234:G245)</f>
        <v>3</v>
      </c>
      <c r="H246" s="82">
        <f t="shared" si="22"/>
        <v>0</v>
      </c>
      <c r="I246" s="82">
        <f>SUM(I234:I245)</f>
        <v>0</v>
      </c>
      <c r="J246" s="82">
        <f t="shared" si="22"/>
        <v>2</v>
      </c>
      <c r="K246" s="82">
        <f>SUM(K234:K245)</f>
        <v>3</v>
      </c>
      <c r="L246" s="82">
        <f t="shared" si="22"/>
        <v>0</v>
      </c>
      <c r="M246" s="45">
        <f t="shared" si="21"/>
        <v>10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4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4</v>
      </c>
      <c r="L254" s="45">
        <f>COUNTIFS(ローデータ!$B$12:$B$1011,1,ローデータ!$G$12:$G$1011,$G$4,ローデータ!$I$12:$I$1011,$C$14,ローデータ!$K$12:$K$1011,$F$21,ローデータ!$S$12:$S$1011,L251)</f>
        <v>4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4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4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4</v>
      </c>
      <c r="L266" s="82">
        <f>SUM(L254:L265)</f>
        <v>4</v>
      </c>
      <c r="M266" s="82">
        <f>SUM(M254:M265)</f>
        <v>0</v>
      </c>
      <c r="N266" s="82">
        <f>SUM(N254:N265)</f>
        <v>0</v>
      </c>
      <c r="O266" s="45">
        <f>SUM(L266:N266)</f>
        <v>4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4</v>
      </c>
      <c r="N272" s="82">
        <f>SUMIFS(ローデータ!$V$12:$V$1011,ローデータ!$B$12:$B$1011,1,ローデータ!$G$12:$G$1011,$G$4,ローデータ!$I$12:$I$1011,$C$14,ローデータ!$K$12:$K$1011,$F$21)</f>
        <v>1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2</v>
      </c>
      <c r="Q272" s="82">
        <f>SUMIFS(ローデータ!$Y$12:$Y$1011,ローデータ!$B$12:$B$1011,1,ローデータ!$G$12:$G$1011,$G$4,ローデータ!$I$12:$I$1011,$C$14,ローデータ!$K$12:$K$1011,$F$21)</f>
        <v>1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8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4</v>
      </c>
      <c r="N284" s="82">
        <f t="shared" si="29"/>
        <v>1</v>
      </c>
      <c r="O284" s="82">
        <f t="shared" si="29"/>
        <v>0</v>
      </c>
      <c r="P284" s="82">
        <f t="shared" si="29"/>
        <v>2</v>
      </c>
      <c r="Q284" s="82">
        <f t="shared" si="29"/>
        <v>1</v>
      </c>
      <c r="R284" s="82">
        <f t="shared" si="29"/>
        <v>0</v>
      </c>
      <c r="S284" s="45">
        <f t="shared" si="27"/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B38" sqref="B38"/>
    </sheetView>
  </sheetViews>
  <sheetFormatPr defaultRowHeight="13.5" x14ac:dyDescent="0.15"/>
  <cols>
    <col min="1" max="1" width="6.625" style="15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12"/>
      <c r="B3" s="108" t="s">
        <v>46</v>
      </c>
      <c r="C3" s="284" t="str">
        <f>ローデータ!B2</f>
        <v>東成区</v>
      </c>
      <c r="D3" s="286"/>
      <c r="E3" s="286"/>
      <c r="F3" s="285"/>
    </row>
    <row r="4" spans="1:20" ht="18" customHeight="1" x14ac:dyDescent="0.15">
      <c r="A4" s="112"/>
      <c r="B4" s="299" t="s">
        <v>47</v>
      </c>
      <c r="C4" s="109" t="s">
        <v>3</v>
      </c>
      <c r="D4" s="109" t="s">
        <v>4</v>
      </c>
      <c r="E4" s="109" t="s">
        <v>5</v>
      </c>
      <c r="F4" s="109" t="s">
        <v>8</v>
      </c>
    </row>
    <row r="5" spans="1:20" ht="15.95" customHeight="1" x14ac:dyDescent="0.15">
      <c r="A5" s="112"/>
      <c r="B5" s="299"/>
      <c r="C5" s="113" t="str">
        <f>ローデータ!B4</f>
        <v>令和2年</v>
      </c>
      <c r="D5" s="110">
        <f>ローデータ!C4</f>
        <v>1</v>
      </c>
      <c r="E5" s="110">
        <f>ローデータ!D4</f>
        <v>31</v>
      </c>
      <c r="F5" s="110" t="str">
        <f>ローデータ!E4</f>
        <v>金</v>
      </c>
    </row>
    <row r="6" spans="1:20" ht="15.95" customHeight="1" x14ac:dyDescent="0.15">
      <c r="A6" s="112"/>
    </row>
    <row r="7" spans="1:20" ht="15.95" customHeight="1" x14ac:dyDescent="0.15">
      <c r="A7" s="112"/>
      <c r="B7" s="299" t="s">
        <v>227</v>
      </c>
      <c r="C7" s="299"/>
      <c r="E7" t="s">
        <v>230</v>
      </c>
    </row>
    <row r="8" spans="1:20" ht="15.95" customHeight="1" x14ac:dyDescent="0.15">
      <c r="A8" s="112"/>
      <c r="B8" s="284">
        <f>COUNTIFS(ローデータ!B12:B1011,1)+COUNTIFS(ローデータ!B12:B1011,2)</f>
        <v>264</v>
      </c>
      <c r="C8" s="285"/>
    </row>
    <row r="9" spans="1:20" ht="15.95" customHeight="1" x14ac:dyDescent="0.15">
      <c r="A9" s="112"/>
      <c r="B9" s="112"/>
    </row>
    <row r="10" spans="1:20" ht="15.75" customHeight="1" x14ac:dyDescent="0.15">
      <c r="A10" s="112"/>
      <c r="B10" s="112" t="s">
        <v>48</v>
      </c>
    </row>
    <row r="11" spans="1:20" ht="15.75" customHeight="1" x14ac:dyDescent="0.15">
      <c r="A11" s="112"/>
    </row>
    <row r="12" spans="1:20" ht="15.95" customHeight="1" x14ac:dyDescent="0.15">
      <c r="A12" s="112"/>
      <c r="C12" s="72"/>
      <c r="D12" s="35" t="s">
        <v>49</v>
      </c>
      <c r="E12" s="35" t="s">
        <v>228</v>
      </c>
      <c r="F12" s="35" t="s">
        <v>50</v>
      </c>
    </row>
    <row r="13" spans="1:20" ht="15.95" customHeight="1" x14ac:dyDescent="0.15">
      <c r="A13" s="112"/>
      <c r="C13" s="111" t="s">
        <v>51</v>
      </c>
      <c r="D13" s="110">
        <f>COUNTIFS(ローデータ!B12:B1011,1)</f>
        <v>252</v>
      </c>
      <c r="E13" s="110">
        <f>COUNTIFS(ローデータ!B12:B1011,2)</f>
        <v>12</v>
      </c>
      <c r="F13" s="110">
        <f>SUM(D13:E13)</f>
        <v>264</v>
      </c>
    </row>
    <row r="14" spans="1:20" ht="15.95" customHeight="1" x14ac:dyDescent="0.15">
      <c r="A14" s="112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59" t="s">
        <v>46</v>
      </c>
      <c r="B16" s="284" t="str">
        <f>ローデータ!B2</f>
        <v>東成区</v>
      </c>
      <c r="C16" s="286"/>
      <c r="D16" s="286"/>
      <c r="E16" s="285"/>
      <c r="G16" s="289" t="s">
        <v>195</v>
      </c>
      <c r="H16" s="290"/>
      <c r="I16" s="291"/>
      <c r="K16" s="71"/>
      <c r="L16" s="51"/>
    </row>
    <row r="17" spans="1:19" ht="15.95" customHeight="1" x14ac:dyDescent="0.15">
      <c r="A17" s="262" t="s">
        <v>47</v>
      </c>
      <c r="B17" s="63" t="s">
        <v>3</v>
      </c>
      <c r="C17" s="63" t="s">
        <v>4</v>
      </c>
      <c r="D17" s="63" t="s">
        <v>5</v>
      </c>
      <c r="E17" s="63" t="s">
        <v>8</v>
      </c>
      <c r="G17" s="292"/>
      <c r="H17" s="293"/>
      <c r="I17" s="294"/>
      <c r="K17" s="51"/>
      <c r="L17" s="51"/>
    </row>
    <row r="18" spans="1:19" ht="15.95" customHeight="1" x14ac:dyDescent="0.15">
      <c r="A18" s="263"/>
      <c r="B18" s="47" t="str">
        <f>ローデータ!B4</f>
        <v>令和2年</v>
      </c>
      <c r="C18" s="107">
        <f>ローデータ!C4</f>
        <v>1</v>
      </c>
      <c r="D18" s="107">
        <f>ローデータ!D4</f>
        <v>31</v>
      </c>
      <c r="E18" s="107" t="str">
        <f>ローデータ!E4</f>
        <v>金</v>
      </c>
      <c r="G18" s="295">
        <f>COUNTIFS(ローデータ!B12:B1011,2)</f>
        <v>12</v>
      </c>
      <c r="H18" s="295"/>
      <c r="I18" s="295"/>
      <c r="K18" s="51"/>
      <c r="L18" s="51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26"/>
      <c r="B23" s="288">
        <v>1</v>
      </c>
      <c r="C23" s="237"/>
      <c r="D23" s="288">
        <v>2</v>
      </c>
      <c r="E23" s="237"/>
      <c r="F23" s="288">
        <v>3</v>
      </c>
      <c r="G23" s="236"/>
      <c r="H23" s="237"/>
      <c r="I23" s="26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28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63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62" t="s">
        <v>51</v>
      </c>
      <c r="B25" s="284">
        <f>COUNTIFS(ローデータ!$B$12:$B$1011,2,ローデータ!$K$12:$K$1011,B23)</f>
        <v>12</v>
      </c>
      <c r="C25" s="285"/>
      <c r="D25" s="284">
        <f>COUNTIFS(ローデータ!$B$12:$B$1011,2,ローデータ!$K$12:$K$1011,D23)</f>
        <v>0</v>
      </c>
      <c r="E25" s="285"/>
      <c r="F25" s="284">
        <f>COUNTIFS(ローデータ!$B$12:$B$1011,2,ローデータ!$K$12:$K$1011,F23)</f>
        <v>0</v>
      </c>
      <c r="G25" s="286"/>
      <c r="H25" s="285"/>
      <c r="I25" s="45">
        <f>SUM(B25:H25)</f>
        <v>12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38" t="s">
        <v>198</v>
      </c>
    </row>
    <row r="28" spans="1:19" ht="15.95" customHeight="1" x14ac:dyDescent="0.15">
      <c r="A28" s="32" t="s">
        <v>199</v>
      </c>
      <c r="B28" s="34" t="s">
        <v>158</v>
      </c>
      <c r="I28" s="60" t="s">
        <v>200</v>
      </c>
      <c r="J28" s="37" t="s">
        <v>164</v>
      </c>
    </row>
    <row r="29" spans="1:19" ht="15.95" customHeight="1" x14ac:dyDescent="0.15">
      <c r="A29" s="226"/>
      <c r="B29" s="59">
        <v>1</v>
      </c>
      <c r="C29" s="59">
        <v>2</v>
      </c>
      <c r="D29" s="59">
        <v>3</v>
      </c>
      <c r="E29" s="59">
        <v>4</v>
      </c>
      <c r="F29" s="59">
        <v>5</v>
      </c>
      <c r="G29" s="245" t="s">
        <v>50</v>
      </c>
      <c r="I29" s="264"/>
      <c r="J29" s="280" t="s">
        <v>96</v>
      </c>
      <c r="K29" s="282" t="s">
        <v>97</v>
      </c>
      <c r="L29" s="278" t="s">
        <v>98</v>
      </c>
      <c r="M29" s="282" t="s">
        <v>99</v>
      </c>
      <c r="N29" s="278" t="s">
        <v>100</v>
      </c>
      <c r="O29" s="272" t="s">
        <v>50</v>
      </c>
    </row>
    <row r="30" spans="1:19" ht="15.95" customHeight="1" x14ac:dyDescent="0.15">
      <c r="A30" s="227"/>
      <c r="B30" s="243" t="s">
        <v>65</v>
      </c>
      <c r="C30" s="243" t="s">
        <v>66</v>
      </c>
      <c r="D30" s="273" t="s">
        <v>101</v>
      </c>
      <c r="E30" s="275" t="s">
        <v>102</v>
      </c>
      <c r="F30" s="276" t="s">
        <v>103</v>
      </c>
      <c r="G30" s="287"/>
      <c r="H30" s="37"/>
      <c r="I30" s="265"/>
      <c r="J30" s="281"/>
      <c r="K30" s="283"/>
      <c r="L30" s="279"/>
      <c r="M30" s="283"/>
      <c r="N30" s="279"/>
      <c r="O30" s="272"/>
    </row>
    <row r="31" spans="1:19" ht="15.95" customHeight="1" x14ac:dyDescent="0.15">
      <c r="A31" s="228"/>
      <c r="B31" s="244"/>
      <c r="C31" s="244"/>
      <c r="D31" s="274"/>
      <c r="E31" s="239"/>
      <c r="F31" s="277"/>
      <c r="G31" s="246"/>
      <c r="H31" s="37"/>
      <c r="I31" s="62" t="s">
        <v>51</v>
      </c>
      <c r="J31" s="73">
        <f>SUMIFS(ローデータ!M12:M1011,ローデータ!$B$12:$B$1011,2,ローデータ!$K$12:$K$1011,$B$23)</f>
        <v>11</v>
      </c>
      <c r="K31" s="73">
        <f>SUMIFS(ローデータ!N12:N1011,ローデータ!$B$12:$B$1011,2,ローデータ!$K$12:$K$1011,$B$23)</f>
        <v>6</v>
      </c>
      <c r="L31" s="73">
        <f>SUMIFS(ローデータ!O12:O1011,ローデータ!$B$12:$B$1011,2,ローデータ!$K$12:$K$1011,$B$23)</f>
        <v>0</v>
      </c>
      <c r="M31" s="73">
        <f>SUMIFS(ローデータ!P12:P1011,ローデータ!$B$12:$B$1011,2,ローデータ!$K$12:$K$1011,$B$23)</f>
        <v>0</v>
      </c>
      <c r="N31" s="73">
        <f>SUMIFS(ローデータ!Q12:Q1011,ローデータ!$B$12:$B$1011,2,ローデータ!$K$12:$K$1011,$B$23)</f>
        <v>0</v>
      </c>
      <c r="O31" s="73">
        <f>SUM(J31:N31)</f>
        <v>17</v>
      </c>
    </row>
    <row r="32" spans="1:19" ht="15.95" customHeight="1" x14ac:dyDescent="0.15">
      <c r="A32" s="62" t="s">
        <v>51</v>
      </c>
      <c r="B32" s="45">
        <f>COUNTIFS(ローデータ!$B$12:$B$1011,2,ローデータ!$K$12:$K$1011,$B$23,ローデータ!$L$12:$L$1011,B29)</f>
        <v>0</v>
      </c>
      <c r="C32" s="45">
        <f>COUNTIFS(ローデータ!$B$12:$B$1011,2,ローデータ!$K$12:$K$1011,$B$23,ローデータ!$L$12:$L$1011,C29)</f>
        <v>0</v>
      </c>
      <c r="D32" s="45">
        <f>COUNTIFS(ローデータ!$B$12:$B$1011,2,ローデータ!$K$12:$K$1011,$B$23,ローデータ!$L$12:$L$1011,D29)</f>
        <v>0</v>
      </c>
      <c r="E32" s="45">
        <f>COUNTIFS(ローデータ!$B$12:$B$1011,2,ローデータ!$K$12:$K$1011,$B$23,ローデータ!$L$12:$L$1011,E29)</f>
        <v>0</v>
      </c>
      <c r="F32" s="45">
        <f>COUNTIFS(ローデータ!$B$12:$B$1011,2,ローデータ!$K$12:$K$1011,$B$23,ローデータ!$L$12:$L$1011,F29)</f>
        <v>12</v>
      </c>
      <c r="G32" s="45">
        <f>SUM(B32:F32)</f>
        <v>12</v>
      </c>
    </row>
    <row r="33" spans="1:17" ht="15.95" customHeight="1" x14ac:dyDescent="0.15">
      <c r="A33" s="60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65" t="s">
        <v>201</v>
      </c>
      <c r="H34" s="9"/>
      <c r="J34" s="60"/>
      <c r="K34" s="46"/>
      <c r="L34" s="46"/>
      <c r="M34" s="46"/>
      <c r="N34" s="46"/>
      <c r="O34" s="46"/>
      <c r="P34" s="46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38" t="s">
        <v>88</v>
      </c>
    </row>
    <row r="36" spans="1:17" ht="15.95" customHeight="1" x14ac:dyDescent="0.15">
      <c r="A36" s="226"/>
      <c r="B36" s="59">
        <v>1</v>
      </c>
      <c r="C36" s="59">
        <v>2</v>
      </c>
      <c r="D36" s="59">
        <v>3</v>
      </c>
      <c r="E36" s="262" t="s">
        <v>50</v>
      </c>
      <c r="F36" s="37"/>
      <c r="I36" s="264"/>
      <c r="J36" s="266" t="s">
        <v>104</v>
      </c>
      <c r="K36" s="224" t="s">
        <v>105</v>
      </c>
      <c r="L36" s="224" t="s">
        <v>98</v>
      </c>
      <c r="M36" s="224" t="s">
        <v>106</v>
      </c>
      <c r="N36" s="240" t="s">
        <v>107</v>
      </c>
      <c r="O36" s="224" t="s">
        <v>36</v>
      </c>
      <c r="P36" s="240" t="s">
        <v>69</v>
      </c>
      <c r="Q36" s="245" t="s">
        <v>50</v>
      </c>
    </row>
    <row r="37" spans="1:17" ht="15.95" customHeight="1" x14ac:dyDescent="0.15">
      <c r="A37" s="228"/>
      <c r="B37" s="63" t="s">
        <v>67</v>
      </c>
      <c r="C37" s="63" t="s">
        <v>66</v>
      </c>
      <c r="D37" s="63" t="s">
        <v>68</v>
      </c>
      <c r="E37" s="263"/>
      <c r="G37" s="37"/>
      <c r="I37" s="265"/>
      <c r="J37" s="267"/>
      <c r="K37" s="225"/>
      <c r="L37" s="225"/>
      <c r="M37" s="225"/>
      <c r="N37" s="241"/>
      <c r="O37" s="225"/>
      <c r="P37" s="241"/>
      <c r="Q37" s="246"/>
    </row>
    <row r="38" spans="1:17" ht="15.95" customHeight="1" x14ac:dyDescent="0.15">
      <c r="A38" s="62" t="s">
        <v>51</v>
      </c>
      <c r="B38" s="45">
        <f>COUNTIFS(ローデータ!$B$12:$B$1011,2,ローデータ!$K$12:$K$1011,$D$23,ローデータ!$S$12:$S$1011,B36)</f>
        <v>0</v>
      </c>
      <c r="C38" s="45">
        <f>COUNTIFS(ローデータ!$B$12:$B$1011,2,ローデータ!$K$12:$K$1011,$D$23,ローデータ!$S$12:$S$1011,C36)</f>
        <v>0</v>
      </c>
      <c r="D38" s="45">
        <f>COUNTIFS(ローデータ!$B$12:$B$1011,2,ローデータ!$K$12:$K$1011,$D$23,ローデータ!$S$12:$S$1011,D36)</f>
        <v>0</v>
      </c>
      <c r="E38" s="10">
        <f>SUM(B38:D38)</f>
        <v>0</v>
      </c>
      <c r="I38" s="62" t="s">
        <v>51</v>
      </c>
      <c r="J38" s="45">
        <f>SUMIFS(ローデータ!T12:T1011,ローデータ!$B$12:$B$1011,2,ローデータ!$K$12:$K$1011,$D$23)</f>
        <v>0</v>
      </c>
      <c r="K38" s="45">
        <f>SUMIFS(ローデータ!U12:U1011,ローデータ!$B$12:$B$1011,2,ローデータ!$K$12:$K$1011,$D$23)</f>
        <v>0</v>
      </c>
      <c r="L38" s="45">
        <f>SUMIFS(ローデータ!V12:V1011,ローデータ!$B$12:$B$1011,2,ローデータ!$K$12:$K$1011,$D$23)</f>
        <v>0</v>
      </c>
      <c r="M38" s="45">
        <f>SUMIFS(ローデータ!W12:W1011,ローデータ!$B$12:$B$1011,2,ローデータ!$K$12:$K$1011,$D$23)</f>
        <v>0</v>
      </c>
      <c r="N38" s="45">
        <f>SUMIFS(ローデータ!X12:X1011,ローデータ!$B$12:$B$1011,2,ローデータ!$K$12:$K$1011,$D$23)</f>
        <v>0</v>
      </c>
      <c r="O38" s="45">
        <f>SUMIFS(ローデータ!Y12:Y1011,ローデータ!$B$12:$B$1011,2,ローデータ!$K$12:$K$1011,$D$23)</f>
        <v>0</v>
      </c>
      <c r="P38" s="45">
        <f>SUMIFS(ローデータ!Z12:Z1011,ローデータ!$B$12:$B$1011,2,ローデータ!$K$12:$K$1011,$D$23)</f>
        <v>0</v>
      </c>
      <c r="Q38" s="45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66" t="s">
        <v>204</v>
      </c>
    </row>
    <row r="41" spans="1:17" ht="15.95" customHeight="1" x14ac:dyDescent="0.15">
      <c r="A41" s="32" t="s">
        <v>205</v>
      </c>
      <c r="B41" s="38" t="s">
        <v>222</v>
      </c>
    </row>
    <row r="42" spans="1:17" ht="15.95" customHeight="1" x14ac:dyDescent="0.15">
      <c r="A42" s="247"/>
      <c r="B42" s="250" t="s">
        <v>16</v>
      </c>
      <c r="C42" s="251"/>
      <c r="D42" s="251"/>
      <c r="E42" s="251"/>
      <c r="F42" s="252"/>
      <c r="G42" s="253" t="s">
        <v>50</v>
      </c>
      <c r="H42" s="256" t="s">
        <v>13</v>
      </c>
      <c r="I42" s="257"/>
      <c r="J42" s="258"/>
      <c r="K42" s="259" t="s">
        <v>50</v>
      </c>
    </row>
    <row r="43" spans="1:17" ht="15.95" customHeight="1" x14ac:dyDescent="0.15">
      <c r="A43" s="248"/>
      <c r="B43" s="52">
        <v>1</v>
      </c>
      <c r="C43" s="52">
        <v>2</v>
      </c>
      <c r="D43" s="52">
        <v>3</v>
      </c>
      <c r="E43" s="52">
        <v>4</v>
      </c>
      <c r="F43" s="52">
        <v>5</v>
      </c>
      <c r="G43" s="254"/>
      <c r="H43" s="53">
        <v>1</v>
      </c>
      <c r="I43" s="52">
        <v>2</v>
      </c>
      <c r="J43" s="52">
        <v>3</v>
      </c>
      <c r="K43" s="260"/>
      <c r="M43" s="37"/>
      <c r="N43" s="37"/>
      <c r="O43" s="37"/>
      <c r="P43" s="37"/>
    </row>
    <row r="44" spans="1:17" ht="15.95" customHeight="1" x14ac:dyDescent="0.15">
      <c r="A44" s="248"/>
      <c r="B44" s="243" t="s">
        <v>65</v>
      </c>
      <c r="C44" s="243" t="s">
        <v>66</v>
      </c>
      <c r="D44" s="268" t="s">
        <v>101</v>
      </c>
      <c r="E44" s="270" t="s">
        <v>102</v>
      </c>
      <c r="F44" s="220" t="s">
        <v>103</v>
      </c>
      <c r="G44" s="254"/>
      <c r="H44" s="222" t="s">
        <v>67</v>
      </c>
      <c r="I44" s="242" t="s">
        <v>66</v>
      </c>
      <c r="J44" s="242" t="s">
        <v>68</v>
      </c>
      <c r="K44" s="260"/>
      <c r="M44" s="37"/>
      <c r="N44" s="37"/>
      <c r="O44" s="37"/>
      <c r="P44" s="37"/>
    </row>
    <row r="45" spans="1:17" ht="15.95" customHeight="1" x14ac:dyDescent="0.15">
      <c r="A45" s="249"/>
      <c r="B45" s="244"/>
      <c r="C45" s="244"/>
      <c r="D45" s="269"/>
      <c r="E45" s="271"/>
      <c r="F45" s="221"/>
      <c r="G45" s="255"/>
      <c r="H45" s="223"/>
      <c r="I45" s="221"/>
      <c r="J45" s="221"/>
      <c r="K45" s="261"/>
      <c r="M45" s="37"/>
      <c r="N45" s="37"/>
      <c r="O45" s="37"/>
      <c r="P45" s="37"/>
    </row>
    <row r="46" spans="1:17" ht="15.95" customHeight="1" x14ac:dyDescent="0.15">
      <c r="A46" s="62" t="s">
        <v>51</v>
      </c>
      <c r="B46" s="73">
        <f>COUNTIFS(ローデータ!$B$12:$B$1011,2,ローデータ!$K$12:$K$1011,$F$23,ローデータ!$L$12:$L$1011,B43)</f>
        <v>0</v>
      </c>
      <c r="C46" s="73">
        <f>COUNTIFS(ローデータ!$B$12:$B$1011,2,ローデータ!$K$12:$K$1011,$F$23,ローデータ!$L$12:$L$1011,C43)</f>
        <v>0</v>
      </c>
      <c r="D46" s="73">
        <f>COUNTIFS(ローデータ!$B$12:$B$1011,2,ローデータ!$K$12:$K$1011,$F$23,ローデータ!$L$12:$L$1011,D43)</f>
        <v>0</v>
      </c>
      <c r="E46" s="73">
        <f>COUNTIFS(ローデータ!$B$12:$B$1011,2,ローデータ!$K$12:$K$1011,$F$23,ローデータ!$L$12:$L$1011,E43)</f>
        <v>0</v>
      </c>
      <c r="F46" s="73">
        <f>COUNTIFS(ローデータ!$B$12:$B$1011,2,ローデータ!$K$12:$K$1011,$F$23,ローデータ!$L$12:$L$1011,F43)</f>
        <v>0</v>
      </c>
      <c r="G46" s="74">
        <f>SUM(B46:F46)</f>
        <v>0</v>
      </c>
      <c r="H46" s="76">
        <f>COUNTIFS(ローデータ!$B$12:$B$1011,2,ローデータ!$K$12:$K$1011,$F$23,ローデータ!$S$12:$S$1011,H43)</f>
        <v>0</v>
      </c>
      <c r="I46" s="77">
        <f>COUNTIFS(ローデータ!$B$12:$B$1011,2,ローデータ!$K$12:$K$1011,$F$23,ローデータ!$S$12:$S$1011,I43)</f>
        <v>0</v>
      </c>
      <c r="J46" s="77">
        <f>COUNTIFS(ローデータ!$B$12:$B$1011,2,ローデータ!$K$12:$K$1011,$F$23,ローデータ!$S$12:$S$1011,J43)</f>
        <v>0</v>
      </c>
      <c r="K46" s="77">
        <f>SUM(H46:J46)</f>
        <v>0</v>
      </c>
    </row>
    <row r="47" spans="1:17" ht="15.95" customHeight="1" x14ac:dyDescent="0.15">
      <c r="A47" s="32"/>
      <c r="C47" s="60"/>
      <c r="D47" s="39"/>
      <c r="E47" s="39"/>
      <c r="F47" s="39"/>
      <c r="G47" s="39"/>
      <c r="H47" s="42"/>
      <c r="I47" s="42"/>
      <c r="J47" s="42"/>
    </row>
    <row r="48" spans="1:17" ht="15.95" customHeight="1" x14ac:dyDescent="0.15">
      <c r="A48" s="32" t="s">
        <v>206</v>
      </c>
      <c r="B48" s="38" t="s">
        <v>163</v>
      </c>
      <c r="D48" s="60"/>
      <c r="E48" s="37"/>
      <c r="F48" s="37"/>
      <c r="G48" s="37"/>
      <c r="H48" s="49"/>
      <c r="I48" s="49"/>
      <c r="J48" s="49"/>
      <c r="K48" s="37"/>
      <c r="L48" s="37"/>
      <c r="M48" s="37"/>
      <c r="N48" s="37"/>
      <c r="O48" s="37"/>
    </row>
    <row r="49" spans="1:15" ht="15.95" customHeight="1" x14ac:dyDescent="0.15">
      <c r="A49" s="226"/>
      <c r="B49" s="229" t="s">
        <v>165</v>
      </c>
      <c r="C49" s="230"/>
      <c r="D49" s="230"/>
      <c r="E49" s="230"/>
      <c r="F49" s="231"/>
      <c r="G49" s="232" t="s">
        <v>50</v>
      </c>
      <c r="H49" s="235" t="s">
        <v>71</v>
      </c>
      <c r="I49" s="236"/>
      <c r="J49" s="236"/>
      <c r="K49" s="236"/>
      <c r="L49" s="236"/>
      <c r="M49" s="236"/>
      <c r="N49" s="237"/>
      <c r="O49" s="207" t="s">
        <v>50</v>
      </c>
    </row>
    <row r="50" spans="1:15" ht="15.95" customHeight="1" x14ac:dyDescent="0.15">
      <c r="A50" s="227"/>
      <c r="B50" s="210" t="s">
        <v>96</v>
      </c>
      <c r="C50" s="212" t="s">
        <v>97</v>
      </c>
      <c r="D50" s="214" t="s">
        <v>98</v>
      </c>
      <c r="E50" s="212" t="s">
        <v>99</v>
      </c>
      <c r="F50" s="214" t="s">
        <v>100</v>
      </c>
      <c r="G50" s="233"/>
      <c r="H50" s="216" t="s">
        <v>104</v>
      </c>
      <c r="I50" s="218" t="s">
        <v>105</v>
      </c>
      <c r="J50" s="218" t="s">
        <v>98</v>
      </c>
      <c r="K50" s="218" t="s">
        <v>106</v>
      </c>
      <c r="L50" s="238" t="s">
        <v>107</v>
      </c>
      <c r="M50" s="218" t="s">
        <v>36</v>
      </c>
      <c r="N50" s="238" t="s">
        <v>69</v>
      </c>
      <c r="O50" s="208"/>
    </row>
    <row r="51" spans="1:15" ht="15.95" customHeight="1" x14ac:dyDescent="0.15">
      <c r="A51" s="228"/>
      <c r="B51" s="211"/>
      <c r="C51" s="213"/>
      <c r="D51" s="215"/>
      <c r="E51" s="213"/>
      <c r="F51" s="215"/>
      <c r="G51" s="234"/>
      <c r="H51" s="217"/>
      <c r="I51" s="219"/>
      <c r="J51" s="219"/>
      <c r="K51" s="219"/>
      <c r="L51" s="239"/>
      <c r="M51" s="219"/>
      <c r="N51" s="239"/>
      <c r="O51" s="209"/>
    </row>
    <row r="52" spans="1:15" ht="15.95" customHeight="1" x14ac:dyDescent="0.15">
      <c r="A52" s="62" t="s">
        <v>51</v>
      </c>
      <c r="B52" s="78">
        <f>SUMIFS(ローデータ!M12:M1011,ローデータ!$B$12:$B$1011,2,ローデータ!$K$12:$K$1011,$F$23)</f>
        <v>0</v>
      </c>
      <c r="C52" s="78">
        <f>SUMIFS(ローデータ!N12:N1011,ローデータ!$B$12:$B$1011,2,ローデータ!$K$12:$K$1011,$F$23)</f>
        <v>0</v>
      </c>
      <c r="D52" s="78">
        <f>SUMIFS(ローデータ!O12:O1011,ローデータ!$B$12:$B$1011,2,ローデータ!$K$12:$K$1011,$F$23)</f>
        <v>0</v>
      </c>
      <c r="E52" s="79">
        <f>SUMIFS(ローデータ!P12:P1011,ローデータ!$B$12:$B$1011,2,ローデータ!$K$12:$K$1011,$F$23)</f>
        <v>0</v>
      </c>
      <c r="F52" s="78">
        <f>SUMIFS(ローデータ!Q12:Q1011,ローデータ!$B$12:$B$1011,2,ローデータ!$K$12:$K$1011,$F$23)</f>
        <v>0</v>
      </c>
      <c r="G52" s="80">
        <f>SUM(B52:F52)</f>
        <v>0</v>
      </c>
      <c r="H52" s="81">
        <f>SUMIFS(ローデータ!T12:T1011,ローデータ!$B$12:$B$1011,2,ローデータ!$K$12:$K$1011,$F$23)</f>
        <v>0</v>
      </c>
      <c r="I52" s="78">
        <f>SUMIFS(ローデータ!U12:U1011,ローデータ!$B$12:$B$1011,2,ローデータ!$K$12:$K$1011,$F$23)</f>
        <v>0</v>
      </c>
      <c r="J52" s="78">
        <f>SUMIFS(ローデータ!V12:V1011,ローデータ!$B$12:$B$1011,2,ローデータ!$K$12:$K$1011,$F$23)</f>
        <v>0</v>
      </c>
      <c r="K52" s="78">
        <f>SUMIFS(ローデータ!W12:W1011,ローデータ!$B$12:$B$1011,2,ローデータ!$K$12:$K$1011,$F$23)</f>
        <v>0</v>
      </c>
      <c r="L52" s="78">
        <f>SUMIFS(ローデータ!X12:X1011,ローデータ!$B$12:$B$1011,2,ローデータ!$K$12:$K$1011,$F$23)</f>
        <v>0</v>
      </c>
      <c r="M52" s="78">
        <f>SUMIFS(ローデータ!Y12:Y1011,ローデータ!$B$12:$B$1011,2,ローデータ!$K$12:$K$1011,$F$23)</f>
        <v>0</v>
      </c>
      <c r="N52" s="78">
        <f>SUMIFS(ローデータ!Z12:Z1011,ローデータ!$B$12:$B$1011,2,ローデータ!$K$12:$K$1011,$F$23)</f>
        <v>0</v>
      </c>
      <c r="O52" s="82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87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1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2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1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1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1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16</v>
      </c>
      <c r="H4" s="133" t="s">
        <v>53</v>
      </c>
      <c r="K4" s="295">
        <f>COUNTIFS(ローデータ!B12:B1011,1,ローデータ!G12:G1011,$G$4)</f>
        <v>12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1</v>
      </c>
      <c r="C10" s="45">
        <f>COUNTIFS(ローデータ!$B$12:$B$1011,1,ローデータ!$G$12:$G$1011,$G$4,ローデータ!$H$12:$H$1011,C8)</f>
        <v>3</v>
      </c>
      <c r="D10" s="45">
        <f>COUNTIFS(ローデータ!$B$12:$B$1011,1,ローデータ!$G$12:$G$1011,$G$4,ローデータ!$H$12:$H$1011,D8)</f>
        <v>4</v>
      </c>
      <c r="E10" s="45">
        <f>COUNTIFS(ローデータ!$B$12:$B$1011,1,ローデータ!$G$12:$G$1011,$G$4,ローデータ!$H$12:$H$1011,E8)</f>
        <v>3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1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12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12</v>
      </c>
      <c r="D16" s="45">
        <f>SUM(B16:C16)</f>
        <v>12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8</v>
      </c>
      <c r="C23" s="285"/>
      <c r="D23" s="284">
        <f>COUNTIFS(ローデータ!$B$12:$B$1011,1,ローデータ!$G$12:$G$1011,$G$4,ローデータ!$K$12:$K$1011,D21)</f>
        <v>2</v>
      </c>
      <c r="E23" s="285"/>
      <c r="F23" s="284">
        <f>COUNTIFS(ローデータ!$B$12:$B$1011,1,ローデータ!$G$12:$G$1011,$G$4,ローデータ!$K$12:$K$1011,F21)</f>
        <v>2</v>
      </c>
      <c r="G23" s="286"/>
      <c r="H23" s="285"/>
      <c r="I23" s="45">
        <f>SUM(B23:H23)</f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1</v>
      </c>
      <c r="K29" s="73">
        <f>SUMIFS(ローデータ!N12:N1011,ローデータ!$B$12:$B$1011,1,ローデータ!$G$12:$G$1011,$G$4,ローデータ!$K$12:$K$1011,$B$21)</f>
        <v>6</v>
      </c>
      <c r="L29" s="73">
        <f>SUMIFS(ローデータ!O12:O1011,ローデータ!$B$12:$B$1011,1,ローデータ!$G$12:$G$1011,$G$4,ローデータ!$K$12:$K$1011,$B$21)</f>
        <v>1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8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7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1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8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2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2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1</v>
      </c>
      <c r="O36" s="45">
        <f>SUMIFS(ローデータ!Y12:Y1011,ローデータ!$B$12:$B$1011,1,ローデータ!$G$12:$G$1011,$G$4,ローデータ!$K$12:$K$1011,$D$21)</f>
        <v>2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2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2</v>
      </c>
      <c r="H44" s="76">
        <f>COUNTIFS(ローデータ!$B$12:$B$1011,1,ローデータ!$G$12:$G$1011,$G$4,ローデータ!$K$12:$K$1011,$F$21,ローデータ!$S$12:$S$1011,H41)</f>
        <v>2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2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1</v>
      </c>
      <c r="D50" s="78">
        <f>SUMIFS(ローデータ!O12:O1011,ローデータ!$B$12:$B$1011,1,ローデータ!$G$12:$G$1011,$G$4,ローデータ!$K$12:$K$1011,$F$21)</f>
        <v>1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2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1</v>
      </c>
      <c r="J50" s="78">
        <f>SUMIFS(ローデータ!V12:V1011,ローデータ!$B$12:$B$1011,1,ローデータ!$G$12:$G$1011,$G$4,ローデータ!$K$12:$K$1011,$F$21)</f>
        <v>1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2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1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1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3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3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4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4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3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3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1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1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12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12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1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1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2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3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1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2</v>
      </c>
      <c r="H77" s="286"/>
      <c r="I77" s="286"/>
      <c r="J77" s="91">
        <f t="shared" si="2"/>
        <v>4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3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3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1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1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8</v>
      </c>
      <c r="D84" s="328"/>
      <c r="E84" s="327">
        <f>SUM(E75:F83)</f>
        <v>2</v>
      </c>
      <c r="F84" s="328"/>
      <c r="G84" s="329">
        <f>SUM(G75:I83)</f>
        <v>2</v>
      </c>
      <c r="H84" s="329"/>
      <c r="I84" s="327"/>
      <c r="J84" s="93">
        <f t="shared" si="2"/>
        <v>12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1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1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1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1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2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2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2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2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1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1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1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1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3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3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2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1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3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1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1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1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1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1</v>
      </c>
      <c r="M101" s="90">
        <f>SUM(M92:M100)</f>
        <v>6</v>
      </c>
      <c r="N101" s="90">
        <f>SUM(N92:N100)</f>
        <v>1</v>
      </c>
      <c r="O101" s="90">
        <f>SUM(O92:O100)</f>
        <v>0</v>
      </c>
      <c r="P101" s="90">
        <f>SUM(P92:P100)</f>
        <v>0</v>
      </c>
      <c r="Q101" s="90">
        <f t="shared" si="3"/>
        <v>8</v>
      </c>
    </row>
    <row r="102" spans="1:17" ht="14.1" customHeight="1" x14ac:dyDescent="0.15">
      <c r="A102" s="126" t="s">
        <v>50</v>
      </c>
      <c r="B102" s="127"/>
      <c r="C102" s="45">
        <f>SUM(C93:C101)</f>
        <v>7</v>
      </c>
      <c r="D102" s="45">
        <f>SUM(D93:D101)</f>
        <v>0</v>
      </c>
      <c r="E102" s="45">
        <f>SUM(E93:E101)</f>
        <v>1</v>
      </c>
      <c r="F102" s="45">
        <f>SUM(F93:F101)</f>
        <v>0</v>
      </c>
      <c r="G102" s="45">
        <f>SUM(G93:G101)</f>
        <v>0</v>
      </c>
      <c r="H102" s="45">
        <f t="shared" si="4"/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1</v>
      </c>
      <c r="O110" s="96">
        <f>SUMIFS(ローデータ!$Y$12:$Y$1011,ローデータ!$B$12:$B$1011,1,ローデータ!$G$12:$G$1011,$G$4,ローデータ!$K$12:$K$1011,$D$21,ローデータ!$H$12:$H$1011,H110)</f>
        <v>1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2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1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1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1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1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2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2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1</v>
      </c>
      <c r="O118" s="96">
        <f t="shared" si="8"/>
        <v>2</v>
      </c>
      <c r="P118" s="96">
        <f t="shared" si="8"/>
        <v>0</v>
      </c>
      <c r="Q118" s="96">
        <f t="shared" si="5"/>
        <v>3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2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2</v>
      </c>
      <c r="I129" s="102">
        <f>COUNTIFS(ローデータ!$B$12:$B$1011,1,ローデータ!$G$12:$G$1011,$G$4,ローデータ!$K$12:$K$1011,$F$21,ローデータ!$S$12:$S$1011,$I$124,ローデータ!$H$12:$H$1011,A129)</f>
        <v>2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2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2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2</v>
      </c>
      <c r="I136" s="98">
        <f>SUM(I127:I135)</f>
        <v>2</v>
      </c>
      <c r="J136" s="96">
        <f>SUM(J127:J135)</f>
        <v>0</v>
      </c>
      <c r="K136" s="96">
        <f>SUM(K127:K135)</f>
        <v>0</v>
      </c>
      <c r="L136" s="96">
        <f t="shared" si="9"/>
        <v>2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1</v>
      </c>
      <c r="E145" s="78">
        <f>SUMIFS(ローデータ!$O$12:$O$1011,ローデータ!$B$12:$B$1011,1,ローデータ!$G$12:$G$1011,$G$4,ローデータ!$K$12:$K$1011,$F$21,ローデータ!$H$12:$H$1011,A145)</f>
        <v>1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2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1</v>
      </c>
      <c r="K145" s="78">
        <f>SUMIFS(ローデータ!$V$12:$V$1011,ローデータ!$B$12:$B$1011,1,ローデータ!$G$12:$G$1011,$G$4,ローデータ!$K$12:$K$1011,$F$21,ローデータ!$H$12:$H$1011,A145)</f>
        <v>1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2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1</v>
      </c>
      <c r="E152" s="45">
        <f>SUM(E143:E151)</f>
        <v>1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2</v>
      </c>
      <c r="I152" s="45">
        <f t="shared" ref="I152:O152" si="15">SUM(I143:I151)</f>
        <v>0</v>
      </c>
      <c r="J152" s="45">
        <f t="shared" si="15"/>
        <v>1</v>
      </c>
      <c r="K152" s="45">
        <f t="shared" si="15"/>
        <v>1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2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8</v>
      </c>
      <c r="G159" s="285"/>
      <c r="H159" s="284">
        <f>COUNTIFS(ローデータ!$B$12:$B$1011,1,ローデータ!$G$12:$G$1011,$G$4,ローデータ!$I$12:$I$1011,$C$14,ローデータ!$K$12:$K$1011,H157)</f>
        <v>2</v>
      </c>
      <c r="I159" s="285"/>
      <c r="J159" s="284">
        <f>COUNTIFS(ローデータ!$B$12:$B$1011,1,ローデータ!$G$12:$G$1011,$G$4,ローデータ!$I$12:$I$1011,$C$14,ローデータ!$K$12:$K$1011,J157)</f>
        <v>2</v>
      </c>
      <c r="K159" s="286"/>
      <c r="L159" s="285"/>
      <c r="M159" s="45">
        <f t="shared" ref="M159:M171" si="16">SUM(F159:L159)</f>
        <v>12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8</v>
      </c>
      <c r="G171" s="285"/>
      <c r="H171" s="284">
        <f>SUM(H159:I170)</f>
        <v>2</v>
      </c>
      <c r="I171" s="285"/>
      <c r="J171" s="284">
        <f>SUM(J159:L170)</f>
        <v>2</v>
      </c>
      <c r="K171" s="286"/>
      <c r="L171" s="285"/>
      <c r="M171" s="45">
        <f t="shared" si="16"/>
        <v>12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7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1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8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7</v>
      </c>
      <c r="G191" s="45">
        <f>SUM(G179:G190)</f>
        <v>0</v>
      </c>
      <c r="H191" s="45">
        <f>SUM(H179:H190)</f>
        <v>1</v>
      </c>
      <c r="I191" s="45">
        <f>SUM(I179:I190)</f>
        <v>0</v>
      </c>
      <c r="J191" s="45">
        <f>SUM(J179:J190)</f>
        <v>0</v>
      </c>
      <c r="K191" s="94">
        <f t="shared" si="17"/>
        <v>8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1</v>
      </c>
      <c r="G198" s="77">
        <f>SUMIFS(ローデータ!N12:N1011,ローデータ!$B$12:$B$1011,1,ローデータ!$G$12:$G$1011,$G$4,ローデータ!$I$12:$I$1011,$C$14,ローデータ!$K$12:$K$1011,$B$21)</f>
        <v>6</v>
      </c>
      <c r="H198" s="77">
        <f>SUMIFS(ローデータ!O12:O1011,ローデータ!$B$12:$B$1011,1,ローデータ!$G$12:$G$1011,$G$4,ローデータ!$I$12:$I$1011,$C$14,ローデータ!$K$12:$K$1011,$B$21)</f>
        <v>1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8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1</v>
      </c>
      <c r="G210" s="82">
        <f t="shared" ref="G210:I210" si="19">SUM(G198:G209)</f>
        <v>6</v>
      </c>
      <c r="H210" s="82">
        <f>SUM(H198:H209)</f>
        <v>1</v>
      </c>
      <c r="I210" s="82">
        <f t="shared" si="19"/>
        <v>0</v>
      </c>
      <c r="J210" s="82">
        <f>SUM(J198:J209)</f>
        <v>0</v>
      </c>
      <c r="K210" s="105">
        <f t="shared" si="18"/>
        <v>8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2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2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2</v>
      </c>
      <c r="G228" s="45">
        <f>SUM(G216:G227)</f>
        <v>0</v>
      </c>
      <c r="H228" s="45">
        <f>SUM(H216:H227)</f>
        <v>0</v>
      </c>
      <c r="I228" s="45">
        <f t="shared" si="20"/>
        <v>2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1</v>
      </c>
      <c r="K234" s="77">
        <f>SUMIFS(ローデータ!Y12:Y1011,ローデータ!$B$12:$B$1011,1,ローデータ!$G$12:$G$1011,$G$4,ローデータ!$I$12:$I$1011,$C$14,ローデータ!$K$12:$K$1011,$D$21)</f>
        <v>2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3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1</v>
      </c>
      <c r="K246" s="82">
        <f>SUM(K234:K245)</f>
        <v>2</v>
      </c>
      <c r="L246" s="82">
        <f t="shared" si="22"/>
        <v>0</v>
      </c>
      <c r="M246" s="45">
        <f t="shared" si="21"/>
        <v>3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2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2</v>
      </c>
      <c r="L254" s="45">
        <f>COUNTIFS(ローデータ!$B$12:$B$1011,1,ローデータ!$G$12:$G$1011,$G$4,ローデータ!$I$12:$I$1011,$C$14,ローデータ!$K$12:$K$1011,$F$21,ローデータ!$S$12:$S$1011,L251)</f>
        <v>2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2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2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2</v>
      </c>
      <c r="L266" s="82">
        <f>SUM(L254:L265)</f>
        <v>2</v>
      </c>
      <c r="M266" s="82">
        <f>SUM(M254:M265)</f>
        <v>0</v>
      </c>
      <c r="N266" s="82">
        <f>SUM(N254:N265)</f>
        <v>0</v>
      </c>
      <c r="O266" s="45">
        <f>SUM(L266:N266)</f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1</v>
      </c>
      <c r="N272" s="82">
        <f>SUMIFS(ローデータ!$V$12:$V$1011,ローデータ!$B$12:$B$1011,1,ローデータ!$G$12:$G$1011,$G$4,ローデータ!$I$12:$I$1011,$C$14,ローデータ!$K$12:$K$1011,$F$21)</f>
        <v>1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2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1</v>
      </c>
      <c r="N284" s="82">
        <f t="shared" si="29"/>
        <v>1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2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2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4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1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17</v>
      </c>
      <c r="H4" s="133" t="s">
        <v>53</v>
      </c>
      <c r="K4" s="295">
        <f>COUNTIFS(ローデータ!B12:B1011,1,ローデータ!G12:G1011,$G$4)</f>
        <v>12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1</v>
      </c>
      <c r="D10" s="45">
        <f>COUNTIFS(ローデータ!$B$12:$B$1011,1,ローデータ!$G$12:$G$1011,$G$4,ローデータ!$H$12:$H$1011,D8)</f>
        <v>4</v>
      </c>
      <c r="E10" s="45">
        <f>COUNTIFS(ローデータ!$B$12:$B$1011,1,ローデータ!$G$12:$G$1011,$G$4,ローデータ!$H$12:$H$1011,E8)</f>
        <v>6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1</v>
      </c>
      <c r="J10" s="45">
        <f>COUNTIFS(ローデータ!$B$12:$B$1011,1,ローデータ!$G$12:$G$1011,$G$4,ローデータ!$H$12:$H$1011,J8)</f>
        <v>0</v>
      </c>
      <c r="K10" s="45">
        <f>SUM(B10:J10)</f>
        <v>12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12</v>
      </c>
      <c r="D16" s="45">
        <f>SUM(B16:C16)</f>
        <v>12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9</v>
      </c>
      <c r="C23" s="285"/>
      <c r="D23" s="284">
        <f>COUNTIFS(ローデータ!$B$12:$B$1011,1,ローデータ!$G$12:$G$1011,$G$4,ローデータ!$K$12:$K$1011,D21)</f>
        <v>1</v>
      </c>
      <c r="E23" s="285"/>
      <c r="F23" s="284">
        <f>COUNTIFS(ローデータ!$B$12:$B$1011,1,ローデータ!$G$12:$G$1011,$G$4,ローデータ!$K$12:$K$1011,F21)</f>
        <v>2</v>
      </c>
      <c r="G23" s="286"/>
      <c r="H23" s="285"/>
      <c r="I23" s="45">
        <f>SUM(B23:H23)</f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1</v>
      </c>
      <c r="K29" s="73">
        <f>SUMIFS(ローデータ!N12:N1011,ローデータ!$B$12:$B$1011,1,ローデータ!$G$12:$G$1011,$G$4,ローデータ!$K$12:$K$1011,$B$21)</f>
        <v>4</v>
      </c>
      <c r="L29" s="73">
        <f>SUMIFS(ローデータ!O12:O1011,ローデータ!$B$12:$B$1011,1,ローデータ!$G$12:$G$1011,$G$4,ローデータ!$K$12:$K$1011,$B$21)</f>
        <v>4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9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8</v>
      </c>
      <c r="C30" s="45">
        <f>COUNTIFS(ローデータ!$B$12:$B$1011,1,ローデータ!$G$12:$G$1011,$G$4,ローデータ!$K$12:$K$1011,$B$21,ローデータ!$L$12:$L$1011,C27)</f>
        <v>1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9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1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1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1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2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2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2</v>
      </c>
      <c r="H44" s="76">
        <f>COUNTIFS(ローデータ!$B$12:$B$1011,1,ローデータ!$G$12:$G$1011,$G$4,ローデータ!$K$12:$K$1011,$F$21,ローデータ!$S$12:$S$1011,H41)</f>
        <v>2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2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1</v>
      </c>
      <c r="D50" s="78">
        <f>SUMIFS(ローデータ!O12:O1011,ローデータ!$B$12:$B$1011,1,ローデータ!$G$12:$G$1011,$G$4,ローデータ!$K$12:$K$1011,$F$21)</f>
        <v>1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2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1</v>
      </c>
      <c r="J50" s="78">
        <f>SUMIFS(ローデータ!V12:V1011,ローデータ!$B$12:$B$1011,1,ローデータ!$G$12:$G$1011,$G$4,ローデータ!$K$12:$K$1011,$F$21)</f>
        <v>1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1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3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1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1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4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4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6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6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1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1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12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12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1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3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1</v>
      </c>
      <c r="H77" s="286"/>
      <c r="I77" s="286"/>
      <c r="J77" s="91">
        <f t="shared" si="2"/>
        <v>4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5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1</v>
      </c>
      <c r="H78" s="286"/>
      <c r="I78" s="286"/>
      <c r="J78" s="91">
        <f t="shared" si="2"/>
        <v>6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1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1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9</v>
      </c>
      <c r="D84" s="328"/>
      <c r="E84" s="327">
        <f>SUM(E75:F83)</f>
        <v>1</v>
      </c>
      <c r="F84" s="328"/>
      <c r="G84" s="329">
        <f>SUM(G75:I83)</f>
        <v>2</v>
      </c>
      <c r="H84" s="329"/>
      <c r="I84" s="327"/>
      <c r="J84" s="93">
        <f t="shared" si="2"/>
        <v>12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1</v>
      </c>
      <c r="M94" s="75">
        <f>SUMIFS(ローデータ!$N$12:$N$1011,ローデータ!$B$12:$B$1011,1,ローデータ!$G$12:$G$1011,$G$4,ローデータ!$K$12:$K$1011,$B$21,ローデータ!$H$12:$H$1011,J94)</f>
        <v>2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3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3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3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1</v>
      </c>
      <c r="N95" s="75">
        <f>SUMIFS(ローデータ!$O$12:$O$1011,ローデータ!$B$12:$B$1011,1,ローデータ!$G$12:$G$1011,$G$4,ローデータ!$K$12:$K$1011,$B$21,ローデータ!$H$12:$H$1011,J95)</f>
        <v>4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5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5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5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1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1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1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1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1</v>
      </c>
      <c r="M101" s="90">
        <f>SUM(M92:M100)</f>
        <v>4</v>
      </c>
      <c r="N101" s="90">
        <f>SUM(N92:N100)</f>
        <v>4</v>
      </c>
      <c r="O101" s="90">
        <f>SUM(O92:O100)</f>
        <v>0</v>
      </c>
      <c r="P101" s="90">
        <f>SUM(P92:P100)</f>
        <v>0</v>
      </c>
      <c r="Q101" s="90">
        <f t="shared" si="3"/>
        <v>9</v>
      </c>
    </row>
    <row r="102" spans="1:17" ht="14.1" customHeight="1" x14ac:dyDescent="0.15">
      <c r="A102" s="126" t="s">
        <v>50</v>
      </c>
      <c r="B102" s="127"/>
      <c r="C102" s="45">
        <f>SUM(C93:C101)</f>
        <v>8</v>
      </c>
      <c r="D102" s="45">
        <f>SUM(D93:D101)</f>
        <v>1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1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2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3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1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1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1</v>
      </c>
      <c r="L118" s="96">
        <f t="shared" si="8"/>
        <v>0</v>
      </c>
      <c r="M118" s="96">
        <f t="shared" si="8"/>
        <v>0</v>
      </c>
      <c r="N118" s="96">
        <f t="shared" si="8"/>
        <v>2</v>
      </c>
      <c r="O118" s="96">
        <f t="shared" si="8"/>
        <v>0</v>
      </c>
      <c r="P118" s="96">
        <f t="shared" si="8"/>
        <v>0</v>
      </c>
      <c r="Q118" s="96">
        <f t="shared" si="5"/>
        <v>3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1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1</v>
      </c>
      <c r="I129" s="102">
        <f>COUNTIFS(ローデータ!$B$12:$B$1011,1,ローデータ!$G$12:$G$1011,$G$4,ローデータ!$K$12:$K$1011,$F$21,ローデータ!$S$12:$S$1011,$I$124,ローデータ!$H$12:$H$1011,A129)</f>
        <v>1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1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1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1</v>
      </c>
      <c r="I130" s="102">
        <f>COUNTIFS(ローデータ!$B$12:$B$1011,1,ローデータ!$G$12:$G$1011,$G$4,ローデータ!$K$12:$K$1011,$F$21,ローデータ!$S$12:$S$1011,$I$124,ローデータ!$H$12:$H$1011,A130)</f>
        <v>1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1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2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2</v>
      </c>
      <c r="I136" s="98">
        <f>SUM(I127:I135)</f>
        <v>2</v>
      </c>
      <c r="J136" s="96">
        <f>SUM(J127:J135)</f>
        <v>0</v>
      </c>
      <c r="K136" s="96">
        <f>SUM(K127:K135)</f>
        <v>0</v>
      </c>
      <c r="L136" s="96">
        <f t="shared" si="9"/>
        <v>2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1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1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1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1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2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1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1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1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1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1</v>
      </c>
      <c r="E152" s="45">
        <f>SUM(E143:E151)</f>
        <v>1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2</v>
      </c>
      <c r="I152" s="45">
        <f t="shared" ref="I152:O152" si="15">SUM(I143:I151)</f>
        <v>0</v>
      </c>
      <c r="J152" s="45">
        <f t="shared" si="15"/>
        <v>1</v>
      </c>
      <c r="K152" s="45">
        <f t="shared" si="15"/>
        <v>1</v>
      </c>
      <c r="L152" s="45">
        <f t="shared" si="15"/>
        <v>0</v>
      </c>
      <c r="M152" s="45">
        <f t="shared" si="15"/>
        <v>1</v>
      </c>
      <c r="N152" s="45">
        <f t="shared" si="15"/>
        <v>0</v>
      </c>
      <c r="O152" s="45">
        <f t="shared" si="15"/>
        <v>0</v>
      </c>
      <c r="P152" s="45">
        <f t="shared" si="13"/>
        <v>3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9</v>
      </c>
      <c r="G159" s="285"/>
      <c r="H159" s="284">
        <f>COUNTIFS(ローデータ!$B$12:$B$1011,1,ローデータ!$G$12:$G$1011,$G$4,ローデータ!$I$12:$I$1011,$C$14,ローデータ!$K$12:$K$1011,H157)</f>
        <v>1</v>
      </c>
      <c r="I159" s="285"/>
      <c r="J159" s="284">
        <f>COUNTIFS(ローデータ!$B$12:$B$1011,1,ローデータ!$G$12:$G$1011,$G$4,ローデータ!$I$12:$I$1011,$C$14,ローデータ!$K$12:$K$1011,J157)</f>
        <v>2</v>
      </c>
      <c r="K159" s="286"/>
      <c r="L159" s="285"/>
      <c r="M159" s="45">
        <f t="shared" ref="M159:M171" si="16">SUM(F159:L159)</f>
        <v>12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9</v>
      </c>
      <c r="G171" s="285"/>
      <c r="H171" s="284">
        <f>SUM(H159:I170)</f>
        <v>1</v>
      </c>
      <c r="I171" s="285"/>
      <c r="J171" s="284">
        <f>SUM(J159:L170)</f>
        <v>2</v>
      </c>
      <c r="K171" s="286"/>
      <c r="L171" s="285"/>
      <c r="M171" s="45">
        <f t="shared" si="16"/>
        <v>12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8</v>
      </c>
      <c r="G179" s="45">
        <f>COUNTIFS(ローデータ!$B$12:$B$1011,1,ローデータ!$G$12:$G$1011,$G$4,ローデータ!$I$12:$I$1011,$C$14,ローデータ!$K$12:$K$1011,$B$21,ローデータ!$L$12:$L$1011,G176)</f>
        <v>1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9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8</v>
      </c>
      <c r="G191" s="45">
        <f>SUM(G179:G190)</f>
        <v>1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9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1</v>
      </c>
      <c r="G198" s="77">
        <f>SUMIFS(ローデータ!N12:N1011,ローデータ!$B$12:$B$1011,1,ローデータ!$G$12:$G$1011,$G$4,ローデータ!$I$12:$I$1011,$C$14,ローデータ!$K$12:$K$1011,$B$21)</f>
        <v>4</v>
      </c>
      <c r="H198" s="77">
        <f>SUMIFS(ローデータ!O12:O1011,ローデータ!$B$12:$B$1011,1,ローデータ!$G$12:$G$1011,$G$4,ローデータ!$I$12:$I$1011,$C$14,ローデータ!$K$12:$K$1011,$B$21)</f>
        <v>4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9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1</v>
      </c>
      <c r="G210" s="82">
        <f t="shared" ref="G210:I210" si="19">SUM(G198:G209)</f>
        <v>4</v>
      </c>
      <c r="H210" s="82">
        <f>SUM(H198:H209)</f>
        <v>4</v>
      </c>
      <c r="I210" s="82">
        <f t="shared" si="19"/>
        <v>0</v>
      </c>
      <c r="J210" s="82">
        <f>SUM(J198:J209)</f>
        <v>0</v>
      </c>
      <c r="K210" s="105">
        <f t="shared" si="18"/>
        <v>9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1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1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1</v>
      </c>
      <c r="G228" s="45">
        <f>SUM(G216:G227)</f>
        <v>0</v>
      </c>
      <c r="H228" s="45">
        <f>SUM(H216:H227)</f>
        <v>0</v>
      </c>
      <c r="I228" s="45">
        <f t="shared" si="20"/>
        <v>1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1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2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3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1</v>
      </c>
      <c r="H246" s="82">
        <f t="shared" si="22"/>
        <v>0</v>
      </c>
      <c r="I246" s="82">
        <f>SUM(I234:I245)</f>
        <v>0</v>
      </c>
      <c r="J246" s="82">
        <f t="shared" si="22"/>
        <v>2</v>
      </c>
      <c r="K246" s="82">
        <f>SUM(K234:K245)</f>
        <v>0</v>
      </c>
      <c r="L246" s="82">
        <f t="shared" si="22"/>
        <v>0</v>
      </c>
      <c r="M246" s="45">
        <f t="shared" si="21"/>
        <v>3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2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2</v>
      </c>
      <c r="L254" s="45">
        <f>COUNTIFS(ローデータ!$B$12:$B$1011,1,ローデータ!$G$12:$G$1011,$G$4,ローデータ!$I$12:$I$1011,$C$14,ローデータ!$K$12:$K$1011,$F$21,ローデータ!$S$12:$S$1011,L251)</f>
        <v>2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2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2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2</v>
      </c>
      <c r="L266" s="82">
        <f>SUM(L254:L265)</f>
        <v>2</v>
      </c>
      <c r="M266" s="82">
        <f>SUM(M254:M265)</f>
        <v>0</v>
      </c>
      <c r="N266" s="82">
        <f>SUM(N254:N265)</f>
        <v>0</v>
      </c>
      <c r="O266" s="45">
        <f>SUM(L266:N266)</f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1</v>
      </c>
      <c r="N272" s="82">
        <f>SUMIFS(ローデータ!$V$12:$V$1011,ローデータ!$B$12:$B$1011,1,ローデータ!$G$12:$G$1011,$G$4,ローデータ!$I$12:$I$1011,$C$14,ローデータ!$K$12:$K$1011,$F$21)</f>
        <v>1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1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3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1</v>
      </c>
      <c r="N284" s="82">
        <f t="shared" si="29"/>
        <v>1</v>
      </c>
      <c r="O284" s="82">
        <f t="shared" si="29"/>
        <v>0</v>
      </c>
      <c r="P284" s="82">
        <f t="shared" si="29"/>
        <v>1</v>
      </c>
      <c r="Q284" s="82">
        <f t="shared" si="29"/>
        <v>0</v>
      </c>
      <c r="R284" s="82">
        <f t="shared" si="29"/>
        <v>0</v>
      </c>
      <c r="S284" s="45">
        <f t="shared" si="27"/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1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2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18</v>
      </c>
      <c r="H4" s="133" t="s">
        <v>53</v>
      </c>
      <c r="K4" s="295">
        <f>COUNTIFS(ローデータ!B12:B1011,1,ローデータ!G12:G1011,$G$4)</f>
        <v>25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7</v>
      </c>
      <c r="D10" s="45">
        <f>COUNTIFS(ローデータ!$B$12:$B$1011,1,ローデータ!$G$12:$G$1011,$G$4,ローデータ!$H$12:$H$1011,D8)</f>
        <v>5</v>
      </c>
      <c r="E10" s="45">
        <f>COUNTIFS(ローデータ!$B$12:$B$1011,1,ローデータ!$G$12:$G$1011,$G$4,ローデータ!$H$12:$H$1011,E8)</f>
        <v>5</v>
      </c>
      <c r="F10" s="45">
        <f>COUNTIFS(ローデータ!$B$12:$B$1011,1,ローデータ!$G$12:$G$1011,$G$4,ローデータ!$H$12:$H$1011,F8)</f>
        <v>3</v>
      </c>
      <c r="G10" s="45">
        <f>COUNTIFS(ローデータ!$B$12:$B$1011,1,ローデータ!$G$12:$G$1011,$G$4,ローデータ!$H$12:$H$1011,G8)</f>
        <v>1</v>
      </c>
      <c r="H10" s="45">
        <f>COUNTIFS(ローデータ!$B$12:$B$1011,1,ローデータ!$G$12:$G$1011,$G$4,ローデータ!$H$12:$H$1011,H8)</f>
        <v>2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2</v>
      </c>
      <c r="K10" s="45">
        <f>SUM(B10:J10)</f>
        <v>25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25</v>
      </c>
      <c r="D16" s="45">
        <f>SUM(B16:C16)</f>
        <v>25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15</v>
      </c>
      <c r="C23" s="285"/>
      <c r="D23" s="284">
        <f>COUNTIFS(ローデータ!$B$12:$B$1011,1,ローデータ!$G$12:$G$1011,$G$4,ローデータ!$K$12:$K$1011,D21)</f>
        <v>4</v>
      </c>
      <c r="E23" s="285"/>
      <c r="F23" s="284">
        <f>COUNTIFS(ローデータ!$B$12:$B$1011,1,ローデータ!$G$12:$G$1011,$G$4,ローデータ!$K$12:$K$1011,F21)</f>
        <v>6</v>
      </c>
      <c r="G23" s="286"/>
      <c r="H23" s="285"/>
      <c r="I23" s="45">
        <f>SUM(B23:H23)</f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4</v>
      </c>
      <c r="K29" s="73">
        <f>SUMIFS(ローデータ!N12:N1011,ローデータ!$B$12:$B$1011,1,ローデータ!$G$12:$G$1011,$G$4,ローデータ!$K$12:$K$1011,$B$21)</f>
        <v>9</v>
      </c>
      <c r="L29" s="73">
        <f>SUMIFS(ローデータ!O12:O1011,ローデータ!$B$12:$B$1011,1,ローデータ!$G$12:$G$1011,$G$4,ローデータ!$K$12:$K$1011,$B$21)</f>
        <v>2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15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14</v>
      </c>
      <c r="C30" s="45">
        <f>COUNTIFS(ローデータ!$B$12:$B$1011,1,ローデータ!$G$12:$G$1011,$G$4,ローデータ!$K$12:$K$1011,$B$21,ローデータ!$L$12:$L$1011,C27)</f>
        <v>1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15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4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4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2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1</v>
      </c>
      <c r="O36" s="45">
        <f>SUMIFS(ローデータ!Y12:Y1011,ローデータ!$B$12:$B$1011,1,ローデータ!$G$12:$G$1011,$G$4,ローデータ!$K$12:$K$1011,$D$21)</f>
        <v>1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6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6</v>
      </c>
      <c r="H44" s="76">
        <f>COUNTIFS(ローデータ!$B$12:$B$1011,1,ローデータ!$G$12:$G$1011,$G$4,ローデータ!$K$12:$K$1011,$F$21,ローデータ!$S$12:$S$1011,H41)</f>
        <v>6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6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4</v>
      </c>
      <c r="D50" s="78">
        <f>SUMIFS(ローデータ!O12:O1011,ローデータ!$B$12:$B$1011,1,ローデータ!$G$12:$G$1011,$G$4,ローデータ!$K$12:$K$1011,$F$21)</f>
        <v>2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6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4</v>
      </c>
      <c r="J50" s="78">
        <f>SUMIFS(ローデータ!V12:V1011,ローデータ!$B$12:$B$1011,1,ローデータ!$G$12:$G$1011,$G$4,ローデータ!$K$12:$K$1011,$F$21)</f>
        <v>2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3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9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7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7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5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5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5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5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3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3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1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1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2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2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2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2</v>
      </c>
    </row>
    <row r="68" spans="1:15" ht="14.1" customHeight="1" thickTop="1" x14ac:dyDescent="0.15">
      <c r="A68" s="306" t="s">
        <v>50</v>
      </c>
      <c r="B68" s="307"/>
      <c r="C68" s="87">
        <f>SUM(C59:C67)</f>
        <v>25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25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4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2</v>
      </c>
      <c r="H76" s="286"/>
      <c r="I76" s="286"/>
      <c r="J76" s="91">
        <f t="shared" si="2"/>
        <v>7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1</v>
      </c>
      <c r="D77" s="285"/>
      <c r="E77" s="284">
        <f>COUNTIFS(ローデータ!$B$12:$B$1011,1,ローデータ!$G$12:$G$1011,$G$4,ローデータ!$H$12:$H$1011,$A$77,ローデータ!$K$12:$K$1011,E73)</f>
        <v>2</v>
      </c>
      <c r="F77" s="285"/>
      <c r="G77" s="284">
        <f>COUNTIFS(ローデータ!$B$12:$B$1011,1,ローデータ!$G$12:$G$1011,$G$4,ローデータ!$H$12:$H$1011,$A$77,ローデータ!$K$12:$K$1011,G73)</f>
        <v>2</v>
      </c>
      <c r="H77" s="286"/>
      <c r="I77" s="286"/>
      <c r="J77" s="91">
        <f t="shared" si="2"/>
        <v>5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5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5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1</v>
      </c>
      <c r="D79" s="285"/>
      <c r="E79" s="284">
        <f>COUNTIFS(ローデータ!$B$12:$B$1011,1,ローデータ!$G$12:$G$1011,$G$4,ローデータ!$H$12:$H$1011,$A$79,ローデータ!$K$12:$K$1011,E73)</f>
        <v>1</v>
      </c>
      <c r="F79" s="285"/>
      <c r="G79" s="284">
        <f>COUNTIFS(ローデータ!$B$12:$B$1011,1,ローデータ!$G$12:$G$1011,$G$4,ローデータ!$H$12:$H$1011,$A$79,ローデータ!$K$12:$K$1011,G73)</f>
        <v>1</v>
      </c>
      <c r="H79" s="286"/>
      <c r="I79" s="286"/>
      <c r="J79" s="91">
        <f t="shared" si="2"/>
        <v>3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1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1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1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1</v>
      </c>
      <c r="H81" s="286"/>
      <c r="I81" s="286"/>
      <c r="J81" s="91">
        <f t="shared" si="2"/>
        <v>2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2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2</v>
      </c>
    </row>
    <row r="84" spans="1:17" ht="14.1" customHeight="1" thickTop="1" x14ac:dyDescent="0.15">
      <c r="A84" s="306" t="s">
        <v>50</v>
      </c>
      <c r="B84" s="307"/>
      <c r="C84" s="327">
        <f>SUM(C75:D83)</f>
        <v>15</v>
      </c>
      <c r="D84" s="328"/>
      <c r="E84" s="327">
        <f>SUM(E75:F83)</f>
        <v>4</v>
      </c>
      <c r="F84" s="328"/>
      <c r="G84" s="329">
        <f>SUM(G75:I83)</f>
        <v>6</v>
      </c>
      <c r="H84" s="329"/>
      <c r="I84" s="327"/>
      <c r="J84" s="93">
        <f t="shared" si="2"/>
        <v>25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1</v>
      </c>
      <c r="M93" s="75">
        <f>SUMIFS(ローデータ!$N$12:$N$1011,ローデータ!$B$12:$B$1011,1,ローデータ!$G$12:$G$1011,$G$4,ローデータ!$K$12:$K$1011,$B$21,ローデータ!$H$12:$H$1011,J93)</f>
        <v>3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4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4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4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1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1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1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1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2</v>
      </c>
      <c r="M95" s="75">
        <f>SUMIFS(ローデータ!$N$12:$N$1011,ローデータ!$B$12:$B$1011,1,ローデータ!$G$12:$G$1011,$G$4,ローデータ!$K$12:$K$1011,$B$21,ローデータ!$H$12:$H$1011,J95)</f>
        <v>2</v>
      </c>
      <c r="N95" s="75">
        <f>SUMIFS(ローデータ!$O$12:$O$1011,ローデータ!$B$12:$B$1011,1,ローデータ!$G$12:$G$1011,$G$4,ローデータ!$K$12:$K$1011,$B$21,ローデータ!$H$12:$H$1011,J95)</f>
        <v>1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5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5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5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1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1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1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1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1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1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1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1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1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1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1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1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1</v>
      </c>
      <c r="N100" s="75">
        <f>SUMIFS(ローデータ!$O$12:$O$1011,ローデータ!$B$12:$B$1011,1,ローデータ!$G$12:$G$1011,$G$4,ローデータ!$K$12:$K$1011,$B$21,ローデータ!$H$12:$H$1011,J100)</f>
        <v>1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2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2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2</v>
      </c>
      <c r="J101" s="126" t="s">
        <v>50</v>
      </c>
      <c r="K101" s="127"/>
      <c r="L101" s="90">
        <f>SUM(L92:L100)</f>
        <v>4</v>
      </c>
      <c r="M101" s="90">
        <f>SUM(M92:M100)</f>
        <v>9</v>
      </c>
      <c r="N101" s="90">
        <f>SUM(N92:N100)</f>
        <v>2</v>
      </c>
      <c r="O101" s="90">
        <f>SUM(O92:O100)</f>
        <v>0</v>
      </c>
      <c r="P101" s="90">
        <f>SUM(P92:P100)</f>
        <v>0</v>
      </c>
      <c r="Q101" s="90">
        <f t="shared" si="3"/>
        <v>15</v>
      </c>
    </row>
    <row r="102" spans="1:17" ht="14.1" customHeight="1" x14ac:dyDescent="0.15">
      <c r="A102" s="126" t="s">
        <v>50</v>
      </c>
      <c r="B102" s="127"/>
      <c r="C102" s="45">
        <f>SUM(C93:C101)</f>
        <v>14</v>
      </c>
      <c r="D102" s="45">
        <f>SUM(D93:D101)</f>
        <v>1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1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1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2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2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1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1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2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1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1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1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1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4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4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2</v>
      </c>
      <c r="L118" s="96">
        <f t="shared" si="8"/>
        <v>0</v>
      </c>
      <c r="M118" s="96">
        <f t="shared" si="8"/>
        <v>0</v>
      </c>
      <c r="N118" s="96">
        <f t="shared" si="8"/>
        <v>1</v>
      </c>
      <c r="O118" s="96">
        <f t="shared" si="8"/>
        <v>1</v>
      </c>
      <c r="P118" s="96">
        <f t="shared" si="8"/>
        <v>0</v>
      </c>
      <c r="Q118" s="96">
        <f t="shared" si="5"/>
        <v>4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2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2</v>
      </c>
      <c r="I128" s="102">
        <f>COUNTIFS(ローデータ!$B$12:$B$1011,1,ローデータ!$G$12:$G$1011,$G$4,ローデータ!$K$12:$K$1011,$F$21,ローデータ!$S$12:$S$1011,$I$124,ローデータ!$H$12:$H$1011,A128)</f>
        <v>2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2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2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2</v>
      </c>
      <c r="I129" s="102">
        <f>COUNTIFS(ローデータ!$B$12:$B$1011,1,ローデータ!$G$12:$G$1011,$G$4,ローデータ!$K$12:$K$1011,$F$21,ローデータ!$S$12:$S$1011,$I$124,ローデータ!$H$12:$H$1011,A129)</f>
        <v>2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2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1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1</v>
      </c>
      <c r="I131" s="102">
        <f>COUNTIFS(ローデータ!$B$12:$B$1011,1,ローデータ!$G$12:$G$1011,$G$4,ローデータ!$K$12:$K$1011,$F$21,ローデータ!$S$12:$S$1011,$I$124,ローデータ!$H$12:$H$1011,A131)</f>
        <v>1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1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1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1</v>
      </c>
      <c r="I133" s="102">
        <f>COUNTIFS(ローデータ!$B$12:$B$1011,1,ローデータ!$G$12:$G$1011,$G$4,ローデータ!$K$12:$K$1011,$F$21,ローデータ!$S$12:$S$1011,$I$124,ローデータ!$H$12:$H$1011,A133)</f>
        <v>1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1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6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6</v>
      </c>
      <c r="I136" s="98">
        <f>SUM(I127:I135)</f>
        <v>6</v>
      </c>
      <c r="J136" s="96">
        <f>SUM(J127:J135)</f>
        <v>0</v>
      </c>
      <c r="K136" s="96">
        <f>SUM(K127:K135)</f>
        <v>0</v>
      </c>
      <c r="L136" s="96">
        <f t="shared" si="9"/>
        <v>6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2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2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2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2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1</v>
      </c>
      <c r="E145" s="78">
        <f>SUMIFS(ローデータ!$O$12:$O$1011,ローデータ!$B$12:$B$1011,1,ローデータ!$G$12:$G$1011,$G$4,ローデータ!$K$12:$K$1011,$F$21,ローデータ!$H$12:$H$1011,A145)</f>
        <v>1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2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1</v>
      </c>
      <c r="K145" s="78">
        <f>SUMIFS(ローデータ!$V$12:$V$1011,ローデータ!$B$12:$B$1011,1,ローデータ!$G$12:$G$1011,$G$4,ローデータ!$K$12:$K$1011,$F$21,ローデータ!$H$12:$H$1011,A145)</f>
        <v>1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1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3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1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1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1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2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3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1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1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1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1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4</v>
      </c>
      <c r="E152" s="45">
        <f>SUM(E143:E151)</f>
        <v>2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6</v>
      </c>
      <c r="I152" s="45">
        <f t="shared" ref="I152:O152" si="15">SUM(I143:I151)</f>
        <v>0</v>
      </c>
      <c r="J152" s="45">
        <f t="shared" si="15"/>
        <v>4</v>
      </c>
      <c r="K152" s="45">
        <f t="shared" si="15"/>
        <v>2</v>
      </c>
      <c r="L152" s="45">
        <f t="shared" si="15"/>
        <v>0</v>
      </c>
      <c r="M152" s="45">
        <f t="shared" si="15"/>
        <v>3</v>
      </c>
      <c r="N152" s="45">
        <f t="shared" si="15"/>
        <v>0</v>
      </c>
      <c r="O152" s="45">
        <f t="shared" si="15"/>
        <v>0</v>
      </c>
      <c r="P152" s="45">
        <f t="shared" si="13"/>
        <v>9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15</v>
      </c>
      <c r="G159" s="285"/>
      <c r="H159" s="284">
        <f>COUNTIFS(ローデータ!$B$12:$B$1011,1,ローデータ!$G$12:$G$1011,$G$4,ローデータ!$I$12:$I$1011,$C$14,ローデータ!$K$12:$K$1011,H157)</f>
        <v>4</v>
      </c>
      <c r="I159" s="285"/>
      <c r="J159" s="284">
        <f>COUNTIFS(ローデータ!$B$12:$B$1011,1,ローデータ!$G$12:$G$1011,$G$4,ローデータ!$I$12:$I$1011,$C$14,ローデータ!$K$12:$K$1011,J157)</f>
        <v>6</v>
      </c>
      <c r="K159" s="286"/>
      <c r="L159" s="285"/>
      <c r="M159" s="45">
        <f t="shared" ref="M159:M171" si="16">SUM(F159:L159)</f>
        <v>25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15</v>
      </c>
      <c r="G171" s="285"/>
      <c r="H171" s="284">
        <f>SUM(H159:I170)</f>
        <v>4</v>
      </c>
      <c r="I171" s="285"/>
      <c r="J171" s="284">
        <f>SUM(J159:L170)</f>
        <v>6</v>
      </c>
      <c r="K171" s="286"/>
      <c r="L171" s="285"/>
      <c r="M171" s="45">
        <f t="shared" si="16"/>
        <v>25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14</v>
      </c>
      <c r="G179" s="45">
        <f>COUNTIFS(ローデータ!$B$12:$B$1011,1,ローデータ!$G$12:$G$1011,$G$4,ローデータ!$I$12:$I$1011,$C$14,ローデータ!$K$12:$K$1011,$B$21,ローデータ!$L$12:$L$1011,G176)</f>
        <v>1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15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14</v>
      </c>
      <c r="G191" s="45">
        <f>SUM(G179:G190)</f>
        <v>1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15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4</v>
      </c>
      <c r="G198" s="77">
        <f>SUMIFS(ローデータ!N12:N1011,ローデータ!$B$12:$B$1011,1,ローデータ!$G$12:$G$1011,$G$4,ローデータ!$I$12:$I$1011,$C$14,ローデータ!$K$12:$K$1011,$B$21)</f>
        <v>9</v>
      </c>
      <c r="H198" s="77">
        <f>SUMIFS(ローデータ!O12:O1011,ローデータ!$B$12:$B$1011,1,ローデータ!$G$12:$G$1011,$G$4,ローデータ!$I$12:$I$1011,$C$14,ローデータ!$K$12:$K$1011,$B$21)</f>
        <v>2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15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4</v>
      </c>
      <c r="G210" s="82">
        <f t="shared" ref="G210:I210" si="19">SUM(G198:G209)</f>
        <v>9</v>
      </c>
      <c r="H210" s="82">
        <f>SUM(H198:H209)</f>
        <v>2</v>
      </c>
      <c r="I210" s="82">
        <f t="shared" si="19"/>
        <v>0</v>
      </c>
      <c r="J210" s="82">
        <f>SUM(J198:J209)</f>
        <v>0</v>
      </c>
      <c r="K210" s="105">
        <f t="shared" si="18"/>
        <v>15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4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4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4</v>
      </c>
      <c r="G228" s="45">
        <f>SUM(G216:G227)</f>
        <v>0</v>
      </c>
      <c r="H228" s="45">
        <f>SUM(H216:H227)</f>
        <v>0</v>
      </c>
      <c r="I228" s="45">
        <f t="shared" si="20"/>
        <v>4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2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1</v>
      </c>
      <c r="K234" s="77">
        <f>SUMIFS(ローデータ!Y12:Y1011,ローデータ!$B$12:$B$1011,1,ローデータ!$G$12:$G$1011,$G$4,ローデータ!$I$12:$I$1011,$C$14,ローデータ!$K$12:$K$1011,$D$21)</f>
        <v>1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4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2</v>
      </c>
      <c r="H246" s="82">
        <f t="shared" si="22"/>
        <v>0</v>
      </c>
      <c r="I246" s="82">
        <f>SUM(I234:I245)</f>
        <v>0</v>
      </c>
      <c r="J246" s="82">
        <f t="shared" si="22"/>
        <v>1</v>
      </c>
      <c r="K246" s="82">
        <f>SUM(K234:K245)</f>
        <v>1</v>
      </c>
      <c r="L246" s="82">
        <f t="shared" si="22"/>
        <v>0</v>
      </c>
      <c r="M246" s="45">
        <f t="shared" si="21"/>
        <v>4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6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6</v>
      </c>
      <c r="L254" s="45">
        <f>COUNTIFS(ローデータ!$B$12:$B$1011,1,ローデータ!$G$12:$G$1011,$G$4,ローデータ!$I$12:$I$1011,$C$14,ローデータ!$K$12:$K$1011,$F$21,ローデータ!$S$12:$S$1011,L251)</f>
        <v>6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6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6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6</v>
      </c>
      <c r="L266" s="82">
        <f>SUM(L254:L265)</f>
        <v>6</v>
      </c>
      <c r="M266" s="82">
        <f>SUM(M254:M265)</f>
        <v>0</v>
      </c>
      <c r="N266" s="82">
        <f>SUM(N254:N265)</f>
        <v>0</v>
      </c>
      <c r="O266" s="45">
        <f>SUM(L266:N266)</f>
        <v>6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4</v>
      </c>
      <c r="N272" s="82">
        <f>SUMIFS(ローデータ!$V$12:$V$1011,ローデータ!$B$12:$B$1011,1,ローデータ!$G$12:$G$1011,$G$4,ローデータ!$I$12:$I$1011,$C$14,ローデータ!$K$12:$K$1011,$F$21)</f>
        <v>2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3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9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4</v>
      </c>
      <c r="N284" s="82">
        <f t="shared" si="29"/>
        <v>2</v>
      </c>
      <c r="O284" s="82">
        <f t="shared" si="29"/>
        <v>0</v>
      </c>
      <c r="P284" s="82">
        <f t="shared" si="29"/>
        <v>3</v>
      </c>
      <c r="Q284" s="82">
        <f t="shared" si="29"/>
        <v>0</v>
      </c>
      <c r="R284" s="82">
        <f t="shared" si="29"/>
        <v>0</v>
      </c>
      <c r="S284" s="45">
        <f t="shared" si="27"/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19</v>
      </c>
      <c r="H4" s="133" t="s">
        <v>53</v>
      </c>
      <c r="K4" s="295">
        <f>COUNTIFS(ローデータ!B12:B1011,1,ローデータ!G12:G1011,$G$4)</f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0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0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9">
        <f>SUM(G75:I83)</f>
        <v>0</v>
      </c>
      <c r="H84" s="329"/>
      <c r="I84" s="327"/>
      <c r="J84" s="93">
        <f t="shared" si="2"/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4.1" customHeight="1" x14ac:dyDescent="0.15">
      <c r="A102" s="126" t="s">
        <v>50</v>
      </c>
      <c r="B102" s="127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0</v>
      </c>
      <c r="N284" s="82">
        <f t="shared" si="29"/>
        <v>0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20</v>
      </c>
      <c r="H4" s="133" t="s">
        <v>53</v>
      </c>
      <c r="K4" s="295">
        <f>COUNTIFS(ローデータ!B12:B1011,1,ローデータ!G12:G1011,$G$4)</f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0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0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9">
        <f>SUM(G75:I83)</f>
        <v>0</v>
      </c>
      <c r="H84" s="329"/>
      <c r="I84" s="327"/>
      <c r="J84" s="93">
        <f t="shared" si="2"/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4.1" customHeight="1" x14ac:dyDescent="0.15">
      <c r="A102" s="126" t="s">
        <v>50</v>
      </c>
      <c r="B102" s="127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0</v>
      </c>
      <c r="N284" s="82">
        <f t="shared" si="29"/>
        <v>0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121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0" t="s">
        <v>46</v>
      </c>
      <c r="B2" s="284" t="str">
        <f>ローデータ!B2</f>
        <v>東成区</v>
      </c>
      <c r="C2" s="286"/>
      <c r="D2" s="286"/>
      <c r="E2" s="285"/>
      <c r="G2" s="153"/>
      <c r="H2" s="402" t="s">
        <v>94</v>
      </c>
      <c r="I2" s="299"/>
      <c r="K2" s="71"/>
      <c r="L2" s="51"/>
    </row>
    <row r="3" spans="1:19" ht="14.1" customHeight="1" x14ac:dyDescent="0.15">
      <c r="A3" s="262" t="s">
        <v>47</v>
      </c>
      <c r="B3" s="146" t="s">
        <v>3</v>
      </c>
      <c r="C3" s="146" t="s">
        <v>4</v>
      </c>
      <c r="D3" s="146" t="s">
        <v>5</v>
      </c>
      <c r="E3" s="146" t="s">
        <v>8</v>
      </c>
      <c r="G3" s="153"/>
      <c r="H3" s="299"/>
      <c r="I3" s="299"/>
      <c r="K3" s="51"/>
      <c r="L3" s="51"/>
    </row>
    <row r="4" spans="1:19" ht="14.1" customHeight="1" x14ac:dyDescent="0.15">
      <c r="A4" s="263"/>
      <c r="B4" s="148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54"/>
      <c r="H4" s="295">
        <f>COUNTIFS(ローデータ!B12:B1011,1)</f>
        <v>252</v>
      </c>
      <c r="I4" s="295"/>
      <c r="K4" s="155"/>
      <c r="L4" s="15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2">
        <v>1</v>
      </c>
      <c r="B7" s="34" t="s">
        <v>155</v>
      </c>
    </row>
    <row r="8" spans="1:19" ht="14.1" customHeight="1" x14ac:dyDescent="0.15">
      <c r="A8" s="226"/>
      <c r="B8" s="140">
        <v>1</v>
      </c>
      <c r="C8" s="140">
        <v>2</v>
      </c>
      <c r="D8" s="140">
        <v>3</v>
      </c>
      <c r="E8" s="140">
        <v>4</v>
      </c>
      <c r="F8" s="140">
        <v>5</v>
      </c>
      <c r="G8" s="140">
        <v>6</v>
      </c>
      <c r="H8" s="140">
        <v>7</v>
      </c>
      <c r="I8" s="140">
        <v>8</v>
      </c>
      <c r="J8" s="14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47" t="s">
        <v>51</v>
      </c>
      <c r="B10" s="45">
        <f>COUNTIFS(ローデータ!$B$12:$B$1011,1,ローデータ!$H$12:$H$1011,B8)</f>
        <v>2</v>
      </c>
      <c r="C10" s="45">
        <f>COUNTIFS(ローデータ!$B$12:$B$1011,1,ローデータ!$H$12:$H$1011,C8)</f>
        <v>60</v>
      </c>
      <c r="D10" s="45">
        <f>COUNTIFS(ローデータ!$B$12:$B$1011,1,ローデータ!$H$12:$H$1011,D8)</f>
        <v>52</v>
      </c>
      <c r="E10" s="45">
        <f>COUNTIFS(ローデータ!$B$12:$B$1011,1,ローデータ!$H$12:$H$1011,E8)</f>
        <v>45</v>
      </c>
      <c r="F10" s="45">
        <f>COUNTIFS(ローデータ!$B$12:$B$1011,1,ローデータ!$H$12:$H$1011,F8)</f>
        <v>38</v>
      </c>
      <c r="G10" s="45">
        <f>COUNTIFS(ローデータ!$B$12:$B$1011,1,ローデータ!$H$12:$H$1011,G8)</f>
        <v>20</v>
      </c>
      <c r="H10" s="45">
        <f>COUNTIFS(ローデータ!$B$12:$B$1011,1,ローデータ!$H$12:$H$1011,H8)</f>
        <v>11</v>
      </c>
      <c r="I10" s="45">
        <f>COUNTIFS(ローデータ!$B$12:$B$1011,1,ローデータ!$H$12:$H$1011,I8)</f>
        <v>18</v>
      </c>
      <c r="J10" s="45">
        <f>COUNTIFS(ローデータ!$B$12:$B$1011,1,ローデータ!$H$12:$H$1011,J8)</f>
        <v>6</v>
      </c>
      <c r="K10" s="45">
        <f>SUM(B10:J10)</f>
        <v>252</v>
      </c>
    </row>
    <row r="11" spans="1:19" ht="14.1" customHeight="1" x14ac:dyDescent="0.15">
      <c r="A11" s="151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52">
        <v>2</v>
      </c>
      <c r="B12" t="s">
        <v>207</v>
      </c>
    </row>
    <row r="13" spans="1:19" ht="14.1" customHeight="1" x14ac:dyDescent="0.15">
      <c r="A13" s="152">
        <v>2.1</v>
      </c>
      <c r="B13" s="34" t="s">
        <v>156</v>
      </c>
      <c r="F13" s="152">
        <v>2.2000000000000002</v>
      </c>
      <c r="G13" s="34" t="s">
        <v>231</v>
      </c>
    </row>
    <row r="14" spans="1:19" ht="14.1" customHeight="1" x14ac:dyDescent="0.15">
      <c r="A14" s="226"/>
      <c r="B14" s="140">
        <v>1</v>
      </c>
      <c r="C14" s="140">
        <v>2</v>
      </c>
      <c r="D14" s="262" t="s">
        <v>50</v>
      </c>
      <c r="F14" s="226"/>
      <c r="G14" s="140">
        <v>1</v>
      </c>
      <c r="H14" s="140">
        <v>2</v>
      </c>
      <c r="I14" s="140">
        <v>3</v>
      </c>
      <c r="J14" s="140">
        <v>4</v>
      </c>
      <c r="K14" s="140">
        <v>5</v>
      </c>
      <c r="L14" s="140">
        <v>6</v>
      </c>
      <c r="M14" s="140">
        <v>7</v>
      </c>
      <c r="N14" s="140">
        <v>8</v>
      </c>
      <c r="O14" s="140">
        <v>9</v>
      </c>
      <c r="P14" s="140">
        <v>10</v>
      </c>
      <c r="Q14" s="140">
        <v>11</v>
      </c>
      <c r="R14" s="245" t="s">
        <v>50</v>
      </c>
    </row>
    <row r="15" spans="1:19" ht="14.1" customHeight="1" x14ac:dyDescent="0.15">
      <c r="A15" s="228"/>
      <c r="B15" s="146" t="s">
        <v>63</v>
      </c>
      <c r="C15" s="146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47" t="s">
        <v>51</v>
      </c>
      <c r="B16" s="45">
        <f>COUNTIFS(ローデータ!$B$12:$B$1011,1,ローデータ!$I$12:$I$1011,B14)</f>
        <v>0</v>
      </c>
      <c r="C16" s="45">
        <f>COUNTIFS(ローデータ!$B$12:$B$1011,1,ローデータ!$I$12:$I$1011,C14)</f>
        <v>252</v>
      </c>
      <c r="D16" s="45">
        <f>SUM(B16:C16)</f>
        <v>252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51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44" t="s">
        <v>51</v>
      </c>
      <c r="G18" s="45">
        <f>COUNTIFS(ローデータ!$B$12:$B$1011,1,ローデータ!$I$12:$I$1011,$B$14,ローデータ!$J$12:$J$1011,G14)</f>
        <v>0</v>
      </c>
      <c r="H18" s="45">
        <f>COUNTIFS(ローデータ!$B$12:$B$1011,1,ローデータ!$I$12:$I$1011,$B$14,ローデータ!$J$12:$J$1011,H14)</f>
        <v>0</v>
      </c>
      <c r="I18" s="45">
        <f>COUNTIFS(ローデータ!$B$12:$B$1011,1,ローデータ!$I$12:$I$1011,$B$14,ローデータ!$J$12:$J$1011,I14)</f>
        <v>0</v>
      </c>
      <c r="J18" s="45">
        <f>COUNTIFS(ローデータ!$B$12:$B$1011,1,ローデータ!$I$12:$I$1011,$B$14,ローデータ!$J$12:$J$1011,J14)</f>
        <v>0</v>
      </c>
      <c r="K18" s="45">
        <f>COUNTIFS(ローデータ!$B$12:$B$1011,1,ローデータ!$I$12:$I$1011,$B$14,ローデータ!$J$12:$J$1011,K14)</f>
        <v>0</v>
      </c>
      <c r="L18" s="45">
        <f>COUNTIFS(ローデータ!$B$12:$B$1011,1,ローデータ!$I$12:$I$1011,$B$14,ローデータ!$J$12:$J$1011,L14)</f>
        <v>0</v>
      </c>
      <c r="M18" s="45">
        <f>COUNTIFS(ローデータ!$B$12:$B$1011,1,ローデータ!$I$12:$I$1011,$B$14,ローデータ!$J$12:$J$1011,M14)</f>
        <v>0</v>
      </c>
      <c r="N18" s="45">
        <f>COUNTIFS(ローデータ!$B$12:$B$1011,1,ローデータ!$I$12:$I$1011,$B$14,ローデータ!$J$12:$J$1011,N14)</f>
        <v>0</v>
      </c>
      <c r="O18" s="45">
        <f>COUNTIFS(ローデータ!$B$12:$B$1011,1,ローデータ!$I$12:$I$1011,$B$14,ローデータ!$J$12:$J$1011,O14)</f>
        <v>0</v>
      </c>
      <c r="P18" s="45">
        <f>COUNTIFS(ローデータ!$B$12:$B$1011,1,ローデータ!$I$12:$I$1011,$B$14,ローデータ!$J$12:$J$1011,P14)</f>
        <v>0</v>
      </c>
      <c r="Q18" s="45">
        <f>COUNTIFS(ローデータ!$B$12:$B$1011,1,ローデータ!$I$12:$I$1011,$B$14,ローデータ!$J$12:$J$1011,Q14)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7" t="s">
        <v>51</v>
      </c>
      <c r="B23" s="284">
        <f>COUNTIFS(ローデータ!$B$12:$B$1011,1,ローデータ!$K$12:$K$1011,B21)</f>
        <v>164</v>
      </c>
      <c r="C23" s="285"/>
      <c r="D23" s="284">
        <f>COUNTIFS(ローデータ!$B$12:$B$1011,1,ローデータ!$K$12:$K$1011,D21)</f>
        <v>46</v>
      </c>
      <c r="E23" s="285"/>
      <c r="F23" s="284">
        <f>COUNTIFS(ローデータ!$B$12:$B$1011,1,ローデータ!$K$12:$K$1011,F21)</f>
        <v>42</v>
      </c>
      <c r="G23" s="286"/>
      <c r="H23" s="285"/>
      <c r="I23" s="45">
        <f>SUM(B23:H23)</f>
        <v>252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2">
        <v>3.1</v>
      </c>
      <c r="B25" s="38" t="s">
        <v>167</v>
      </c>
    </row>
    <row r="26" spans="1:19" ht="14.1" customHeight="1" x14ac:dyDescent="0.15">
      <c r="A26" s="152" t="s">
        <v>89</v>
      </c>
      <c r="B26" s="34" t="s">
        <v>158</v>
      </c>
      <c r="I26" s="151" t="s">
        <v>159</v>
      </c>
      <c r="J26" s="37" t="s">
        <v>164</v>
      </c>
    </row>
    <row r="27" spans="1:19" ht="14.1" customHeight="1" x14ac:dyDescent="0.15">
      <c r="A27" s="226"/>
      <c r="B27" s="140">
        <v>1</v>
      </c>
      <c r="C27" s="140">
        <v>2</v>
      </c>
      <c r="D27" s="140">
        <v>3</v>
      </c>
      <c r="E27" s="140">
        <v>4</v>
      </c>
      <c r="F27" s="14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47" t="s">
        <v>51</v>
      </c>
      <c r="J29" s="73">
        <f>SUMIFS(ローデータ!M12:M1011,ローデータ!$B$12:$B$1011,1,ローデータ!$K$12:$K$1011,$B$21)</f>
        <v>45</v>
      </c>
      <c r="K29" s="73">
        <f>SUMIFS(ローデータ!N12:N1011,ローデータ!$B$12:$B$1011,1,ローデータ!$K$12:$K$1011,$B$21)</f>
        <v>110</v>
      </c>
      <c r="L29" s="73">
        <f>SUMIFS(ローデータ!O12:O1011,ローデータ!$B$12:$B$1011,1,ローデータ!$K$12:$K$1011,$B$21)</f>
        <v>33</v>
      </c>
      <c r="M29" s="73">
        <f>SUMIFS(ローデータ!P12:P1011,ローデータ!$B$12:$B$1011,1,ローデータ!$K$12:$K$1011,$B$21)</f>
        <v>0</v>
      </c>
      <c r="N29" s="73">
        <f>SUMIFS(ローデータ!Q12:Q1011,ローデータ!$B$12:$B$1011,1,ローデータ!$K$12:$K$1011,$B$21)</f>
        <v>3</v>
      </c>
      <c r="O29" s="73">
        <f>SUM(J29:N29)</f>
        <v>191</v>
      </c>
    </row>
    <row r="30" spans="1:19" ht="14.1" customHeight="1" x14ac:dyDescent="0.15">
      <c r="A30" s="147" t="s">
        <v>51</v>
      </c>
      <c r="B30" s="45">
        <f>COUNTIFS(ローデータ!$B$12:$B$1011,1,ローデータ!$K$12:$K$1011,$B$21,ローデータ!$L$12:$L$1011,B27)</f>
        <v>148</v>
      </c>
      <c r="C30" s="45">
        <f>COUNTIFS(ローデータ!$B$12:$B$1011,1,ローデータ!$K$12:$K$1011,$B$21,ローデータ!$L$12:$L$1011,C27)</f>
        <v>8</v>
      </c>
      <c r="D30" s="45">
        <f>COUNTIFS(ローデータ!$B$12:$B$1011,1,ローデータ!$K$12:$K$1011,$B$21,ローデータ!$L$12:$L$1011,D27)</f>
        <v>7</v>
      </c>
      <c r="E30" s="45">
        <f>COUNTIFS(ローデータ!$B$12:$B$1011,1,ローデータ!$K$12:$K$1011,$B$21,ローデータ!$L$12:$L$1011,E27)</f>
        <v>0</v>
      </c>
      <c r="F30" s="45">
        <f>COUNTIFS(ローデータ!$B$12:$B$1011,1,ローデータ!$K$12:$K$1011,$B$21,ローデータ!$L$12:$L$1011,F27)</f>
        <v>1</v>
      </c>
      <c r="G30" s="45">
        <f>SUM(B30:F30)</f>
        <v>164</v>
      </c>
    </row>
    <row r="31" spans="1:19" ht="14.1" customHeight="1" x14ac:dyDescent="0.15">
      <c r="A31" s="151"/>
      <c r="B31" s="9"/>
      <c r="C31" s="9"/>
      <c r="D31" s="9"/>
      <c r="E31" s="9"/>
      <c r="F31" s="9"/>
      <c r="G31" s="9"/>
    </row>
    <row r="32" spans="1:19" ht="14.1" customHeight="1" x14ac:dyDescent="0.15">
      <c r="A32" s="152">
        <v>3.2</v>
      </c>
      <c r="B32" s="65" t="s">
        <v>232</v>
      </c>
      <c r="H32" s="9"/>
      <c r="J32" s="151"/>
      <c r="K32" s="46"/>
      <c r="L32" s="46"/>
      <c r="M32" s="46"/>
      <c r="N32" s="46"/>
      <c r="O32" s="46"/>
      <c r="P32" s="46"/>
    </row>
    <row r="33" spans="1:17" ht="14.1" customHeight="1" x14ac:dyDescent="0.15">
      <c r="A33" s="152" t="s">
        <v>90</v>
      </c>
      <c r="B33" s="34" t="s">
        <v>160</v>
      </c>
      <c r="I33" s="152" t="s">
        <v>161</v>
      </c>
      <c r="J33" s="38" t="s">
        <v>88</v>
      </c>
    </row>
    <row r="34" spans="1:17" ht="14.1" customHeight="1" x14ac:dyDescent="0.15">
      <c r="A34" s="226"/>
      <c r="B34" s="140">
        <v>1</v>
      </c>
      <c r="C34" s="140">
        <v>2</v>
      </c>
      <c r="D34" s="14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46" t="s">
        <v>67</v>
      </c>
      <c r="C35" s="146" t="s">
        <v>66</v>
      </c>
      <c r="D35" s="146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47" t="s">
        <v>51</v>
      </c>
      <c r="B36" s="45">
        <f>COUNTIFS(ローデータ!$B$12:$B$1011,1,ローデータ!$K$12:$K$1011,$D$21,ローデータ!$S$12:$S$1011,B34)</f>
        <v>41</v>
      </c>
      <c r="C36" s="45">
        <f>COUNTIFS(ローデータ!$B$12:$B$1011,1,ローデータ!$K$12:$K$1011,$D$21,ローデータ!$S$12:$S$1011,C34)</f>
        <v>4</v>
      </c>
      <c r="D36" s="45">
        <f>COUNTIFS(ローデータ!$B$12:$B$1011,1,ローデータ!$K$12:$K$1011,$D$21,ローデータ!$S$12:$S$1011,D34)</f>
        <v>1</v>
      </c>
      <c r="E36" s="45">
        <f>SUM(B36:D36)</f>
        <v>46</v>
      </c>
      <c r="I36" s="147" t="s">
        <v>51</v>
      </c>
      <c r="J36" s="45">
        <f>SUMIFS(ローデータ!T12:T1011,ローデータ!$B$12:$B$1011,1,ローデータ!$K$12:$K$1011,$D$21)</f>
        <v>5</v>
      </c>
      <c r="K36" s="45">
        <f>SUMIFS(ローデータ!U12:U1011,ローデータ!$B$12:$B$1011,1,ローデータ!$K$12:$K$1011,$D$21)</f>
        <v>20</v>
      </c>
      <c r="L36" s="45">
        <f>SUMIFS(ローデータ!V12:V1011,ローデータ!$B$12:$B$1011,1,ローデータ!$K$12:$K$1011,$D$21)</f>
        <v>4</v>
      </c>
      <c r="M36" s="45">
        <f>SUMIFS(ローデータ!W12:W1011,ローデータ!$B$12:$B$1011,1,ローデータ!$K$12:$K$1011,$D$21)</f>
        <v>1</v>
      </c>
      <c r="N36" s="45">
        <f>SUMIFS(ローデータ!X12:X1011,ローデータ!$B$12:$B$1011,1,ローデータ!$K$12:$K$1011,$D$21)</f>
        <v>13</v>
      </c>
      <c r="O36" s="45">
        <f>SUMIFS(ローデータ!Y12:Y1011,ローデータ!$B$12:$B$1011,1,ローデータ!$K$12:$K$1011,$D$21)</f>
        <v>22</v>
      </c>
      <c r="P36" s="45">
        <f>SUMIFS(ローデータ!Z12:Z1011,ローデータ!$B$12:$B$1011,1,ローデータ!$K$12:$K$1011,$D$21)</f>
        <v>0</v>
      </c>
      <c r="Q36" s="45">
        <f>SUM(J36:P36)</f>
        <v>65</v>
      </c>
    </row>
    <row r="37" spans="1:17" ht="14.1" customHeight="1" x14ac:dyDescent="0.15">
      <c r="A37"/>
    </row>
    <row r="38" spans="1:17" ht="14.1" customHeight="1" x14ac:dyDescent="0.15">
      <c r="A38" s="152">
        <v>3.3</v>
      </c>
      <c r="B38" s="66" t="s">
        <v>170</v>
      </c>
    </row>
    <row r="39" spans="1:17" ht="14.1" customHeight="1" x14ac:dyDescent="0.15">
      <c r="A39" s="152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47" t="s">
        <v>51</v>
      </c>
      <c r="B44" s="73">
        <f>COUNTIFS(ローデータ!$B$12:$B$1011,1,ローデータ!$K$12:$K$1011,$F$21,ローデータ!$L$12:$L$1011,B41)</f>
        <v>42</v>
      </c>
      <c r="C44" s="73">
        <f>COUNTIFS(ローデータ!$B$12:$B$1011,1,ローデータ!$K$12:$K$1011,$F$21,ローデータ!$L$12:$L$1011,C41)</f>
        <v>0</v>
      </c>
      <c r="D44" s="73">
        <f>COUNTIFS(ローデータ!$B$12:$B$1011,1,ローデータ!$K$12:$K$1011,$F$21,ローデータ!$L$12:$L$1011,D41)</f>
        <v>0</v>
      </c>
      <c r="E44" s="73">
        <f>COUNTIFS(ローデータ!$B$12:$B$1011,1,ローデータ!$K$12:$K$1011,$F$21,ローデータ!$L$12:$L$1011,E41)</f>
        <v>0</v>
      </c>
      <c r="F44" s="73">
        <f>COUNTIFS(ローデータ!$B$12:$B$1011,1,ローデータ!$K$12:$K$1011,$F$21,ローデータ!$L$12:$L$1011,F41)</f>
        <v>0</v>
      </c>
      <c r="G44" s="74">
        <f>SUM(B44:F44)</f>
        <v>42</v>
      </c>
      <c r="H44" s="76">
        <f>COUNTIFS(ローデータ!$B$12:$B$1011,1,ローデータ!$K$12:$K$1011,$F$21,ローデータ!$S$12:$S$1011,H41)</f>
        <v>42</v>
      </c>
      <c r="I44" s="77">
        <f>COUNTIFS(ローデータ!$B$12:$B$1011,1,ローデータ!$K$12:$K$1011,$F$21,ローデータ!$S$12:$S$1011,I41)</f>
        <v>0</v>
      </c>
      <c r="J44" s="77">
        <f>COUNTIFS(ローデータ!$B$12:$B$1011,1,ローデータ!$K$12:$K$1011,$F$21,ローデータ!$S$12:$S$1011,J41)</f>
        <v>0</v>
      </c>
      <c r="K44" s="77">
        <f>SUM(H44:J44)</f>
        <v>42</v>
      </c>
    </row>
    <row r="45" spans="1:17" ht="14.1" customHeight="1" x14ac:dyDescent="0.15">
      <c r="C45" s="151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52" t="s">
        <v>92</v>
      </c>
      <c r="B46" s="38" t="s">
        <v>163</v>
      </c>
      <c r="D46" s="151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47" t="s">
        <v>51</v>
      </c>
      <c r="B50" s="78">
        <f>SUMIFS(ローデータ!M12:M1011,ローデータ!$B$12:$B$1011,1,ローデータ!$K$12:$K$1011,$F$21)</f>
        <v>2</v>
      </c>
      <c r="C50" s="78">
        <f>SUMIFS(ローデータ!N12:N1011,ローデータ!$B$12:$B$1011,1,ローデータ!$K$12:$K$1011,$F$21)</f>
        <v>36</v>
      </c>
      <c r="D50" s="78">
        <f>SUMIFS(ローデータ!O12:O1011,ローデータ!$B$12:$B$1011,1,ローデータ!$K$12:$K$1011,$F$21)</f>
        <v>10</v>
      </c>
      <c r="E50" s="79">
        <f>SUMIFS(ローデータ!P12:P1011,ローデータ!$B$12:$B$1011,1,ローデータ!$K$12:$K$1011,$F$21)</f>
        <v>0</v>
      </c>
      <c r="F50" s="78">
        <f>SUMIFS(ローデータ!Q12:Q1011,ローデータ!$B$12:$B$1011,1,ローデータ!$K$12:$K$1011,$F$21)</f>
        <v>0</v>
      </c>
      <c r="G50" s="80">
        <f>SUM(B50:F50)</f>
        <v>48</v>
      </c>
      <c r="H50" s="81">
        <f>SUMIFS(ローデータ!T12:T1011,ローデータ!$B$12:$B$1011,1,ローデータ!$K$12:$K$1011,$F$21)</f>
        <v>2</v>
      </c>
      <c r="I50" s="78">
        <f>SUMIFS(ローデータ!U12:U1011,ローデータ!$B$12:$B$1011,1,ローデータ!$K$12:$K$1011,$F$21)</f>
        <v>29</v>
      </c>
      <c r="J50" s="78">
        <f>SUMIFS(ローデータ!V12:V1011,ローデータ!$B$12:$B$1011,1,ローデータ!$K$12:$K$1011,$F$21)</f>
        <v>15</v>
      </c>
      <c r="K50" s="78">
        <f>SUMIFS(ローデータ!W12:W1011,ローデータ!$B$12:$B$1011,1,ローデータ!$K$12:$K$1011,$F$21)</f>
        <v>0</v>
      </c>
      <c r="L50" s="78">
        <f>SUMIFS(ローデータ!X12:X1011,ローデータ!$B$12:$B$1011,1,ローデータ!$K$12:$K$1011,$F$21)</f>
        <v>12</v>
      </c>
      <c r="M50" s="78">
        <f>SUMIFS(ローデータ!Y12:Y1011,ローデータ!$B$12:$B$1011,1,ローデータ!$K$12:$K$1011,$F$21)</f>
        <v>9</v>
      </c>
      <c r="N50" s="78">
        <f>SUMIFS(ローデータ!Z12:Z1011,ローデータ!$B$12:$B$1011,1,ローデータ!$K$12:$K$1011,$F$21)</f>
        <v>0</v>
      </c>
      <c r="O50" s="82">
        <f>SUM(H50:N50)</f>
        <v>67</v>
      </c>
    </row>
    <row r="51" spans="1:15" ht="14.1" customHeight="1" x14ac:dyDescent="0.15">
      <c r="A51" s="151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52"/>
    </row>
    <row r="53" spans="1:15" ht="14.1" customHeight="1" x14ac:dyDescent="0.15">
      <c r="A53" s="152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40">
        <v>1</v>
      </c>
      <c r="E55" s="140">
        <v>2</v>
      </c>
      <c r="F55" s="140">
        <v>3</v>
      </c>
      <c r="G55" s="140">
        <v>4</v>
      </c>
      <c r="H55" s="140">
        <v>5</v>
      </c>
      <c r="I55" s="140">
        <v>6</v>
      </c>
      <c r="J55" s="140">
        <v>7</v>
      </c>
      <c r="K55" s="140">
        <v>8</v>
      </c>
      <c r="L55" s="140">
        <v>9</v>
      </c>
      <c r="M55" s="14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47">
        <v>1</v>
      </c>
      <c r="B59" s="41" t="s">
        <v>54</v>
      </c>
      <c r="C59" s="45">
        <f>COUNTIFS(ローデータ!$B$12:$B$1011,1,ローデータ!$I$12:$I$1011,$C$14,ローデータ!$H$12:$H$1011,A59)</f>
        <v>2</v>
      </c>
      <c r="D59" s="45">
        <f>COUNTIFS(ローデータ!$B$12:$B$1011,1,ローデータ!$I$12:$I$1011,$B$14,ローデータ!$J$12:$J$1011,D55,ローデータ!$H$12:$H$1011,$A$59)</f>
        <v>0</v>
      </c>
      <c r="E59" s="45">
        <f>COUNTIFS(ローデータ!$B$12:$B$1011,1,ローデータ!$I$12:$I$1011,$B$14,ローデータ!$J$12:$J$1011,E55,ローデータ!$H$12:$H$1011,$A$59)</f>
        <v>0</v>
      </c>
      <c r="F59" s="45">
        <f>COUNTIFS(ローデータ!$B$12:$B$1011,1,ローデータ!$I$12:$I$1011,$B$14,ローデータ!$J$12:$J$1011,F55,ローデータ!$H$12:$H$1011,$A$59)</f>
        <v>0</v>
      </c>
      <c r="G59" s="45">
        <f>COUNTIFS(ローデータ!$B$12:$B$1011,1,ローデータ!$I$12:$I$1011,$B$14,ローデータ!$J$12:$J$1011,G55,ローデータ!$H$12:$H$1011,$A$59)</f>
        <v>0</v>
      </c>
      <c r="H59" s="45">
        <f>COUNTIFS(ローデータ!$B$12:$B$1011,1,ローデータ!$I$12:$I$1011,$B$14,ローデータ!$J$12:$J$1011,H55,ローデータ!$H$12:$H$1011,$A$59)</f>
        <v>0</v>
      </c>
      <c r="I59" s="45">
        <f>COUNTIFS(ローデータ!$B$12:$B$1011,1,ローデータ!$I$12:$I$1011,$B$14,ローデータ!$J$12:$J$1011,I55,ローデータ!$H$12:$H$1011,$A$59)</f>
        <v>0</v>
      </c>
      <c r="J59" s="45">
        <f>COUNTIFS(ローデータ!$B$12:$B$1011,1,ローデータ!$I$12:$I$1011,$B$14,ローデータ!$J$12:$J$1011,J55,ローデータ!$H$12:$H$1011,$A$59)</f>
        <v>0</v>
      </c>
      <c r="K59" s="45">
        <f>COUNTIFS(ローデータ!$B$12:$B$1011,1,ローデータ!$I$12:$I$1011,$B$14,ローデータ!$J$12:$J$1011,K55,ローデータ!$H$12:$H$1011,$A$59)</f>
        <v>0</v>
      </c>
      <c r="L59" s="45">
        <f>COUNTIFS(ローデータ!$B$12:$B$1011,1,ローデータ!$I$12:$I$1011,$B$14,ローデータ!$J$12:$J$1011,L55,ローデータ!$H$12:$H$1011,$A$59)</f>
        <v>0</v>
      </c>
      <c r="M59" s="45">
        <f>COUNTIFS(ローデータ!$B$12:$B$1011,1,ローデータ!$I$12:$I$1011,$B$14,ローデータ!$J$12:$J$1011,M55,ローデータ!$H$12:$H$1011,$A$59)</f>
        <v>0</v>
      </c>
      <c r="N59" s="83">
        <f>COUNTIFS(ローデータ!$B$12:$B$1011,1,ローデータ!$I$12:$I$1011,$B$14,ローデータ!$J$12:$J$1011,N55,ローデータ!$H$12:$H$1011,$A$59)</f>
        <v>0</v>
      </c>
      <c r="O59" s="82">
        <f t="shared" ref="O59:O68" si="0">SUM(C59:N59)</f>
        <v>2</v>
      </c>
    </row>
    <row r="60" spans="1:15" ht="14.1" customHeight="1" x14ac:dyDescent="0.15">
      <c r="A60" s="147">
        <v>2</v>
      </c>
      <c r="B60" s="41" t="s">
        <v>55</v>
      </c>
      <c r="C60" s="45">
        <f>COUNTIFS(ローデータ!$B$12:$B$1011,1,ローデータ!$I$12:$I$1011,$C$14,ローデータ!$H$12:$H$1011,A60)</f>
        <v>60</v>
      </c>
      <c r="D60" s="45">
        <f>COUNTIFS(ローデータ!$B$12:$B$1011,1,ローデータ!$I$12:$I$1011,$B$14,ローデータ!$J$12:$J$1011,D55,ローデータ!$H$12:$H$1011,$A$60)</f>
        <v>0</v>
      </c>
      <c r="E60" s="45">
        <f>COUNTIFS(ローデータ!$B$12:$B$1011,1,ローデータ!$I$12:$I$1011,$B$14,ローデータ!$J$12:$J$1011,E55,ローデータ!$H$12:$H$1011,$A$60)</f>
        <v>0</v>
      </c>
      <c r="F60" s="45">
        <f>COUNTIFS(ローデータ!$B$12:$B$1011,1,ローデータ!$I$12:$I$1011,$B$14,ローデータ!$J$12:$J$1011,F55,ローデータ!$H$12:$H$1011,$A$60)</f>
        <v>0</v>
      </c>
      <c r="G60" s="45">
        <f>COUNTIFS(ローデータ!$B$12:$B$1011,1,ローデータ!$I$12:$I$1011,$B$14,ローデータ!$J$12:$J$1011,G55,ローデータ!$H$12:$H$1011,$A$60)</f>
        <v>0</v>
      </c>
      <c r="H60" s="45">
        <f>COUNTIFS(ローデータ!$B$12:$B$1011,1,ローデータ!$I$12:$I$1011,$B$14,ローデータ!$J$12:$J$1011,H55,ローデータ!$H$12:$H$1011,$A$60)</f>
        <v>0</v>
      </c>
      <c r="I60" s="45">
        <f>COUNTIFS(ローデータ!$B$12:$B$1011,1,ローデータ!$I$12:$I$1011,$B$14,ローデータ!$J$12:$J$1011,I55,ローデータ!$H$12:$H$1011,$A$60)</f>
        <v>0</v>
      </c>
      <c r="J60" s="45">
        <f>COUNTIFS(ローデータ!$B$12:$B$1011,1,ローデータ!$I$12:$I$1011,$B$14,ローデータ!$J$12:$J$1011,J55,ローデータ!$H$12:$H$1011,$A$60)</f>
        <v>0</v>
      </c>
      <c r="K60" s="45">
        <f>COUNTIFS(ローデータ!$B$12:$B$1011,1,ローデータ!$I$12:$I$1011,$B$14,ローデータ!$J$12:$J$1011,K55,ローデータ!$H$12:$H$1011,$A$60)</f>
        <v>0</v>
      </c>
      <c r="L60" s="45">
        <f>COUNTIFS(ローデータ!$B$12:$B$1011,1,ローデータ!$I$12:$I$1011,$B$14,ローデータ!$J$12:$J$1011,L55,ローデータ!$H$12:$H$1011,$A$60)</f>
        <v>0</v>
      </c>
      <c r="M60" s="45">
        <f>COUNTIFS(ローデータ!$B$12:$B$1011,1,ローデータ!$I$12:$I$1011,$B$14,ローデータ!$J$12:$J$1011,M55,ローデータ!$H$12:$H$1011,$A$60)</f>
        <v>0</v>
      </c>
      <c r="N60" s="83">
        <f>COUNTIFS(ローデータ!$B$12:$B$1011,1,ローデータ!$I$12:$I$1011,$B$14,ローデータ!$J$12:$J$1011,N55,ローデータ!$H$12:$H$1011,$A$60)</f>
        <v>0</v>
      </c>
      <c r="O60" s="82">
        <f t="shared" si="0"/>
        <v>60</v>
      </c>
    </row>
    <row r="61" spans="1:15" ht="14.1" customHeight="1" x14ac:dyDescent="0.15">
      <c r="A61" s="147">
        <v>3</v>
      </c>
      <c r="B61" s="41" t="s">
        <v>56</v>
      </c>
      <c r="C61" s="45">
        <f>COUNTIFS(ローデータ!$B$12:$B$1011,1,ローデータ!$I$12:$I$1011,$C$14,ローデータ!$H$12:$H$1011,A61)</f>
        <v>52</v>
      </c>
      <c r="D61" s="45">
        <f>COUNTIFS(ローデータ!$B$12:$B$1011,1,ローデータ!$I$12:$I$1011,$B$14,ローデータ!$J$12:$J$1011,D55,ローデータ!$H$12:$H$1011,$A$61)</f>
        <v>0</v>
      </c>
      <c r="E61" s="45">
        <f>COUNTIFS(ローデータ!$B$12:$B$1011,1,ローデータ!$I$12:$I$1011,$B$14,ローデータ!$J$12:$J$1011,E55,ローデータ!$H$12:$H$1011,$A$61)</f>
        <v>0</v>
      </c>
      <c r="F61" s="45">
        <f>COUNTIFS(ローデータ!$B$12:$B$1011,1,ローデータ!$I$12:$I$1011,$B$14,ローデータ!$J$12:$J$1011,F55,ローデータ!$H$12:$H$1011,$A$61)</f>
        <v>0</v>
      </c>
      <c r="G61" s="45">
        <f>COUNTIFS(ローデータ!$B$12:$B$1011,1,ローデータ!$I$12:$I$1011,$B$14,ローデータ!$J$12:$J$1011,G55,ローデータ!$H$12:$H$1011,$A$61)</f>
        <v>0</v>
      </c>
      <c r="H61" s="45">
        <f>COUNTIFS(ローデータ!$B$12:$B$1011,1,ローデータ!$I$12:$I$1011,$B$14,ローデータ!$J$12:$J$1011,H55,ローデータ!$H$12:$H$1011,$A$61)</f>
        <v>0</v>
      </c>
      <c r="I61" s="45">
        <f>COUNTIFS(ローデータ!$B$12:$B$1011,1,ローデータ!$I$12:$I$1011,$B$14,ローデータ!$J$12:$J$1011,I55,ローデータ!$H$12:$H$1011,$A$61)</f>
        <v>0</v>
      </c>
      <c r="J61" s="45">
        <f>COUNTIFS(ローデータ!$B$12:$B$1011,1,ローデータ!$I$12:$I$1011,$B$14,ローデータ!$J$12:$J$1011,J55,ローデータ!$H$12:$H$1011,$A$61)</f>
        <v>0</v>
      </c>
      <c r="K61" s="45">
        <f>COUNTIFS(ローデータ!$B$12:$B$1011,1,ローデータ!$I$12:$I$1011,$B$14,ローデータ!$J$12:$J$1011,K55,ローデータ!$H$12:$H$1011,$A$61)</f>
        <v>0</v>
      </c>
      <c r="L61" s="45">
        <f>COUNTIFS(ローデータ!$B$12:$B$1011,1,ローデータ!$I$12:$I$1011,$B$14,ローデータ!$J$12:$J$1011,L55,ローデータ!$H$12:$H$1011,$A$61)</f>
        <v>0</v>
      </c>
      <c r="M61" s="45">
        <f>COUNTIFS(ローデータ!$B$12:$B$1011,1,ローデータ!$I$12:$I$1011,$B$14,ローデータ!$J$12:$J$1011,M55,ローデータ!$H$12:$H$1011,$A$61)</f>
        <v>0</v>
      </c>
      <c r="N61" s="83">
        <f>COUNTIFS(ローデータ!$B$12:$B$1011,1,ローデータ!$I$12:$I$1011,$B$14,ローデータ!$J$12:$J$1011,N55,ローデータ!$H$12:$H$1011,$A$61)</f>
        <v>0</v>
      </c>
      <c r="O61" s="82">
        <f t="shared" si="0"/>
        <v>52</v>
      </c>
    </row>
    <row r="62" spans="1:15" ht="14.1" customHeight="1" x14ac:dyDescent="0.15">
      <c r="A62" s="147">
        <v>4</v>
      </c>
      <c r="B62" s="41" t="s">
        <v>57</v>
      </c>
      <c r="C62" s="45">
        <f>COUNTIFS(ローデータ!$B$12:$B$1011,1,ローデータ!$I$12:$I$1011,$C$14,ローデータ!$H$12:$H$1011,A62)</f>
        <v>45</v>
      </c>
      <c r="D62" s="45">
        <f>COUNTIFS(ローデータ!$B$12:$B$1011,1,ローデータ!$I$12:$I$1011,$B$14,ローデータ!$J$12:$J$1011,D55,ローデータ!$H$12:$H$1011,$A$62)</f>
        <v>0</v>
      </c>
      <c r="E62" s="45">
        <f>COUNTIFS(ローデータ!$B$12:$B$1011,1,ローデータ!$I$12:$I$1011,$B$14,ローデータ!$J$12:$J$1011,E55,ローデータ!$H$12:$H$1011,$A$62)</f>
        <v>0</v>
      </c>
      <c r="F62" s="45">
        <f>COUNTIFS(ローデータ!$B$12:$B$1011,1,ローデータ!$I$12:$I$1011,$B$14,ローデータ!$J$12:$J$1011,F55,ローデータ!$H$12:$H$1011,$A$62)</f>
        <v>0</v>
      </c>
      <c r="G62" s="45">
        <f>COUNTIFS(ローデータ!$B$12:$B$1011,1,ローデータ!$I$12:$I$1011,$B$14,ローデータ!$J$12:$J$1011,G55,ローデータ!$H$12:$H$1011,$A$62)</f>
        <v>0</v>
      </c>
      <c r="H62" s="45">
        <f>COUNTIFS(ローデータ!$B$12:$B$1011,1,ローデータ!$I$12:$I$1011,$B$14,ローデータ!$J$12:$J$1011,H55,ローデータ!$H$12:$H$1011,$A$62)</f>
        <v>0</v>
      </c>
      <c r="I62" s="45">
        <f>COUNTIFS(ローデータ!$B$12:$B$1011,1,ローデータ!$I$12:$I$1011,$B$14,ローデータ!$J$12:$J$1011,I55,ローデータ!$H$12:$H$1011,$A$62)</f>
        <v>0</v>
      </c>
      <c r="J62" s="45">
        <f>COUNTIFS(ローデータ!$B$12:$B$1011,1,ローデータ!$I$12:$I$1011,$B$14,ローデータ!$J$12:$J$1011,J55,ローデータ!$H$12:$H$1011,$A$62)</f>
        <v>0</v>
      </c>
      <c r="K62" s="45">
        <f>COUNTIFS(ローデータ!$B$12:$B$1011,1,ローデータ!$I$12:$I$1011,$B$14,ローデータ!$J$12:$J$1011,K55,ローデータ!$H$12:$H$1011,$A$62)</f>
        <v>0</v>
      </c>
      <c r="L62" s="45">
        <f>COUNTIFS(ローデータ!$B$12:$B$1011,1,ローデータ!$I$12:$I$1011,$B$14,ローデータ!$J$12:$J$1011,L55,ローデータ!$H$12:$H$1011,$A$62)</f>
        <v>0</v>
      </c>
      <c r="M62" s="45">
        <f>COUNTIFS(ローデータ!$B$12:$B$1011,1,ローデータ!$I$12:$I$1011,$B$14,ローデータ!$J$12:$J$1011,M55,ローデータ!$H$12:$H$1011,$A$62)</f>
        <v>0</v>
      </c>
      <c r="N62" s="83">
        <f>COUNTIFS(ローデータ!$B$12:$B$1011,1,ローデータ!$I$12:$I$1011,$B$14,ローデータ!$J$12:$J$1011,N55,ローデータ!$H$12:$H$1011,$A$62)</f>
        <v>0</v>
      </c>
      <c r="O62" s="82">
        <f t="shared" si="0"/>
        <v>45</v>
      </c>
    </row>
    <row r="63" spans="1:15" ht="14.1" customHeight="1" x14ac:dyDescent="0.15">
      <c r="A63" s="147">
        <v>5</v>
      </c>
      <c r="B63" s="41" t="s">
        <v>58</v>
      </c>
      <c r="C63" s="45">
        <f>COUNTIFS(ローデータ!$B$12:$B$1011,1,ローデータ!$I$12:$I$1011,$C$14,ローデータ!$H$12:$H$1011,A63)</f>
        <v>38</v>
      </c>
      <c r="D63" s="45">
        <f>COUNTIFS(ローデータ!$B$12:$B$1011,1,ローデータ!$I$12:$I$1011,$B$14,ローデータ!$J$12:$J$1011,D55,ローデータ!$H$12:$H$1011,$A$63)</f>
        <v>0</v>
      </c>
      <c r="E63" s="45">
        <f>COUNTIFS(ローデータ!$B$12:$B$1011,1,ローデータ!$I$12:$I$1011,$B$14,ローデータ!$J$12:$J$1011,E55,ローデータ!$H$12:$H$1011,$A$63)</f>
        <v>0</v>
      </c>
      <c r="F63" s="45">
        <f>COUNTIFS(ローデータ!$B$12:$B$1011,1,ローデータ!$I$12:$I$1011,$B$14,ローデータ!$J$12:$J$1011,F55,ローデータ!$H$12:$H$1011,$A$63)</f>
        <v>0</v>
      </c>
      <c r="G63" s="45">
        <f>COUNTIFS(ローデータ!$B$12:$B$1011,1,ローデータ!$I$12:$I$1011,$B$14,ローデータ!$J$12:$J$1011,G55,ローデータ!$H$12:$H$1011,$A$63)</f>
        <v>0</v>
      </c>
      <c r="H63" s="45">
        <f>COUNTIFS(ローデータ!$B$12:$B$1011,1,ローデータ!$I$12:$I$1011,$B$14,ローデータ!$J$12:$J$1011,H55,ローデータ!$H$12:$H$1011,$A$63)</f>
        <v>0</v>
      </c>
      <c r="I63" s="45">
        <f>COUNTIFS(ローデータ!$B$12:$B$1011,1,ローデータ!$I$12:$I$1011,$B$14,ローデータ!$J$12:$J$1011,I55,ローデータ!$H$12:$H$1011,$A$63)</f>
        <v>0</v>
      </c>
      <c r="J63" s="45">
        <f>COUNTIFS(ローデータ!$B$12:$B$1011,1,ローデータ!$I$12:$I$1011,$B$14,ローデータ!$J$12:$J$1011,J55,ローデータ!$H$12:$H$1011,$A$63)</f>
        <v>0</v>
      </c>
      <c r="K63" s="45">
        <f>COUNTIFS(ローデータ!$B$12:$B$1011,1,ローデータ!$I$12:$I$1011,$B$14,ローデータ!$J$12:$J$1011,K55,ローデータ!$H$12:$H$1011,$A$63)</f>
        <v>0</v>
      </c>
      <c r="L63" s="45">
        <f>COUNTIFS(ローデータ!$B$12:$B$1011,1,ローデータ!$I$12:$I$1011,$B$14,ローデータ!$J$12:$J$1011,L55,ローデータ!$H$12:$H$1011,$A$63)</f>
        <v>0</v>
      </c>
      <c r="M63" s="45">
        <f>COUNTIFS(ローデータ!$B$12:$B$1011,1,ローデータ!$I$12:$I$1011,$B$14,ローデータ!$J$12:$J$1011,M55,ローデータ!$H$12:$H$1011,$A$63)</f>
        <v>0</v>
      </c>
      <c r="N63" s="83">
        <f>COUNTIFS(ローデータ!$B$12:$B$1011,1,ローデータ!$I$12:$I$1011,$B$14,ローデータ!$J$12:$J$1011,N55,ローデータ!$H$12:$H$1011,$A$63)</f>
        <v>0</v>
      </c>
      <c r="O63" s="82">
        <f t="shared" si="0"/>
        <v>38</v>
      </c>
    </row>
    <row r="64" spans="1:15" ht="14.1" customHeight="1" x14ac:dyDescent="0.15">
      <c r="A64" s="147">
        <v>6</v>
      </c>
      <c r="B64" s="41" t="s">
        <v>59</v>
      </c>
      <c r="C64" s="45">
        <f>COUNTIFS(ローデータ!$B$12:$B$1011,1,ローデータ!$I$12:$I$1011,$C$14,ローデータ!$H$12:$H$1011,A64)</f>
        <v>20</v>
      </c>
      <c r="D64" s="45">
        <f>COUNTIFS(ローデータ!$B$12:$B$1011,1,ローデータ!$I$12:$I$1011,$B$14,ローデータ!$J$12:$J$1011,D55,ローデータ!$H$12:$H$1011,$A$64)</f>
        <v>0</v>
      </c>
      <c r="E64" s="45">
        <f>COUNTIFS(ローデータ!$B$12:$B$1011,1,ローデータ!$I$12:$I$1011,$B$14,ローデータ!$J$12:$J$1011,E55,ローデータ!$H$12:$H$1011,$A$64)</f>
        <v>0</v>
      </c>
      <c r="F64" s="45">
        <f>COUNTIFS(ローデータ!$B$12:$B$1011,1,ローデータ!$I$12:$I$1011,$B$14,ローデータ!$J$12:$J$1011,F55,ローデータ!$H$12:$H$1011,$A$64)</f>
        <v>0</v>
      </c>
      <c r="G64" s="45">
        <f>COUNTIFS(ローデータ!$B$12:$B$1011,1,ローデータ!$I$12:$I$1011,$B$14,ローデータ!$J$12:$J$1011,G55,ローデータ!$H$12:$H$1011,$A$64)</f>
        <v>0</v>
      </c>
      <c r="H64" s="45">
        <f>COUNTIFS(ローデータ!$B$12:$B$1011,1,ローデータ!$I$12:$I$1011,$B$14,ローデータ!$J$12:$J$1011,H55,ローデータ!$H$12:$H$1011,$A$64)</f>
        <v>0</v>
      </c>
      <c r="I64" s="45">
        <f>COUNTIFS(ローデータ!$B$12:$B$1011,1,ローデータ!$I$12:$I$1011,$B$14,ローデータ!$J$12:$J$1011,I55,ローデータ!$H$12:$H$1011,$A$64)</f>
        <v>0</v>
      </c>
      <c r="J64" s="45">
        <f>COUNTIFS(ローデータ!$B$12:$B$1011,1,ローデータ!$I$12:$I$1011,$B$14,ローデータ!$J$12:$J$1011,J55,ローデータ!$H$12:$H$1011,$A$64)</f>
        <v>0</v>
      </c>
      <c r="K64" s="45">
        <f>COUNTIFS(ローデータ!$B$12:$B$1011,1,ローデータ!$I$12:$I$1011,$B$14,ローデータ!$J$12:$J$1011,K55,ローデータ!$H$12:$H$1011,$A$64)</f>
        <v>0</v>
      </c>
      <c r="L64" s="45">
        <f>COUNTIFS(ローデータ!$B$12:$B$1011,1,ローデータ!$I$12:$I$1011,$B$14,ローデータ!$J$12:$J$1011,L55,ローデータ!$H$12:$H$1011,$A$64)</f>
        <v>0</v>
      </c>
      <c r="M64" s="45">
        <f>COUNTIFS(ローデータ!$B$12:$B$1011,1,ローデータ!$I$12:$I$1011,$B$14,ローデータ!$J$12:$J$1011,M55,ローデータ!$H$12:$H$1011,$A$64)</f>
        <v>0</v>
      </c>
      <c r="N64" s="83">
        <f>COUNTIFS(ローデータ!$B$12:$B$1011,1,ローデータ!$I$12:$I$1011,$B$14,ローデータ!$J$12:$J$1011,N55,ローデータ!$H$12:$H$1011,$A$64)</f>
        <v>0</v>
      </c>
      <c r="O64" s="82">
        <f t="shared" si="0"/>
        <v>20</v>
      </c>
    </row>
    <row r="65" spans="1:15" ht="14.1" customHeight="1" x14ac:dyDescent="0.15">
      <c r="A65" s="147">
        <v>7</v>
      </c>
      <c r="B65" s="41" t="s">
        <v>60</v>
      </c>
      <c r="C65" s="45">
        <f>COUNTIFS(ローデータ!$B$12:$B$1011,1,ローデータ!$I$12:$I$1011,$C$14,ローデータ!$H$12:$H$1011,A65)</f>
        <v>11</v>
      </c>
      <c r="D65" s="45">
        <f>COUNTIFS(ローデータ!$B$12:$B$1011,1,ローデータ!$I$12:$I$1011,$B$14,ローデータ!$J$12:$J$1011,D55,ローデータ!$H$12:$H$1011,$A$65)</f>
        <v>0</v>
      </c>
      <c r="E65" s="45">
        <f>COUNTIFS(ローデータ!$B$12:$B$1011,1,ローデータ!$I$12:$I$1011,$B$14,ローデータ!$J$12:$J$1011,E55,ローデータ!$H$12:$H$1011,$A$65)</f>
        <v>0</v>
      </c>
      <c r="F65" s="45">
        <f>COUNTIFS(ローデータ!$B$12:$B$1011,1,ローデータ!$I$12:$I$1011,$B$14,ローデータ!$J$12:$J$1011,F55,ローデータ!$H$12:$H$1011,$A$65)</f>
        <v>0</v>
      </c>
      <c r="G65" s="45">
        <f>COUNTIFS(ローデータ!$B$12:$B$1011,1,ローデータ!$I$12:$I$1011,$B$14,ローデータ!$J$12:$J$1011,G55,ローデータ!$H$12:$H$1011,$A$65)</f>
        <v>0</v>
      </c>
      <c r="H65" s="45">
        <f>COUNTIFS(ローデータ!$B$12:$B$1011,1,ローデータ!$I$12:$I$1011,$B$14,ローデータ!$J$12:$J$1011,H55,ローデータ!$H$12:$H$1011,$A$65)</f>
        <v>0</v>
      </c>
      <c r="I65" s="45">
        <f>COUNTIFS(ローデータ!$B$12:$B$1011,1,ローデータ!$I$12:$I$1011,$B$14,ローデータ!$J$12:$J$1011,I55,ローデータ!$H$12:$H$1011,$A$65)</f>
        <v>0</v>
      </c>
      <c r="J65" s="45">
        <f>COUNTIFS(ローデータ!$B$12:$B$1011,1,ローデータ!$I$12:$I$1011,$B$14,ローデータ!$J$12:$J$1011,J55,ローデータ!$H$12:$H$1011,$A$65)</f>
        <v>0</v>
      </c>
      <c r="K65" s="45">
        <f>COUNTIFS(ローデータ!$B$12:$B$1011,1,ローデータ!$I$12:$I$1011,$B$14,ローデータ!$J$12:$J$1011,K55,ローデータ!$H$12:$H$1011,$A$65)</f>
        <v>0</v>
      </c>
      <c r="L65" s="45">
        <f>COUNTIFS(ローデータ!$B$12:$B$1011,1,ローデータ!$I$12:$I$1011,$B$14,ローデータ!$J$12:$J$1011,L55,ローデータ!$H$12:$H$1011,$A$65)</f>
        <v>0</v>
      </c>
      <c r="M65" s="45">
        <f>COUNTIFS(ローデータ!$B$12:$B$1011,1,ローデータ!$I$12:$I$1011,$B$14,ローデータ!$J$12:$J$1011,M55,ローデータ!$H$12:$H$1011,$A$65)</f>
        <v>0</v>
      </c>
      <c r="N65" s="83">
        <f>COUNTIFS(ローデータ!$B$12:$B$1011,1,ローデータ!$I$12:$I$1011,$B$14,ローデータ!$J$12:$J$1011,N55,ローデータ!$H$12:$H$1011,$A$65)</f>
        <v>0</v>
      </c>
      <c r="O65" s="82">
        <f t="shared" si="0"/>
        <v>11</v>
      </c>
    </row>
    <row r="66" spans="1:15" ht="14.1" customHeight="1" x14ac:dyDescent="0.15">
      <c r="A66" s="147">
        <v>8</v>
      </c>
      <c r="B66" s="41" t="s">
        <v>61</v>
      </c>
      <c r="C66" s="45">
        <f>COUNTIFS(ローデータ!$B$12:$B$1011,1,ローデータ!$I$12:$I$1011,$C$14,ローデータ!$H$12:$H$1011,A66)</f>
        <v>18</v>
      </c>
      <c r="D66" s="45">
        <f>COUNTIFS(ローデータ!$B$12:$B$1011,1,ローデータ!$I$12:$I$1011,$B$14,ローデータ!$J$12:$J$1011,D55,ローデータ!$H$12:$H$1011,$A$66)</f>
        <v>0</v>
      </c>
      <c r="E66" s="45">
        <f>COUNTIFS(ローデータ!$B$12:$B$1011,1,ローデータ!$I$12:$I$1011,$B$14,ローデータ!$J$12:$J$1011,E55,ローデータ!$H$12:$H$1011,$A$66)</f>
        <v>0</v>
      </c>
      <c r="F66" s="45">
        <f>COUNTIFS(ローデータ!$B$12:$B$1011,1,ローデータ!$I$12:$I$1011,$B$14,ローデータ!$J$12:$J$1011,F55,ローデータ!$H$12:$H$1011,$A$66)</f>
        <v>0</v>
      </c>
      <c r="G66" s="45">
        <f>COUNTIFS(ローデータ!$B$12:$B$1011,1,ローデータ!$I$12:$I$1011,$B$14,ローデータ!$J$12:$J$1011,G55,ローデータ!$H$12:$H$1011,$A$66)</f>
        <v>0</v>
      </c>
      <c r="H66" s="45">
        <f>COUNTIFS(ローデータ!$B$12:$B$1011,1,ローデータ!$I$12:$I$1011,$B$14,ローデータ!$J$12:$J$1011,H55,ローデータ!$H$12:$H$1011,$A$66)</f>
        <v>0</v>
      </c>
      <c r="I66" s="45">
        <f>COUNTIFS(ローデータ!$B$12:$B$1011,1,ローデータ!$I$12:$I$1011,$B$14,ローデータ!$J$12:$J$1011,I55,ローデータ!$H$12:$H$1011,$A$66)</f>
        <v>0</v>
      </c>
      <c r="J66" s="45">
        <f>COUNTIFS(ローデータ!$B$12:$B$1011,1,ローデータ!$I$12:$I$1011,$B$14,ローデータ!$J$12:$J$1011,J55,ローデータ!$H$12:$H$1011,$A$66)</f>
        <v>0</v>
      </c>
      <c r="K66" s="45">
        <f>COUNTIFS(ローデータ!$B$12:$B$1011,1,ローデータ!$I$12:$I$1011,$B$14,ローデータ!$J$12:$J$1011,K55,ローデータ!$H$12:$H$1011,$A$66)</f>
        <v>0</v>
      </c>
      <c r="L66" s="45">
        <f>COUNTIFS(ローデータ!$B$12:$B$1011,1,ローデータ!$I$12:$I$1011,$B$14,ローデータ!$J$12:$J$1011,L55,ローデータ!$H$12:$H$1011,$A$66)</f>
        <v>0</v>
      </c>
      <c r="M66" s="45">
        <f>COUNTIFS(ローデータ!$B$12:$B$1011,1,ローデータ!$I$12:$I$1011,$B$14,ローデータ!$J$12:$J$1011,M55,ローデータ!$H$12:$H$1011,$A$66)</f>
        <v>0</v>
      </c>
      <c r="N66" s="83">
        <f>COUNTIFS(ローデータ!$B$12:$B$1011,1,ローデータ!$I$12:$I$1011,$B$14,ローデータ!$J$12:$J$1011,N55,ローデータ!$H$12:$H$1011,$A$66)</f>
        <v>0</v>
      </c>
      <c r="O66" s="82">
        <f t="shared" si="0"/>
        <v>18</v>
      </c>
    </row>
    <row r="67" spans="1:15" ht="14.1" customHeight="1" thickBot="1" x14ac:dyDescent="0.2">
      <c r="A67" s="145">
        <v>9</v>
      </c>
      <c r="B67" s="57" t="s">
        <v>62</v>
      </c>
      <c r="C67" s="84">
        <f>COUNTIFS(ローデータ!$B$12:$B$1011,1,ローデータ!$I$12:$I$1011,$C$14,ローデータ!$H$12:$H$1011,A67)</f>
        <v>6</v>
      </c>
      <c r="D67" s="84">
        <f>COUNTIFS(ローデータ!$B$12:$B$1011,1,ローデータ!$I$12:$I$1011,$B$14,ローデータ!$J$12:$J$1011,D55,ローデータ!$H$12:$H$1011,$A$67)</f>
        <v>0</v>
      </c>
      <c r="E67" s="84">
        <f>COUNTIFS(ローデータ!$B$12:$B$1011,1,ローデータ!$I$12:$I$1011,$B$14,ローデータ!$J$12:$J$1011,E55,ローデータ!$H$12:$H$1011,$A$67)</f>
        <v>0</v>
      </c>
      <c r="F67" s="84">
        <f>COUNTIFS(ローデータ!$B$12:$B$1011,1,ローデータ!$I$12:$I$1011,$B$14,ローデータ!$J$12:$J$1011,F55,ローデータ!$H$12:$H$1011,$A$67)</f>
        <v>0</v>
      </c>
      <c r="G67" s="84">
        <f>COUNTIFS(ローデータ!$B$12:$B$1011,1,ローデータ!$I$12:$I$1011,$B$14,ローデータ!$J$12:$J$1011,G55,ローデータ!$H$12:$H$1011,$A$67)</f>
        <v>0</v>
      </c>
      <c r="H67" s="84">
        <f>COUNTIFS(ローデータ!$B$12:$B$1011,1,ローデータ!$I$12:$I$1011,$B$14,ローデータ!$J$12:$J$1011,H55,ローデータ!$H$12:$H$1011,$A$67)</f>
        <v>0</v>
      </c>
      <c r="I67" s="84">
        <f>COUNTIFS(ローデータ!$B$12:$B$1011,1,ローデータ!$I$12:$I$1011,$B$14,ローデータ!$J$12:$J$1011,I55,ローデータ!$H$12:$H$1011,$A$67)</f>
        <v>0</v>
      </c>
      <c r="J67" s="84">
        <f>COUNTIFS(ローデータ!$B$12:$B$1011,1,ローデータ!$I$12:$I$1011,$B$14,ローデータ!$J$12:$J$1011,J55,ローデータ!$H$12:$H$1011,$A$67)</f>
        <v>0</v>
      </c>
      <c r="K67" s="84">
        <f>COUNTIFS(ローデータ!$B$12:$B$1011,1,ローデータ!$I$12:$I$1011,$B$14,ローデータ!$J$12:$J$1011,K55,ローデータ!$H$12:$H$1011,$A$67)</f>
        <v>0</v>
      </c>
      <c r="L67" s="84">
        <f>COUNTIFS(ローデータ!$B$12:$B$1011,1,ローデータ!$I$12:$I$1011,$B$14,ローデータ!$J$12:$J$1011,L55,ローデータ!$H$12:$H$1011,$A$67)</f>
        <v>0</v>
      </c>
      <c r="M67" s="84">
        <f>COUNTIFS(ローデータ!$B$12:$B$1011,1,ローデータ!$I$12:$I$1011,$B$14,ローデータ!$J$12:$J$1011,M55,ローデータ!$H$12:$H$1011,$A$67)</f>
        <v>0</v>
      </c>
      <c r="N67" s="85">
        <f>COUNTIFS(ローデータ!$B$12:$B$1011,1,ローデータ!$I$12:$I$1011,$B$14,ローデータ!$J$12:$J$1011,N55,ローデータ!$H$12:$H$1011,$A$67)</f>
        <v>0</v>
      </c>
      <c r="O67" s="86">
        <f t="shared" si="0"/>
        <v>6</v>
      </c>
    </row>
    <row r="68" spans="1:15" ht="14.1" customHeight="1" thickTop="1" x14ac:dyDescent="0.15">
      <c r="A68" s="306" t="s">
        <v>50</v>
      </c>
      <c r="B68" s="307"/>
      <c r="C68" s="87">
        <f>SUM(C59:C67)</f>
        <v>252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252</v>
      </c>
    </row>
    <row r="69" spans="1:15" ht="14.1" customHeight="1" x14ac:dyDescent="0.15">
      <c r="B69" s="34"/>
    </row>
    <row r="70" spans="1:15" ht="14.1" customHeight="1" x14ac:dyDescent="0.15">
      <c r="A70" s="152">
        <v>2</v>
      </c>
      <c r="B70" t="s">
        <v>210</v>
      </c>
    </row>
    <row r="71" spans="1:15" ht="14.1" customHeight="1" x14ac:dyDescent="0.15">
      <c r="A71" s="152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47">
        <v>1</v>
      </c>
      <c r="B75" s="41" t="s">
        <v>54</v>
      </c>
      <c r="C75" s="284">
        <f>COUNTIFS(ローデータ!$B$12:$B$1011,1,ローデータ!$H$12:$H$1011,$A$75,ローデータ!$K$12:$K$1011,C73)</f>
        <v>1</v>
      </c>
      <c r="D75" s="285"/>
      <c r="E75" s="284">
        <f>COUNTIFS(ローデータ!$B$12:$B$1011,1,ローデータ!$H$12:$H$1011,$A$75,ローデータ!$K$12:$K$1011,E73)</f>
        <v>1</v>
      </c>
      <c r="F75" s="285"/>
      <c r="G75" s="284">
        <f>COUNTIFS(ローデータ!$B$12:$B$1011,1,ローデータ!$H$12:$H$1011,$A$75,ローデータ!$K$12:$K$1011,G73)</f>
        <v>0</v>
      </c>
      <c r="H75" s="286"/>
      <c r="I75" s="286"/>
      <c r="J75" s="91">
        <f t="shared" ref="J75:J84" si="2">SUM(C75:I75)</f>
        <v>2</v>
      </c>
    </row>
    <row r="76" spans="1:15" ht="14.1" customHeight="1" x14ac:dyDescent="0.15">
      <c r="A76" s="147">
        <v>2</v>
      </c>
      <c r="B76" s="41" t="s">
        <v>55</v>
      </c>
      <c r="C76" s="284">
        <f>COUNTIFS(ローデータ!$B$12:$B$1011,1,ローデータ!$H$12:$H$1011,$A$76,ローデータ!$K$12:$K$1011,C73)</f>
        <v>29</v>
      </c>
      <c r="D76" s="285"/>
      <c r="E76" s="284">
        <f>COUNTIFS(ローデータ!$B$12:$B$1011,1,ローデータ!$H$12:$H$1011,$A$76,ローデータ!$K$12:$K$1011,E73)</f>
        <v>14</v>
      </c>
      <c r="F76" s="285"/>
      <c r="G76" s="284">
        <f>COUNTIFS(ローデータ!$B$12:$B$1011,1,ローデータ!$H$12:$H$1011,$A$76,ローデータ!$K$12:$K$1011,G73)</f>
        <v>17</v>
      </c>
      <c r="H76" s="286"/>
      <c r="I76" s="286"/>
      <c r="J76" s="91">
        <f t="shared" si="2"/>
        <v>60</v>
      </c>
    </row>
    <row r="77" spans="1:15" ht="14.1" customHeight="1" x14ac:dyDescent="0.15">
      <c r="A77" s="147">
        <v>3</v>
      </c>
      <c r="B77" s="41" t="s">
        <v>56</v>
      </c>
      <c r="C77" s="284">
        <f>COUNTIFS(ローデータ!$B$12:$B$1011,1,ローデータ!$H$12:$H$1011,$A$77,ローデータ!$K$12:$K$1011,C73)</f>
        <v>33</v>
      </c>
      <c r="D77" s="285"/>
      <c r="E77" s="284">
        <f>COUNTIFS(ローデータ!$B$12:$B$1011,1,ローデータ!$H$12:$H$1011,$A$77,ローデータ!$K$12:$K$1011,E73)</f>
        <v>10</v>
      </c>
      <c r="F77" s="285"/>
      <c r="G77" s="284">
        <f>COUNTIFS(ローデータ!$B$12:$B$1011,1,ローデータ!$H$12:$H$1011,$A$77,ローデータ!$K$12:$K$1011,G73)</f>
        <v>9</v>
      </c>
      <c r="H77" s="286"/>
      <c r="I77" s="286"/>
      <c r="J77" s="91">
        <f t="shared" si="2"/>
        <v>52</v>
      </c>
    </row>
    <row r="78" spans="1:15" ht="14.1" customHeight="1" x14ac:dyDescent="0.15">
      <c r="A78" s="147">
        <v>4</v>
      </c>
      <c r="B78" s="41" t="s">
        <v>57</v>
      </c>
      <c r="C78" s="284">
        <f>COUNTIFS(ローデータ!$B$12:$B$1011,1,ローデータ!$H$12:$H$1011,$A$78,ローデータ!$K$12:$K$1011,C73)</f>
        <v>33</v>
      </c>
      <c r="D78" s="285"/>
      <c r="E78" s="284">
        <f>COUNTIFS(ローデータ!$B$12:$B$1011,1,ローデータ!$H$12:$H$1011,$A$78,ローデータ!$K$12:$K$1011,E73)</f>
        <v>4</v>
      </c>
      <c r="F78" s="285"/>
      <c r="G78" s="284">
        <f>COUNTIFS(ローデータ!$B$12:$B$1011,1,ローデータ!$H$12:$H$1011,$A$78,ローデータ!$K$12:$K$1011,G73)</f>
        <v>8</v>
      </c>
      <c r="H78" s="286"/>
      <c r="I78" s="286"/>
      <c r="J78" s="91">
        <f t="shared" si="2"/>
        <v>45</v>
      </c>
    </row>
    <row r="79" spans="1:15" ht="14.1" customHeight="1" x14ac:dyDescent="0.15">
      <c r="A79" s="147">
        <v>5</v>
      </c>
      <c r="B79" s="41" t="s">
        <v>58</v>
      </c>
      <c r="C79" s="284">
        <f>COUNTIFS(ローデータ!$B$12:$B$1011,1,ローデータ!$H$12:$H$1011,$A$79,ローデータ!$K$12:$K$1011,C73)</f>
        <v>27</v>
      </c>
      <c r="D79" s="285"/>
      <c r="E79" s="284">
        <f>COUNTIFS(ローデータ!$B$12:$B$1011,1,ローデータ!$H$12:$H$1011,$A$79,ローデータ!$K$12:$K$1011,E73)</f>
        <v>6</v>
      </c>
      <c r="F79" s="285"/>
      <c r="G79" s="284">
        <f>COUNTIFS(ローデータ!$B$12:$B$1011,1,ローデータ!$H$12:$H$1011,$A$79,ローデータ!$K$12:$K$1011,G73)</f>
        <v>5</v>
      </c>
      <c r="H79" s="286"/>
      <c r="I79" s="286"/>
      <c r="J79" s="91">
        <f t="shared" si="2"/>
        <v>38</v>
      </c>
    </row>
    <row r="80" spans="1:15" ht="14.1" customHeight="1" x14ac:dyDescent="0.15">
      <c r="A80" s="147">
        <v>6</v>
      </c>
      <c r="B80" s="41" t="s">
        <v>59</v>
      </c>
      <c r="C80" s="284">
        <f>COUNTIFS(ローデータ!$B$12:$B$1011,1,ローデータ!$H$12:$H$1011,$A$80,ローデータ!$K$12:$K$1011,C73)</f>
        <v>17</v>
      </c>
      <c r="D80" s="285"/>
      <c r="E80" s="284">
        <f>COUNTIFS(ローデータ!$B$12:$B$1011,1,ローデータ!$H$12:$H$1011,$A$80,ローデータ!$K$12:$K$1011,E73)</f>
        <v>2</v>
      </c>
      <c r="F80" s="285"/>
      <c r="G80" s="284">
        <f>COUNTIFS(ローデータ!$B$12:$B$1011,1,ローデータ!$H$12:$H$1011,$A$80,ローデータ!$K$12:$K$1011,G73)</f>
        <v>1</v>
      </c>
      <c r="H80" s="286"/>
      <c r="I80" s="286"/>
      <c r="J80" s="91">
        <f t="shared" si="2"/>
        <v>20</v>
      </c>
    </row>
    <row r="81" spans="1:17" ht="14.1" customHeight="1" x14ac:dyDescent="0.15">
      <c r="A81" s="147">
        <v>7</v>
      </c>
      <c r="B81" s="41" t="s">
        <v>60</v>
      </c>
      <c r="C81" s="284">
        <f>COUNTIFS(ローデータ!$B$12:$B$1011,1,ローデータ!$H$12:$H$1011,$A$81,ローデータ!$K$12:$K$1011,C73)</f>
        <v>9</v>
      </c>
      <c r="D81" s="285"/>
      <c r="E81" s="284">
        <f>COUNTIFS(ローデータ!$B$12:$B$1011,1,ローデータ!$H$12:$H$1011,$A$81,ローデータ!$K$12:$K$1011,E73)</f>
        <v>1</v>
      </c>
      <c r="F81" s="285"/>
      <c r="G81" s="284">
        <f>COUNTIFS(ローデータ!$B$12:$B$1011,1,ローデータ!$H$12:$H$1011,$A$81,ローデータ!$K$12:$K$1011,G73)</f>
        <v>1</v>
      </c>
      <c r="H81" s="286"/>
      <c r="I81" s="286"/>
      <c r="J81" s="91">
        <f t="shared" si="2"/>
        <v>11</v>
      </c>
    </row>
    <row r="82" spans="1:17" ht="14.1" customHeight="1" x14ac:dyDescent="0.15">
      <c r="A82" s="147">
        <v>8</v>
      </c>
      <c r="B82" s="41" t="s">
        <v>61</v>
      </c>
      <c r="C82" s="284">
        <f>COUNTIFS(ローデータ!$B$12:$B$1011,1,ローデータ!$H$12:$H$1011,$A$82,ローデータ!$K$12:$K$1011,C73)</f>
        <v>11</v>
      </c>
      <c r="D82" s="285"/>
      <c r="E82" s="284">
        <f>COUNTIFS(ローデータ!$B$12:$B$1011,1,ローデータ!$H$12:$H$1011,$A$82,ローデータ!$K$12:$K$1011,E73)</f>
        <v>6</v>
      </c>
      <c r="F82" s="285"/>
      <c r="G82" s="284">
        <f>COUNTIFS(ローデータ!$B$12:$B$1011,1,ローデータ!$H$12:$H$1011,$A$82,ローデータ!$K$12:$K$1011,G73)</f>
        <v>1</v>
      </c>
      <c r="H82" s="286"/>
      <c r="I82" s="286"/>
      <c r="J82" s="91">
        <f t="shared" si="2"/>
        <v>18</v>
      </c>
    </row>
    <row r="83" spans="1:17" ht="14.1" customHeight="1" thickBot="1" x14ac:dyDescent="0.2">
      <c r="A83" s="145">
        <v>9</v>
      </c>
      <c r="B83" s="57" t="s">
        <v>62</v>
      </c>
      <c r="C83" s="324">
        <f>COUNTIFS(ローデータ!$B$12:$B$1011,1,ローデータ!$H$12:$H$1011,$A$83,ローデータ!$K$12:$K$1011,C73)</f>
        <v>4</v>
      </c>
      <c r="D83" s="325"/>
      <c r="E83" s="324">
        <f>COUNTIFS(ローデータ!$B$12:$B$1011,1,ローデータ!$H$12:$H$1011,$A$83,ローデータ!$K$12:$K$1011,E73)</f>
        <v>2</v>
      </c>
      <c r="F83" s="325"/>
      <c r="G83" s="326">
        <f>COUNTIFS(ローデータ!$B$12:$B$1011,1,ローデータ!$H$12:$H$1011,$A$83,ローデータ!$K$12:$K$1011,G73)</f>
        <v>0</v>
      </c>
      <c r="H83" s="326"/>
      <c r="I83" s="324"/>
      <c r="J83" s="92">
        <f t="shared" si="2"/>
        <v>6</v>
      </c>
    </row>
    <row r="84" spans="1:17" ht="14.1" customHeight="1" thickTop="1" x14ac:dyDescent="0.15">
      <c r="A84" s="306" t="s">
        <v>50</v>
      </c>
      <c r="B84" s="307"/>
      <c r="C84" s="327">
        <f>SUM(C75:D83)</f>
        <v>164</v>
      </c>
      <c r="D84" s="328"/>
      <c r="E84" s="327">
        <f>SUM(E75:F83)</f>
        <v>46</v>
      </c>
      <c r="F84" s="328"/>
      <c r="G84" s="329">
        <f>SUM(G75:I83)</f>
        <v>42</v>
      </c>
      <c r="H84" s="329"/>
      <c r="I84" s="327"/>
      <c r="J84" s="93">
        <f t="shared" si="2"/>
        <v>252</v>
      </c>
    </row>
    <row r="85" spans="1:17" ht="14.1" customHeight="1" x14ac:dyDescent="0.15">
      <c r="A85" s="151"/>
      <c r="B85" s="151"/>
      <c r="C85" s="151"/>
      <c r="D85" s="151"/>
      <c r="E85" s="151"/>
      <c r="F85" s="151"/>
      <c r="G85" s="151"/>
      <c r="H85" s="151"/>
      <c r="I85" s="151"/>
      <c r="J85" s="9"/>
    </row>
    <row r="86" spans="1:17" ht="14.1" customHeight="1" x14ac:dyDescent="0.15">
      <c r="A86" s="67">
        <v>2.2000000000000002</v>
      </c>
      <c r="B86" s="34" t="s">
        <v>169</v>
      </c>
      <c r="C86" s="151"/>
      <c r="D86" s="151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51"/>
      <c r="D87" s="151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51"/>
      <c r="E88" s="9"/>
      <c r="F88" s="9"/>
      <c r="G88" s="9"/>
      <c r="H88" s="9"/>
      <c r="J88" s="152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40">
        <v>1</v>
      </c>
      <c r="D90" s="140">
        <v>2</v>
      </c>
      <c r="E90" s="140">
        <v>3</v>
      </c>
      <c r="F90" s="140">
        <v>4</v>
      </c>
      <c r="G90" s="14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47">
        <v>1</v>
      </c>
      <c r="K92" s="41" t="s">
        <v>54</v>
      </c>
      <c r="L92" s="75">
        <f>SUMIFS(ローデータ!$M$12:$M$1011,ローデータ!$B$12:$B$1011,1,ローデータ!$K$12:$K$1011,$B$21,ローデータ!$H$12:$H$1011,J92)</f>
        <v>0</v>
      </c>
      <c r="M92" s="75">
        <f>SUMIFS(ローデータ!$N$12:$N$1011,ローデータ!$B$12:$B$1011,1,ローデータ!$K$12:$K$1011,$B$21,ローデータ!$H$12:$H$1011,J92)</f>
        <v>1</v>
      </c>
      <c r="N92" s="75">
        <f>SUMIFS(ローデータ!$O$12:$O$1011,ローデータ!$B$12:$B$1011,1,ローデータ!$K$12:$K$1011,$B$21,ローデータ!$H$12:$H$1011,J92)</f>
        <v>0</v>
      </c>
      <c r="O92" s="75">
        <f>SUMIFS(ローデータ!$P$12:$P$1011,ローデータ!$B$12:$B$1011,1,ローデータ!$K$12:$K$1011,$B$21,ローデータ!$H$12:$H$1011,J92)</f>
        <v>0</v>
      </c>
      <c r="P92" s="95">
        <f>SUMIFS(ローデータ!$Q$12:$Q$1011,ローデータ!$B$12:$B$1011,1,ローデータ!$K$12:$K$1011,$B$21,ローデータ!$H$12:$H$1011,J92)</f>
        <v>0</v>
      </c>
      <c r="Q92" s="90">
        <f t="shared" ref="Q92:Q101" si="3">SUM(L92:P92)</f>
        <v>1</v>
      </c>
    </row>
    <row r="93" spans="1:17" ht="14.1" customHeight="1" x14ac:dyDescent="0.15">
      <c r="A93" s="147">
        <v>1</v>
      </c>
      <c r="B93" s="41" t="s">
        <v>54</v>
      </c>
      <c r="C93" s="45">
        <f>COUNTIFS(ローデータ!$B$12:$B$1011,1,ローデータ!$K$12:$K$1011,$B$21,ローデータ!$L$12:$L$1011,$C$90,ローデータ!$H$12:$H$1011,A93)</f>
        <v>1</v>
      </c>
      <c r="D93" s="45">
        <f>COUNTIFS(ローデータ!$B$12:$B$1011,1,ローデータ!$K$12:$K$1011,$B$21,ローデータ!$L$12:$L$1011,$D$90,ローデータ!$H$12:$H$1011,A93)</f>
        <v>0</v>
      </c>
      <c r="E93" s="45">
        <f>COUNTIFS(ローデータ!$B$12:$B$1011,1,ローデータ!$K$12:$K$1011,$B$21,ローデータ!$L$12:$L$1011,$E$90,ローデータ!$H$12:$H$1011,A93)</f>
        <v>0</v>
      </c>
      <c r="F93" s="45">
        <f>COUNTIFS(ローデータ!$B$12:$B$1011,1,ローデータ!$K$12:$K$1011,$B$21,ローデータ!$L$12:$L$1011,$F$90,ローデータ!$H$12:$H$1011,A93)</f>
        <v>0</v>
      </c>
      <c r="G93" s="45">
        <f>COUNTIFS(ローデータ!$B$12:$B$1011,1,ローデータ!$K$12:$K$1011,$B$21,ローデータ!$L$12:$L$1011,$G$90,ローデータ!$H$12:$H$1011,A93)</f>
        <v>0</v>
      </c>
      <c r="H93" s="94">
        <f t="shared" ref="H93:H102" si="4">SUM(C93:G93)</f>
        <v>1</v>
      </c>
      <c r="J93" s="147">
        <v>2</v>
      </c>
      <c r="K93" s="41" t="s">
        <v>55</v>
      </c>
      <c r="L93" s="75">
        <f>SUMIFS(ローデータ!$M$12:$M$1011,ローデータ!$B$12:$B$1011,1,ローデータ!$K$12:$K$1011,$B$21,ローデータ!$H$12:$H$1011,J93)</f>
        <v>7</v>
      </c>
      <c r="M93" s="75">
        <f>SUMIFS(ローデータ!$N$12:$N$1011,ローデータ!$B$12:$B$1011,1,ローデータ!$K$12:$K$1011,$B$21,ローデータ!$H$12:$H$1011,J93)</f>
        <v>22</v>
      </c>
      <c r="N93" s="75">
        <f>SUMIFS(ローデータ!$O$12:$O$1011,ローデータ!$B$12:$B$1011,1,ローデータ!$K$12:$K$1011,$B$21,ローデータ!$H$12:$H$1011,J93)</f>
        <v>1</v>
      </c>
      <c r="O93" s="75">
        <f>SUMIFS(ローデータ!$P$12:$P$1011,ローデータ!$B$12:$B$1011,1,ローデータ!$K$12:$K$1011,$B$21,ローデータ!$H$12:$H$1011,J93)</f>
        <v>0</v>
      </c>
      <c r="P93" s="95">
        <f>SUMIFS(ローデータ!$Q$12:$Q$1011,ローデータ!$B$12:$B$1011,1,ローデータ!$K$12:$K$1011,$B$21,ローデータ!$H$12:$H$1011,J93)</f>
        <v>0</v>
      </c>
      <c r="Q93" s="90">
        <f t="shared" si="3"/>
        <v>30</v>
      </c>
    </row>
    <row r="94" spans="1:17" ht="14.1" customHeight="1" x14ac:dyDescent="0.15">
      <c r="A94" s="147">
        <v>2</v>
      </c>
      <c r="B94" s="41" t="s">
        <v>55</v>
      </c>
      <c r="C94" s="45">
        <f>COUNTIFS(ローデータ!$B$12:$B$1011,1,ローデータ!$K$12:$K$1011,$B$21,ローデータ!$L$12:$L$1011,$C$90,ローデータ!$H$12:$H$1011,A94)</f>
        <v>29</v>
      </c>
      <c r="D94" s="45">
        <f>COUNTIFS(ローデータ!$B$12:$B$1011,1,ローデータ!$K$12:$K$1011,$B$21,ローデータ!$L$12:$L$1011,$D$90,ローデータ!$H$12:$H$1011,A94)</f>
        <v>0</v>
      </c>
      <c r="E94" s="45">
        <f>COUNTIFS(ローデータ!$B$12:$B$1011,1,ローデータ!$K$12:$K$1011,$B$21,ローデータ!$L$12:$L$1011,$E$90,ローデータ!$H$12:$H$1011,A94)</f>
        <v>0</v>
      </c>
      <c r="F94" s="45">
        <f>COUNTIFS(ローデータ!$B$12:$B$1011,1,ローデータ!$K$12:$K$1011,$B$21,ローデータ!$L$12:$L$1011,$F$90,ローデータ!$H$12:$H$1011,A94)</f>
        <v>0</v>
      </c>
      <c r="G94" s="45">
        <f>COUNTIFS(ローデータ!$B$12:$B$1011,1,ローデータ!$K$12:$K$1011,$B$21,ローデータ!$L$12:$L$1011,$G$90,ローデータ!$H$12:$H$1011,A94)</f>
        <v>0</v>
      </c>
      <c r="H94" s="45">
        <f t="shared" si="4"/>
        <v>29</v>
      </c>
      <c r="J94" s="147">
        <v>3</v>
      </c>
      <c r="K94" s="41" t="s">
        <v>56</v>
      </c>
      <c r="L94" s="90">
        <f>SUMIFS(ローデータ!$M$12:$M$1011,ローデータ!$B$12:$B$1011,1,ローデータ!$K$12:$K$1011,$B$21,ローデータ!$H$12:$H$1011,J94)</f>
        <v>7</v>
      </c>
      <c r="M94" s="75">
        <f>SUMIFS(ローデータ!$N$12:$N$1011,ローデータ!$B$12:$B$1011,1,ローデータ!$K$12:$K$1011,$B$21,ローデータ!$H$12:$H$1011,J94)</f>
        <v>26</v>
      </c>
      <c r="N94" s="75">
        <f>SUMIFS(ローデータ!$O$12:$O$1011,ローデータ!$B$12:$B$1011,1,ローデータ!$K$12:$K$1011,$B$21,ローデータ!$H$12:$H$1011,J94)</f>
        <v>4</v>
      </c>
      <c r="O94" s="75">
        <f>SUMIFS(ローデータ!$P$12:$P$1011,ローデータ!$B$12:$B$1011,1,ローデータ!$K$12:$K$1011,$B$21,ローデータ!$H$12:$H$1011,J94)</f>
        <v>0</v>
      </c>
      <c r="P94" s="95">
        <f>SUMIFS(ローデータ!$Q$12:$Q$1011,ローデータ!$B$12:$B$1011,1,ローデータ!$K$12:$K$1011,$B$21,ローデータ!$H$12:$H$1011,J94)</f>
        <v>0</v>
      </c>
      <c r="Q94" s="90">
        <f t="shared" si="3"/>
        <v>37</v>
      </c>
    </row>
    <row r="95" spans="1:17" ht="14.1" customHeight="1" x14ac:dyDescent="0.15">
      <c r="A95" s="147">
        <v>3</v>
      </c>
      <c r="B95" s="41" t="s">
        <v>56</v>
      </c>
      <c r="C95" s="45">
        <f>COUNTIFS(ローデータ!$B$12:$B$1011,1,ローデータ!$K$12:$K$1011,$B$21,ローデータ!$L$12:$L$1011,$C$90,ローデータ!$H$12:$H$1011,A95)</f>
        <v>30</v>
      </c>
      <c r="D95" s="45">
        <f>COUNTIFS(ローデータ!$B$12:$B$1011,1,ローデータ!$K$12:$K$1011,$B$21,ローデータ!$L$12:$L$1011,$D$90,ローデータ!$H$12:$H$1011,A95)</f>
        <v>1</v>
      </c>
      <c r="E95" s="45">
        <f>COUNTIFS(ローデータ!$B$12:$B$1011,1,ローデータ!$K$12:$K$1011,$B$21,ローデータ!$L$12:$L$1011,$E$90,ローデータ!$H$12:$H$1011,A95)</f>
        <v>1</v>
      </c>
      <c r="F95" s="45">
        <f>COUNTIFS(ローデータ!$B$12:$B$1011,1,ローデータ!$K$12:$K$1011,$B$21,ローデータ!$L$12:$L$1011,$F$90,ローデータ!$H$12:$H$1011,A95)</f>
        <v>0</v>
      </c>
      <c r="G95" s="45">
        <f>COUNTIFS(ローデータ!$B$12:$B$1011,1,ローデータ!$K$12:$K$1011,$B$21,ローデータ!$L$12:$L$1011,$G$90,ローデータ!$H$12:$H$1011,A95)</f>
        <v>1</v>
      </c>
      <c r="H95" s="45">
        <f t="shared" si="4"/>
        <v>33</v>
      </c>
      <c r="J95" s="147">
        <v>4</v>
      </c>
      <c r="K95" s="41" t="s">
        <v>57</v>
      </c>
      <c r="L95" s="90">
        <f>SUMIFS(ローデータ!$M$12:$M$1011,ローデータ!$B$12:$B$1011,1,ローデータ!$K$12:$K$1011,$B$21,ローデータ!$H$12:$H$1011,J95)</f>
        <v>7</v>
      </c>
      <c r="M95" s="75">
        <f>SUMIFS(ローデータ!$N$12:$N$1011,ローデータ!$B$12:$B$1011,1,ローデータ!$K$12:$K$1011,$B$21,ローデータ!$H$12:$H$1011,J95)</f>
        <v>18</v>
      </c>
      <c r="N95" s="75">
        <f>SUMIFS(ローデータ!$O$12:$O$1011,ローデータ!$B$12:$B$1011,1,ローデータ!$K$12:$K$1011,$B$21,ローデータ!$H$12:$H$1011,J95)</f>
        <v>13</v>
      </c>
      <c r="O95" s="75">
        <f>SUMIFS(ローデータ!$P$12:$P$1011,ローデータ!$B$12:$B$1011,1,ローデータ!$K$12:$K$1011,$B$21,ローデータ!$H$12:$H$1011,J95)</f>
        <v>0</v>
      </c>
      <c r="P95" s="95">
        <f>SUMIFS(ローデータ!$Q$12:$Q$1011,ローデータ!$B$12:$B$1011,1,ローデータ!$K$12:$K$1011,$B$21,ローデータ!$H$12:$H$1011,J95)</f>
        <v>1</v>
      </c>
      <c r="Q95" s="90">
        <f t="shared" si="3"/>
        <v>39</v>
      </c>
    </row>
    <row r="96" spans="1:17" ht="14.1" customHeight="1" x14ac:dyDescent="0.15">
      <c r="A96" s="147">
        <v>4</v>
      </c>
      <c r="B96" s="41" t="s">
        <v>57</v>
      </c>
      <c r="C96" s="45">
        <f>COUNTIFS(ローデータ!$B$12:$B$1011,1,ローデータ!$K$12:$K$1011,$B$21,ローデータ!$L$12:$L$1011,$C$90,ローデータ!$H$12:$H$1011,A96)</f>
        <v>30</v>
      </c>
      <c r="D96" s="45">
        <f>COUNTIFS(ローデータ!$B$12:$B$1011,1,ローデータ!$K$12:$K$1011,$B$21,ローデータ!$L$12:$L$1011,$D$90,ローデータ!$H$12:$H$1011,A96)</f>
        <v>0</v>
      </c>
      <c r="E96" s="45">
        <f>COUNTIFS(ローデータ!$B$12:$B$1011,1,ローデータ!$K$12:$K$1011,$B$21,ローデータ!$L$12:$L$1011,$E$90,ローデータ!$H$12:$H$1011,A96)</f>
        <v>3</v>
      </c>
      <c r="F96" s="45">
        <f>COUNTIFS(ローデータ!$B$12:$B$1011,1,ローデータ!$K$12:$K$1011,$B$21,ローデータ!$L$12:$L$1011,$F$90,ローデータ!$H$12:$H$1011,A96)</f>
        <v>0</v>
      </c>
      <c r="G96" s="45">
        <f>COUNTIFS(ローデータ!$B$12:$B$1011,1,ローデータ!$K$12:$K$1011,$B$21,ローデータ!$L$12:$L$1011,$G$90,ローデータ!$H$12:$H$1011,A96)</f>
        <v>0</v>
      </c>
      <c r="H96" s="45">
        <f t="shared" si="4"/>
        <v>33</v>
      </c>
      <c r="J96" s="147">
        <v>5</v>
      </c>
      <c r="K96" s="41" t="s">
        <v>58</v>
      </c>
      <c r="L96" s="90">
        <f>SUMIFS(ローデータ!$M$12:$M$1011,ローデータ!$B$12:$B$1011,1,ローデータ!$K$12:$K$1011,$B$21,ローデータ!$H$12:$H$1011,J96)</f>
        <v>9</v>
      </c>
      <c r="M96" s="75">
        <f>SUMIFS(ローデータ!$N$12:$N$1011,ローデータ!$B$12:$B$1011,1,ローデータ!$K$12:$K$1011,$B$21,ローデータ!$H$12:$H$1011,J96)</f>
        <v>18</v>
      </c>
      <c r="N96" s="75">
        <f>SUMIFS(ローデータ!$O$12:$O$1011,ローデータ!$B$12:$B$1011,1,ローデータ!$K$12:$K$1011,$B$21,ローデータ!$H$12:$H$1011,J96)</f>
        <v>6</v>
      </c>
      <c r="O96" s="75">
        <f>SUMIFS(ローデータ!$P$12:$P$1011,ローデータ!$B$12:$B$1011,1,ローデータ!$K$12:$K$1011,$B$21,ローデータ!$H$12:$H$1011,J96)</f>
        <v>0</v>
      </c>
      <c r="P96" s="95">
        <f>SUMIFS(ローデータ!$Q$12:$Q$1011,ローデータ!$B$12:$B$1011,1,ローデータ!$K$12:$K$1011,$B$21,ローデータ!$H$12:$H$1011,J96)</f>
        <v>0</v>
      </c>
      <c r="Q96" s="90">
        <f t="shared" si="3"/>
        <v>33</v>
      </c>
    </row>
    <row r="97" spans="1:17" ht="14.1" customHeight="1" x14ac:dyDescent="0.15">
      <c r="A97" s="147">
        <v>5</v>
      </c>
      <c r="B97" s="41" t="s">
        <v>58</v>
      </c>
      <c r="C97" s="45">
        <f>COUNTIFS(ローデータ!$B$12:$B$1011,1,ローデータ!$K$12:$K$1011,$B$21,ローデータ!$L$12:$L$1011,$C$90,ローデータ!$H$12:$H$1011,A97)</f>
        <v>23</v>
      </c>
      <c r="D97" s="45">
        <f>COUNTIFS(ローデータ!$B$12:$B$1011,1,ローデータ!$K$12:$K$1011,$B$21,ローデータ!$L$12:$L$1011,$D$90,ローデータ!$H$12:$H$1011,A97)</f>
        <v>2</v>
      </c>
      <c r="E97" s="45">
        <f>COUNTIFS(ローデータ!$B$12:$B$1011,1,ローデータ!$K$12:$K$1011,$B$21,ローデータ!$L$12:$L$1011,$E$90,ローデータ!$H$12:$H$1011,A97)</f>
        <v>2</v>
      </c>
      <c r="F97" s="45">
        <f>COUNTIFS(ローデータ!$B$12:$B$1011,1,ローデータ!$K$12:$K$1011,$B$21,ローデータ!$L$12:$L$1011,$F$90,ローデータ!$H$12:$H$1011,A97)</f>
        <v>0</v>
      </c>
      <c r="G97" s="45">
        <f>COUNTIFS(ローデータ!$B$12:$B$1011,1,ローデータ!$K$12:$K$1011,$B$21,ローデータ!$L$12:$L$1011,$G$90,ローデータ!$H$12:$H$1011,A97)</f>
        <v>0</v>
      </c>
      <c r="H97" s="45">
        <f t="shared" si="4"/>
        <v>27</v>
      </c>
      <c r="J97" s="147">
        <v>6</v>
      </c>
      <c r="K97" s="41" t="s">
        <v>59</v>
      </c>
      <c r="L97" s="90">
        <f>SUMIFS(ローデータ!$M$12:$M$1011,ローデータ!$B$12:$B$1011,1,ローデータ!$K$12:$K$1011,$B$21,ローデータ!$H$12:$H$1011,J97)</f>
        <v>6</v>
      </c>
      <c r="M97" s="75">
        <f>SUMIFS(ローデータ!$N$12:$N$1011,ローデータ!$B$12:$B$1011,1,ローデータ!$K$12:$K$1011,$B$21,ローデータ!$H$12:$H$1011,J97)</f>
        <v>10</v>
      </c>
      <c r="N97" s="75">
        <f>SUMIFS(ローデータ!$O$12:$O$1011,ローデータ!$B$12:$B$1011,1,ローデータ!$K$12:$K$1011,$B$21,ローデータ!$H$12:$H$1011,J97)</f>
        <v>3</v>
      </c>
      <c r="O97" s="75">
        <f>SUMIFS(ローデータ!$P$12:$P$1011,ローデータ!$B$12:$B$1011,1,ローデータ!$K$12:$K$1011,$B$21,ローデータ!$H$12:$H$1011,J97)</f>
        <v>0</v>
      </c>
      <c r="P97" s="95">
        <f>SUMIFS(ローデータ!$Q$12:$Q$1011,ローデータ!$B$12:$B$1011,1,ローデータ!$K$12:$K$1011,$B$21,ローデータ!$H$12:$H$1011,J97)</f>
        <v>1</v>
      </c>
      <c r="Q97" s="90">
        <f t="shared" si="3"/>
        <v>20</v>
      </c>
    </row>
    <row r="98" spans="1:17" ht="14.1" customHeight="1" x14ac:dyDescent="0.15">
      <c r="A98" s="147">
        <v>6</v>
      </c>
      <c r="B98" s="41" t="s">
        <v>59</v>
      </c>
      <c r="C98" s="45">
        <f>COUNTIFS(ローデータ!$B$12:$B$1011,1,ローデータ!$K$12:$K$1011,$B$21,ローデータ!$L$12:$L$1011,$C$90,ローデータ!$H$12:$H$1011,A98)</f>
        <v>15</v>
      </c>
      <c r="D98" s="45">
        <f>COUNTIFS(ローデータ!$B$12:$B$1011,1,ローデータ!$K$12:$K$1011,$B$21,ローデータ!$L$12:$L$1011,$D$90,ローデータ!$H$12:$H$1011,A98)</f>
        <v>1</v>
      </c>
      <c r="E98" s="45">
        <f>COUNTIFS(ローデータ!$B$12:$B$1011,1,ローデータ!$K$12:$K$1011,$B$21,ローデータ!$L$12:$L$1011,$E$90,ローデータ!$H$12:$H$1011,A98)</f>
        <v>1</v>
      </c>
      <c r="F98" s="45">
        <f>COUNTIFS(ローデータ!$B$12:$B$1011,1,ローデータ!$K$12:$K$1011,$B$21,ローデータ!$L$12:$L$1011,$F$90,ローデータ!$H$12:$H$1011,A98)</f>
        <v>0</v>
      </c>
      <c r="G98" s="45">
        <f>COUNTIFS(ローデータ!$B$12:$B$1011,1,ローデータ!$K$12:$K$1011,$B$21,ローデータ!$L$12:$L$1011,$G$90,ローデータ!$H$12:$H$1011,A98)</f>
        <v>0</v>
      </c>
      <c r="H98" s="45">
        <f t="shared" si="4"/>
        <v>17</v>
      </c>
      <c r="J98" s="147">
        <v>7</v>
      </c>
      <c r="K98" s="41" t="s">
        <v>60</v>
      </c>
      <c r="L98" s="90">
        <f>SUMIFS(ローデータ!$M$12:$M$1011,ローデータ!$B$12:$B$1011,1,ローデータ!$K$12:$K$1011,$B$21,ローデータ!$H$12:$H$1011,J98)</f>
        <v>4</v>
      </c>
      <c r="M98" s="75">
        <f>SUMIFS(ローデータ!$N$12:$N$1011,ローデータ!$B$12:$B$1011,1,ローデータ!$K$12:$K$1011,$B$21,ローデータ!$H$12:$H$1011,J98)</f>
        <v>6</v>
      </c>
      <c r="N98" s="75">
        <f>SUMIFS(ローデータ!$O$12:$O$1011,ローデータ!$B$12:$B$1011,1,ローデータ!$K$12:$K$1011,$B$21,ローデータ!$H$12:$H$1011,J98)</f>
        <v>2</v>
      </c>
      <c r="O98" s="75">
        <f>SUMIFS(ローデータ!$P$12:$P$1011,ローデータ!$B$12:$B$1011,1,ローデータ!$K$12:$K$1011,$B$21,ローデータ!$H$12:$H$1011,J98)</f>
        <v>0</v>
      </c>
      <c r="P98" s="95">
        <f>SUMIFS(ローデータ!$Q$12:$Q$1011,ローデータ!$B$12:$B$1011,1,ローデータ!$K$12:$K$1011,$B$21,ローデータ!$H$12:$H$1011,J98)</f>
        <v>0</v>
      </c>
      <c r="Q98" s="90">
        <f t="shared" si="3"/>
        <v>12</v>
      </c>
    </row>
    <row r="99" spans="1:17" ht="14.1" customHeight="1" x14ac:dyDescent="0.15">
      <c r="A99" s="147">
        <v>7</v>
      </c>
      <c r="B99" s="41" t="s">
        <v>60</v>
      </c>
      <c r="C99" s="45">
        <f>COUNTIFS(ローデータ!$B$12:$B$1011,1,ローデータ!$K$12:$K$1011,$B$21,ローデータ!$L$12:$L$1011,$C$90,ローデータ!$H$12:$H$1011,A99)</f>
        <v>8</v>
      </c>
      <c r="D99" s="45">
        <f>COUNTIFS(ローデータ!$B$12:$B$1011,1,ローデータ!$K$12:$K$1011,$B$21,ローデータ!$L$12:$L$1011,$D$90,ローデータ!$H$12:$H$1011,A99)</f>
        <v>1</v>
      </c>
      <c r="E99" s="45">
        <f>COUNTIFS(ローデータ!$B$12:$B$1011,1,ローデータ!$K$12:$K$1011,$B$21,ローデータ!$L$12:$L$1011,$E$90,ローデータ!$H$12:$H$1011,A99)</f>
        <v>0</v>
      </c>
      <c r="F99" s="45">
        <f>COUNTIFS(ローデータ!$B$12:$B$1011,1,ローデータ!$K$12:$K$1011,$B$21,ローデータ!$L$12:$L$1011,$F$90,ローデータ!$H$12:$H$1011,A99)</f>
        <v>0</v>
      </c>
      <c r="G99" s="45">
        <f>COUNTIFS(ローデータ!$B$12:$B$1011,1,ローデータ!$K$12:$K$1011,$B$21,ローデータ!$L$12:$L$1011,$G$90,ローデータ!$H$12:$H$1011,A99)</f>
        <v>0</v>
      </c>
      <c r="H99" s="45">
        <f t="shared" si="4"/>
        <v>9</v>
      </c>
      <c r="J99" s="147">
        <v>8</v>
      </c>
      <c r="K99" s="41" t="s">
        <v>61</v>
      </c>
      <c r="L99" s="90">
        <f>SUMIFS(ローデータ!$M$12:$M$1011,ローデータ!$B$12:$B$1011,1,ローデータ!$K$12:$K$1011,$B$21,ローデータ!$H$12:$H$1011,J99)</f>
        <v>4</v>
      </c>
      <c r="M99" s="75">
        <f>SUMIFS(ローデータ!$N$12:$N$1011,ローデータ!$B$12:$B$1011,1,ローデータ!$K$12:$K$1011,$B$21,ローデータ!$H$12:$H$1011,J99)</f>
        <v>6</v>
      </c>
      <c r="N99" s="75">
        <f>SUMIFS(ローデータ!$O$12:$O$1011,ローデータ!$B$12:$B$1011,1,ローデータ!$K$12:$K$1011,$B$21,ローデータ!$H$12:$H$1011,J99)</f>
        <v>3</v>
      </c>
      <c r="O99" s="75">
        <f>SUMIFS(ローデータ!$P$12:$P$1011,ローデータ!$B$12:$B$1011,1,ローデータ!$K$12:$K$1011,$B$21,ローデータ!$H$12:$H$1011,J99)</f>
        <v>0</v>
      </c>
      <c r="P99" s="95">
        <f>SUMIFS(ローデータ!$Q$12:$Q$1011,ローデータ!$B$12:$B$1011,1,ローデータ!$K$12:$K$1011,$B$21,ローデータ!$H$12:$H$1011,J99)</f>
        <v>1</v>
      </c>
      <c r="Q99" s="90">
        <f t="shared" si="3"/>
        <v>14</v>
      </c>
    </row>
    <row r="100" spans="1:17" ht="14.1" customHeight="1" x14ac:dyDescent="0.15">
      <c r="A100" s="147">
        <v>8</v>
      </c>
      <c r="B100" s="41" t="s">
        <v>61</v>
      </c>
      <c r="C100" s="45">
        <f>COUNTIFS(ローデータ!$B$12:$B$1011,1,ローデータ!$K$12:$K$1011,$B$21,ローデータ!$L$12:$L$1011,$C$90,ローデータ!$H$12:$H$1011,A100)</f>
        <v>9</v>
      </c>
      <c r="D100" s="45">
        <f>COUNTIFS(ローデータ!$B$12:$B$1011,1,ローデータ!$K$12:$K$1011,$B$21,ローデータ!$L$12:$L$1011,$D$90,ローデータ!$H$12:$H$1011,A100)</f>
        <v>2</v>
      </c>
      <c r="E100" s="45">
        <f>COUNTIFS(ローデータ!$B$12:$B$1011,1,ローデータ!$K$12:$K$1011,$B$21,ローデータ!$L$12:$L$1011,$E$90,ローデータ!$H$12:$H$1011,A100)</f>
        <v>0</v>
      </c>
      <c r="F100" s="45">
        <f>COUNTIFS(ローデータ!$B$12:$B$1011,1,ローデータ!$K$12:$K$1011,$B$21,ローデータ!$L$12:$L$1011,$F$90,ローデータ!$H$12:$H$1011,A100)</f>
        <v>0</v>
      </c>
      <c r="G100" s="45">
        <f>COUNTIFS(ローデータ!$B$12:$B$1011,1,ローデータ!$K$12:$K$1011,$B$21,ローデータ!$L$12:$L$1011,$G$90,ローデータ!$H$12:$H$1011,A100)</f>
        <v>0</v>
      </c>
      <c r="H100" s="45">
        <f t="shared" si="4"/>
        <v>11</v>
      </c>
      <c r="J100" s="145">
        <v>9</v>
      </c>
      <c r="K100" s="57" t="s">
        <v>62</v>
      </c>
      <c r="L100" s="90">
        <f>SUMIFS(ローデータ!$M$12:$M$1011,ローデータ!$B$12:$B$1011,1,ローデータ!$K$12:$K$1011,$B$21,ローデータ!$H$12:$H$1011,J100)</f>
        <v>1</v>
      </c>
      <c r="M100" s="75">
        <f>SUMIFS(ローデータ!$N$12:$N$1011,ローデータ!$B$12:$B$1011,1,ローデータ!$K$12:$K$1011,$B$21,ローデータ!$H$12:$H$1011,J100)</f>
        <v>3</v>
      </c>
      <c r="N100" s="75">
        <f>SUMIFS(ローデータ!$O$12:$O$1011,ローデータ!$B$12:$B$1011,1,ローデータ!$K$12:$K$1011,$B$21,ローデータ!$H$12:$H$1011,J100)</f>
        <v>1</v>
      </c>
      <c r="O100" s="75">
        <f>SUMIFS(ローデータ!$P$12:$P$1011,ローデータ!$B$12:$B$1011,1,ローデータ!$K$12:$K$1011,$B$21,ローデータ!$H$12:$H$1011,J100)</f>
        <v>0</v>
      </c>
      <c r="P100" s="95">
        <f>SUMIFS(ローデータ!$Q$12:$Q$1011,ローデータ!$B$12:$B$1011,1,ローデータ!$K$12:$K$1011,$B$21,ローデータ!$H$12:$H$1011,J100)</f>
        <v>0</v>
      </c>
      <c r="Q100" s="90">
        <f t="shared" si="3"/>
        <v>5</v>
      </c>
    </row>
    <row r="101" spans="1:17" ht="14.1" customHeight="1" x14ac:dyDescent="0.15">
      <c r="A101" s="145">
        <v>9</v>
      </c>
      <c r="B101" s="57" t="s">
        <v>62</v>
      </c>
      <c r="C101" s="45">
        <f>COUNTIFS(ローデータ!$B$12:$B$1011,1,ローデータ!$K$12:$K$1011,$B$21,ローデータ!$L$12:$L$1011,$C$90,ローデータ!$H$12:$H$1011,A101)</f>
        <v>3</v>
      </c>
      <c r="D101" s="45">
        <f>COUNTIFS(ローデータ!$B$12:$B$1011,1,ローデータ!$K$12:$K$1011,$B$21,ローデータ!$L$12:$L$1011,$D$90,ローデータ!$H$12:$H$1011,A101)</f>
        <v>1</v>
      </c>
      <c r="E101" s="45">
        <f>COUNTIFS(ローデータ!$B$12:$B$1011,1,ローデータ!$K$12:$K$1011,$B$21,ローデータ!$L$12:$L$1011,$E$90,ローデータ!$H$12:$H$1011,A101)</f>
        <v>0</v>
      </c>
      <c r="F101" s="45">
        <f>COUNTIFS(ローデータ!$B$12:$B$1011,1,ローデータ!$K$12:$K$1011,$B$21,ローデータ!$L$12:$L$1011,$F$90,ローデータ!$H$12:$H$1011,A101)</f>
        <v>0</v>
      </c>
      <c r="G101" s="45">
        <f>COUNTIFS(ローデータ!$B$12:$B$1011,1,ローデータ!$K$12:$K$1011,$B$21,ローデータ!$L$12:$L$1011,$G$90,ローデータ!$H$12:$H$1011,A101)</f>
        <v>0</v>
      </c>
      <c r="H101" s="45">
        <f t="shared" si="4"/>
        <v>4</v>
      </c>
      <c r="J101" s="141" t="s">
        <v>50</v>
      </c>
      <c r="K101" s="142"/>
      <c r="L101" s="90">
        <f>SUM(L92:L100)</f>
        <v>45</v>
      </c>
      <c r="M101" s="90">
        <f>SUM(M92:M100)</f>
        <v>110</v>
      </c>
      <c r="N101" s="90">
        <f>SUM(N92:N100)</f>
        <v>33</v>
      </c>
      <c r="O101" s="90">
        <f>SUM(O92:O100)</f>
        <v>0</v>
      </c>
      <c r="P101" s="90">
        <f>SUM(P92:P100)</f>
        <v>3</v>
      </c>
      <c r="Q101" s="90">
        <f t="shared" si="3"/>
        <v>191</v>
      </c>
    </row>
    <row r="102" spans="1:17" ht="14.1" customHeight="1" x14ac:dyDescent="0.15">
      <c r="A102" s="141" t="s">
        <v>50</v>
      </c>
      <c r="B102" s="142"/>
      <c r="C102" s="45">
        <f>SUM(C93:C101)</f>
        <v>148</v>
      </c>
      <c r="D102" s="45">
        <f>SUM(D93:D101)</f>
        <v>8</v>
      </c>
      <c r="E102" s="45">
        <f>SUM(E93:E101)</f>
        <v>7</v>
      </c>
      <c r="F102" s="45">
        <f>SUM(F93:F101)</f>
        <v>0</v>
      </c>
      <c r="G102" s="45">
        <f>SUM(G93:G101)</f>
        <v>1</v>
      </c>
      <c r="H102" s="45">
        <f t="shared" si="4"/>
        <v>164</v>
      </c>
    </row>
    <row r="103" spans="1:17" ht="14.1" customHeight="1" x14ac:dyDescent="0.15">
      <c r="B103" s="34"/>
      <c r="L103" s="34"/>
    </row>
    <row r="104" spans="1:17" ht="14.1" customHeight="1" x14ac:dyDescent="0.15">
      <c r="A104" s="152" t="s">
        <v>174</v>
      </c>
      <c r="B104" s="34" t="s">
        <v>214</v>
      </c>
      <c r="L104" s="34"/>
    </row>
    <row r="105" spans="1:17" ht="14.1" customHeight="1" x14ac:dyDescent="0.15">
      <c r="A105" s="152" t="s">
        <v>175</v>
      </c>
      <c r="B105" s="38" t="s">
        <v>114</v>
      </c>
      <c r="C105" s="151"/>
      <c r="D105" s="9"/>
      <c r="E105" s="9"/>
      <c r="F105" s="9"/>
      <c r="G105" s="9"/>
      <c r="I105" s="152" t="s">
        <v>177</v>
      </c>
      <c r="J105" s="38" t="s">
        <v>88</v>
      </c>
      <c r="K105" s="151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40">
        <v>1</v>
      </c>
      <c r="D107" s="140">
        <v>2</v>
      </c>
      <c r="E107" s="14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46" t="s">
        <v>67</v>
      </c>
      <c r="D108" s="146" t="s">
        <v>66</v>
      </c>
      <c r="E108" s="146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COUNTIFS(ローデータ!$B$12:$B$1011,1,ローデータ!$K$12:$K$1011,$D$21,ローデータ!$S$12:$S$1011,$C$107,ローデータ!$H$12:$H$1011,A109)</f>
        <v>1</v>
      </c>
      <c r="D109" s="96">
        <f>COUNTIFS(ローデータ!$B$12:$B$1011,1,ローデータ!$K$12:$K$1011,$D$21,ローデータ!$S$12:$S$1011,$D$107,ローデータ!$H$12:$H$1011,A109)</f>
        <v>0</v>
      </c>
      <c r="E109" s="96">
        <f>COUNTIFS(ローデータ!$B$12:$B$1011,1,ローデータ!$K$12:$K$1011,$D$21,ローデータ!$S$12:$S$1011,$E$107,ローデータ!$H$12:$H$1011,A109)</f>
        <v>0</v>
      </c>
      <c r="F109" s="97">
        <f>SUM(C109:E109)</f>
        <v>1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SUMIFS(ローデータ!$T$12:$T$1011,ローデータ!$B$12:$B$1011,1,ローデータ!$K$12:$K$1011,$D$21,ローデータ!$H$12:$H$1011,H109)</f>
        <v>0</v>
      </c>
      <c r="K109" s="96">
        <f>SUMIFS(ローデータ!$U$12:$U$1011,ローデータ!$B$12:$B$1011,1,ローデータ!$K$12:$K$1011,$D$21,ローデータ!$H$12:$H$1011,H109)</f>
        <v>0</v>
      </c>
      <c r="L109" s="96">
        <f>SUMIFS(ローデータ!$V$12:$V$1011,ローデータ!$B$12:$B$1011,1,ローデータ!$K$12:$K$1011,$D$21,ローデータ!$H$12:$H$1011,H109)</f>
        <v>0</v>
      </c>
      <c r="M109" s="96">
        <f>SUMIFS(ローデータ!$W$12:$W$1011,ローデータ!$B$12:$B$1011,1,ローデータ!$K$12:$K$1011,$D$21,ローデータ!$H$12:$H$1011,H109)</f>
        <v>0</v>
      </c>
      <c r="N109" s="96">
        <f>SUMIFS(ローデータ!$X$12:$X$1011,ローデータ!$B$12:$B$1011,1,ローデータ!$K$12:$K$1011,$D$21,ローデータ!$H$12:$H$1011,H109)</f>
        <v>0</v>
      </c>
      <c r="O109" s="96">
        <f>SUMIFS(ローデータ!$Y$12:$Y$1011,ローデータ!$B$12:$B$1011,1,ローデータ!$K$12:$K$1011,$D$21,ローデータ!$H$12:$H$1011,H109)</f>
        <v>2</v>
      </c>
      <c r="P109" s="96">
        <f>SUMIFS(ローデータ!$Z$12:$Z$1011,ローデータ!$B$12:$B$1011,1,ローデータ!$K$12:$K$1011,$D$21,ローデータ!$H$12:$H$1011,H109)</f>
        <v>0</v>
      </c>
      <c r="Q109" s="98">
        <f t="shared" ref="Q109:Q118" si="5">SUM(J109:P109)</f>
        <v>2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COUNTIFS(ローデータ!$B$12:$B$1011,1,ローデータ!$K$12:$K$1011,$D$21,ローデータ!$S$12:$S$1011,$C$107,ローデータ!$H$12:$H$1011,A110)</f>
        <v>13</v>
      </c>
      <c r="D110" s="96">
        <f>COUNTIFS(ローデータ!$B$12:$B$1011,1,ローデータ!$K$12:$K$1011,$D$21,ローデータ!$S$12:$S$1011,$D$107,ローデータ!$H$12:$H$1011,A110)</f>
        <v>1</v>
      </c>
      <c r="E110" s="96">
        <f>COUNTIFS(ローデータ!$B$12:$B$1011,1,ローデータ!$K$12:$K$1011,$D$21,ローデータ!$S$12:$S$1011,$E$107,ローデータ!$H$12:$H$1011,A110)</f>
        <v>0</v>
      </c>
      <c r="F110" s="97">
        <f t="shared" ref="F110:F117" si="6">SUM(C110:E110)</f>
        <v>14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SUMIFS(ローデータ!$T$12:$T$1011,ローデータ!$B$12:$B$1011,1,ローデータ!$K$12:$K$1011,$D$21,ローデータ!$H$12:$H$1011,H110)</f>
        <v>0</v>
      </c>
      <c r="K110" s="96">
        <f>SUMIFS(ローデータ!$U$12:$U$1011,ローデータ!$B$12:$B$1011,1,ローデータ!$K$12:$K$1011,$D$21,ローデータ!$H$12:$H$1011,H110)</f>
        <v>10</v>
      </c>
      <c r="L110" s="96">
        <f>SUMIFS(ローデータ!$V$12:$V$1011,ローデータ!$B$12:$B$1011,1,ローデータ!$K$12:$K$1011,$D$21,ローデータ!$H$12:$H$1011,H110)</f>
        <v>2</v>
      </c>
      <c r="M110" s="96">
        <f>SUMIFS(ローデータ!$W$12:$W$1011,ローデータ!$B$12:$B$1011,1,ローデータ!$K$12:$K$1011,$D$21,ローデータ!$H$12:$H$1011,H110)</f>
        <v>0</v>
      </c>
      <c r="N110" s="96">
        <f>SUMIFS(ローデータ!$X$12:$X$1011,ローデータ!$B$12:$B$1011,1,ローデータ!$K$12:$K$1011,$D$21,ローデータ!$H$12:$H$1011,H110)</f>
        <v>9</v>
      </c>
      <c r="O110" s="96">
        <f>SUMIFS(ローデータ!$Y$12:$Y$1011,ローデータ!$B$12:$B$1011,1,ローデータ!$K$12:$K$1011,$D$21,ローデータ!$H$12:$H$1011,H110)</f>
        <v>8</v>
      </c>
      <c r="P110" s="96">
        <f>SUMIFS(ローデータ!$Z$12:$Z$1011,ローデータ!$B$12:$B$1011,1,ローデータ!$K$12:$K$1011,$D$21,ローデータ!$H$12:$H$1011,H110)</f>
        <v>0</v>
      </c>
      <c r="Q110" s="98">
        <f t="shared" si="5"/>
        <v>29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COUNTIFS(ローデータ!$B$12:$B$1011,1,ローデータ!$K$12:$K$1011,$D$21,ローデータ!$S$12:$S$1011,$C$107,ローデータ!$H$12:$H$1011,A111)</f>
        <v>8</v>
      </c>
      <c r="D111" s="96">
        <f>COUNTIFS(ローデータ!$B$12:$B$1011,1,ローデータ!$K$12:$K$1011,$D$21,ローデータ!$S$12:$S$1011,$D$107,ローデータ!$H$12:$H$1011,A111)</f>
        <v>1</v>
      </c>
      <c r="E111" s="96">
        <f>COUNTIFS(ローデータ!$B$12:$B$1011,1,ローデータ!$K$12:$K$1011,$D$21,ローデータ!$S$12:$S$1011,$E$107,ローデータ!$H$12:$H$1011,A111)</f>
        <v>1</v>
      </c>
      <c r="F111" s="97">
        <f t="shared" si="6"/>
        <v>10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SUMIFS(ローデータ!$T$12:$T$1011,ローデータ!$B$12:$B$1011,1,ローデータ!$K$12:$K$1011,$D$21,ローデータ!$H$12:$H$1011,H111)</f>
        <v>2</v>
      </c>
      <c r="K111" s="96">
        <f>SUMIFS(ローデータ!$U$12:$U$1011,ローデータ!$B$12:$B$1011,1,ローデータ!$K$12:$K$1011,$D$21,ローデータ!$H$12:$H$1011,H111)</f>
        <v>4</v>
      </c>
      <c r="L111" s="96">
        <f>SUMIFS(ローデータ!$V$12:$V$1011,ローデータ!$B$12:$B$1011,1,ローデータ!$K$12:$K$1011,$D$21,ローデータ!$H$12:$H$1011,H111)</f>
        <v>1</v>
      </c>
      <c r="M111" s="96">
        <f>SUMIFS(ローデータ!$W$12:$W$1011,ローデータ!$B$12:$B$1011,1,ローデータ!$K$12:$K$1011,$D$21,ローデータ!$H$12:$H$1011,H111)</f>
        <v>0</v>
      </c>
      <c r="N111" s="96">
        <f>SUMIFS(ローデータ!$X$12:$X$1011,ローデータ!$B$12:$B$1011,1,ローデータ!$K$12:$K$1011,$D$21,ローデータ!$H$12:$H$1011,H111)</f>
        <v>1</v>
      </c>
      <c r="O111" s="96">
        <f>SUMIFS(ローデータ!$Y$12:$Y$1011,ローデータ!$B$12:$B$1011,1,ローデータ!$K$12:$K$1011,$D$21,ローデータ!$H$12:$H$1011,H111)</f>
        <v>2</v>
      </c>
      <c r="P111" s="96">
        <f>SUMIFS(ローデータ!$Z$12:$Z$1011,ローデータ!$B$12:$B$1011,1,ローデータ!$K$12:$K$1011,$D$21,ローデータ!$H$12:$H$1011,H111)</f>
        <v>0</v>
      </c>
      <c r="Q111" s="98">
        <f t="shared" si="5"/>
        <v>10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COUNTIFS(ローデータ!$B$12:$B$1011,1,ローデータ!$K$12:$K$1011,$D$21,ローデータ!$S$12:$S$1011,$C$107,ローデータ!$H$12:$H$1011,A112)</f>
        <v>4</v>
      </c>
      <c r="D112" s="96">
        <f>COUNTIFS(ローデータ!$B$12:$B$1011,1,ローデータ!$K$12:$K$1011,$D$21,ローデータ!$S$12:$S$1011,$D$107,ローデータ!$H$12:$H$1011,A112)</f>
        <v>0</v>
      </c>
      <c r="E112" s="96">
        <f>COUNTIFS(ローデータ!$B$12:$B$1011,1,ローデータ!$K$12:$K$1011,$D$21,ローデータ!$S$12:$S$1011,$E$107,ローデータ!$H$12:$H$1011,A112)</f>
        <v>0</v>
      </c>
      <c r="F112" s="97">
        <f t="shared" si="6"/>
        <v>4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SUMIFS(ローデータ!$T$12:$T$1011,ローデータ!$B$12:$B$1011,1,ローデータ!$K$12:$K$1011,$D$21,ローデータ!$H$12:$H$1011,H112)</f>
        <v>1</v>
      </c>
      <c r="K112" s="96">
        <f>SUMIFS(ローデータ!$U$12:$U$1011,ローデータ!$B$12:$B$1011,1,ローデータ!$K$12:$K$1011,$D$21,ローデータ!$H$12:$H$1011,H112)</f>
        <v>3</v>
      </c>
      <c r="L112" s="96">
        <f>SUMIFS(ローデータ!$V$12:$V$1011,ローデータ!$B$12:$B$1011,1,ローデータ!$K$12:$K$1011,$D$21,ローデータ!$H$12:$H$1011,H112)</f>
        <v>0</v>
      </c>
      <c r="M112" s="96">
        <f>SUMIFS(ローデータ!$W$12:$W$1011,ローデータ!$B$12:$B$1011,1,ローデータ!$K$12:$K$1011,$D$21,ローデータ!$H$12:$H$1011,H112)</f>
        <v>0</v>
      </c>
      <c r="N112" s="96">
        <f>SUMIFS(ローデータ!$X$12:$X$1011,ローデータ!$B$12:$B$1011,1,ローデータ!$K$12:$K$1011,$D$21,ローデータ!$H$12:$H$1011,H112)</f>
        <v>2</v>
      </c>
      <c r="O112" s="96">
        <f>SUMIFS(ローデータ!$Y$12:$Y$1011,ローデータ!$B$12:$B$1011,1,ローデータ!$K$12:$K$1011,$D$21,ローデータ!$H$12:$H$1011,H112)</f>
        <v>0</v>
      </c>
      <c r="P112" s="96">
        <f>SUMIFS(ローデータ!$Z$12:$Z$1011,ローデータ!$B$12:$B$1011,1,ローデータ!$K$12:$K$1011,$D$21,ローデータ!$H$12:$H$1011,H112)</f>
        <v>0</v>
      </c>
      <c r="Q112" s="98">
        <f t="shared" si="5"/>
        <v>6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COUNTIFS(ローデータ!$B$12:$B$1011,1,ローデータ!$K$12:$K$1011,$D$21,ローデータ!$S$12:$S$1011,$C$107,ローデータ!$H$12:$H$1011,A113)</f>
        <v>5</v>
      </c>
      <c r="D113" s="96">
        <f>COUNTIFS(ローデータ!$B$12:$B$1011,1,ローデータ!$K$12:$K$1011,$D$21,ローデータ!$S$12:$S$1011,$D$107,ローデータ!$H$12:$H$1011,A113)</f>
        <v>1</v>
      </c>
      <c r="E113" s="96">
        <f>COUNTIFS(ローデータ!$B$12:$B$1011,1,ローデータ!$K$12:$K$1011,$D$21,ローデータ!$S$12:$S$1011,$E$107,ローデータ!$H$12:$H$1011,A113)</f>
        <v>0</v>
      </c>
      <c r="F113" s="97">
        <f t="shared" si="6"/>
        <v>6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SUMIFS(ローデータ!$T$12:$T$1011,ローデータ!$B$12:$B$1011,1,ローデータ!$K$12:$K$1011,$D$21,ローデータ!$H$12:$H$1011,H113)</f>
        <v>1</v>
      </c>
      <c r="K113" s="96">
        <f>SUMIFS(ローデータ!$U$12:$U$1011,ローデータ!$B$12:$B$1011,1,ローデータ!$K$12:$K$1011,$D$21,ローデータ!$H$12:$H$1011,H113)</f>
        <v>1</v>
      </c>
      <c r="L113" s="96">
        <f>SUMIFS(ローデータ!$V$12:$V$1011,ローデータ!$B$12:$B$1011,1,ローデータ!$K$12:$K$1011,$D$21,ローデータ!$H$12:$H$1011,H113)</f>
        <v>1</v>
      </c>
      <c r="M113" s="96">
        <f>SUMIFS(ローデータ!$W$12:$W$1011,ローデータ!$B$12:$B$1011,1,ローデータ!$K$12:$K$1011,$D$21,ローデータ!$H$12:$H$1011,H113)</f>
        <v>1</v>
      </c>
      <c r="N113" s="96">
        <f>SUMIFS(ローデータ!$X$12:$X$1011,ローデータ!$B$12:$B$1011,1,ローデータ!$K$12:$K$1011,$D$21,ローデータ!$H$12:$H$1011,H113)</f>
        <v>0</v>
      </c>
      <c r="O113" s="96">
        <f>SUMIFS(ローデータ!$Y$12:$Y$1011,ローデータ!$B$12:$B$1011,1,ローデータ!$K$12:$K$1011,$D$21,ローデータ!$H$12:$H$1011,H113)</f>
        <v>2</v>
      </c>
      <c r="P113" s="96">
        <f>SUMIFS(ローデータ!$Z$12:$Z$1011,ローデータ!$B$12:$B$1011,1,ローデータ!$K$12:$K$1011,$D$21,ローデータ!$H$12:$H$1011,H113)</f>
        <v>0</v>
      </c>
      <c r="Q113" s="98">
        <f t="shared" si="5"/>
        <v>6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COUNTIFS(ローデータ!$B$12:$B$1011,1,ローデータ!$K$12:$K$1011,$D$21,ローデータ!$S$12:$S$1011,$C$107,ローデータ!$H$12:$H$1011,A114)</f>
        <v>2</v>
      </c>
      <c r="D114" s="96">
        <f>COUNTIFS(ローデータ!$B$12:$B$1011,1,ローデータ!$K$12:$K$1011,$D$21,ローデータ!$S$12:$S$1011,$D$107,ローデータ!$H$12:$H$1011,A114)</f>
        <v>0</v>
      </c>
      <c r="E114" s="96">
        <f>COUNTIFS(ローデータ!$B$12:$B$1011,1,ローデータ!$K$12:$K$1011,$D$21,ローデータ!$S$12:$S$1011,$E$107,ローデータ!$H$12:$H$1011,A114)</f>
        <v>0</v>
      </c>
      <c r="F114" s="97">
        <f t="shared" si="6"/>
        <v>2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SUMIFS(ローデータ!$T$12:$T$1011,ローデータ!$B$12:$B$1011,1,ローデータ!$K$12:$K$1011,$D$21,ローデータ!$H$12:$H$1011,H114)</f>
        <v>0</v>
      </c>
      <c r="K114" s="96">
        <f>SUMIFS(ローデータ!$U$12:$U$1011,ローデータ!$B$12:$B$1011,1,ローデータ!$K$12:$K$1011,$D$21,ローデータ!$H$12:$H$1011,H114)</f>
        <v>0</v>
      </c>
      <c r="L114" s="96">
        <f>SUMIFS(ローデータ!$V$12:$V$1011,ローデータ!$B$12:$B$1011,1,ローデータ!$K$12:$K$1011,$D$21,ローデータ!$H$12:$H$1011,H114)</f>
        <v>0</v>
      </c>
      <c r="M114" s="96">
        <f>SUMIFS(ローデータ!$W$12:$W$1011,ローデータ!$B$12:$B$1011,1,ローデータ!$K$12:$K$1011,$D$21,ローデータ!$H$12:$H$1011,H114)</f>
        <v>0</v>
      </c>
      <c r="N114" s="96">
        <f>SUMIFS(ローデータ!$X$12:$X$1011,ローデータ!$B$12:$B$1011,1,ローデータ!$K$12:$K$1011,$D$21,ローデータ!$H$12:$H$1011,H114)</f>
        <v>0</v>
      </c>
      <c r="O114" s="96">
        <f>SUMIFS(ローデータ!$Y$12:$Y$1011,ローデータ!$B$12:$B$1011,1,ローデータ!$K$12:$K$1011,$D$21,ローデータ!$H$12:$H$1011,H114)</f>
        <v>2</v>
      </c>
      <c r="P114" s="96">
        <f>SUMIFS(ローデータ!$Z$12:$Z$1011,ローデータ!$B$12:$B$1011,1,ローデータ!$K$12:$K$1011,$D$21,ローデータ!$H$12:$H$1011,H114)</f>
        <v>0</v>
      </c>
      <c r="Q114" s="98">
        <f t="shared" si="5"/>
        <v>2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COUNTIFS(ローデータ!$B$12:$B$1011,1,ローデータ!$K$12:$K$1011,$D$21,ローデータ!$S$12:$S$1011,$C$107,ローデータ!$H$12:$H$1011,A115)</f>
        <v>1</v>
      </c>
      <c r="D115" s="96">
        <f>COUNTIFS(ローデータ!$B$12:$B$1011,1,ローデータ!$K$12:$K$1011,$D$21,ローデータ!$S$12:$S$1011,$D$107,ローデータ!$H$12:$H$1011,A115)</f>
        <v>0</v>
      </c>
      <c r="E115" s="96">
        <f>COUNTIFS(ローデータ!$B$12:$B$1011,1,ローデータ!$K$12:$K$1011,$D$21,ローデータ!$S$12:$S$1011,$E$107,ローデータ!$H$12:$H$1011,A115)</f>
        <v>0</v>
      </c>
      <c r="F115" s="97">
        <f t="shared" si="6"/>
        <v>1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SUMIFS(ローデータ!$T$12:$T$1011,ローデータ!$B$12:$B$1011,1,ローデータ!$K$12:$K$1011,$D$21,ローデータ!$H$12:$H$1011,H115)</f>
        <v>0</v>
      </c>
      <c r="K115" s="96">
        <f>SUMIFS(ローデータ!$U$12:$U$1011,ローデータ!$B$12:$B$1011,1,ローデータ!$K$12:$K$1011,$D$21,ローデータ!$H$12:$H$1011,H115)</f>
        <v>0</v>
      </c>
      <c r="L115" s="96">
        <f>SUMIFS(ローデータ!$V$12:$V$1011,ローデータ!$B$12:$B$1011,1,ローデータ!$K$12:$K$1011,$D$21,ローデータ!$H$12:$H$1011,H115)</f>
        <v>0</v>
      </c>
      <c r="M115" s="96">
        <f>SUMIFS(ローデータ!$W$12:$W$1011,ローデータ!$B$12:$B$1011,1,ローデータ!$K$12:$K$1011,$D$21,ローデータ!$H$12:$H$1011,H115)</f>
        <v>0</v>
      </c>
      <c r="N115" s="96">
        <f>SUMIFS(ローデータ!$X$12:$X$1011,ローデータ!$B$12:$B$1011,1,ローデータ!$K$12:$K$1011,$D$21,ローデータ!$H$12:$H$1011,H115)</f>
        <v>1</v>
      </c>
      <c r="O115" s="96">
        <f>SUMIFS(ローデータ!$Y$12:$Y$1011,ローデータ!$B$12:$B$1011,1,ローデータ!$K$12:$K$1011,$D$21,ローデータ!$H$12:$H$1011,H115)</f>
        <v>1</v>
      </c>
      <c r="P115" s="96">
        <f>SUMIFS(ローデータ!$Z$12:$Z$1011,ローデータ!$B$12:$B$1011,1,ローデータ!$K$12:$K$1011,$D$21,ローデータ!$H$12:$H$1011,H115)</f>
        <v>0</v>
      </c>
      <c r="Q115" s="98">
        <f t="shared" si="5"/>
        <v>2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COUNTIFS(ローデータ!$B$12:$B$1011,1,ローデータ!$K$12:$K$1011,$D$21,ローデータ!$S$12:$S$1011,$C$107,ローデータ!$H$12:$H$1011,A116)</f>
        <v>6</v>
      </c>
      <c r="D116" s="96">
        <f>COUNTIFS(ローデータ!$B$12:$B$1011,1,ローデータ!$K$12:$K$1011,$D$21,ローデータ!$S$12:$S$1011,$D$107,ローデータ!$H$12:$H$1011,A116)</f>
        <v>0</v>
      </c>
      <c r="E116" s="96">
        <f>COUNTIFS(ローデータ!$B$12:$B$1011,1,ローデータ!$K$12:$K$1011,$D$21,ローデータ!$S$12:$S$1011,$E$107,ローデータ!$H$12:$H$1011,A116)</f>
        <v>0</v>
      </c>
      <c r="F116" s="97">
        <f t="shared" si="6"/>
        <v>6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SUMIFS(ローデータ!$T$12:$T$1011,ローデータ!$B$12:$B$1011,1,ローデータ!$K$12:$K$1011,$D$21,ローデータ!$H$12:$H$1011,H116)</f>
        <v>1</v>
      </c>
      <c r="K116" s="96">
        <f>SUMIFS(ローデータ!$U$12:$U$1011,ローデータ!$B$12:$B$1011,1,ローデータ!$K$12:$K$1011,$D$21,ローデータ!$H$12:$H$1011,H116)</f>
        <v>0</v>
      </c>
      <c r="L116" s="96">
        <f>SUMIFS(ローデータ!$V$12:$V$1011,ローデータ!$B$12:$B$1011,1,ローデータ!$K$12:$K$1011,$D$21,ローデータ!$H$12:$H$1011,H116)</f>
        <v>0</v>
      </c>
      <c r="M116" s="96">
        <f>SUMIFS(ローデータ!$W$12:$W$1011,ローデータ!$B$12:$B$1011,1,ローデータ!$K$12:$K$1011,$D$21,ローデータ!$H$12:$H$1011,H116)</f>
        <v>0</v>
      </c>
      <c r="N116" s="96">
        <f>SUMIFS(ローデータ!$X$12:$X$1011,ローデータ!$B$12:$B$1011,1,ローデータ!$K$12:$K$1011,$D$21,ローデータ!$H$12:$H$1011,H116)</f>
        <v>0</v>
      </c>
      <c r="O116" s="96">
        <f>SUMIFS(ローデータ!$Y$12:$Y$1011,ローデータ!$B$12:$B$1011,1,ローデータ!$K$12:$K$1011,$D$21,ローデータ!$H$12:$H$1011,H116)</f>
        <v>5</v>
      </c>
      <c r="P116" s="96">
        <f>SUMIFS(ローデータ!$Z$12:$Z$1011,ローデータ!$B$12:$B$1011,1,ローデータ!$K$12:$K$1011,$D$21,ローデータ!$H$12:$H$1011,H116)</f>
        <v>0</v>
      </c>
      <c r="Q116" s="98">
        <f t="shared" si="5"/>
        <v>6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COUNTIFS(ローデータ!$B$12:$B$1011,1,ローデータ!$K$12:$K$1011,$D$21,ローデータ!$S$12:$S$1011,$C$107,ローデータ!$H$12:$H$1011,A117)</f>
        <v>1</v>
      </c>
      <c r="D117" s="96">
        <f>COUNTIFS(ローデータ!$B$12:$B$1011,1,ローデータ!$K$12:$K$1011,$D$21,ローデータ!$S$12:$S$1011,$D$107,ローデータ!$H$12:$H$1011,A117)</f>
        <v>1</v>
      </c>
      <c r="E117" s="96">
        <f>COUNTIFS(ローデータ!$B$12:$B$1011,1,ローデータ!$K$12:$K$1011,$D$21,ローデータ!$S$12:$S$1011,$E$107,ローデータ!$H$12:$H$1011,A117)</f>
        <v>0</v>
      </c>
      <c r="F117" s="97">
        <f t="shared" si="6"/>
        <v>2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SUMIFS(ローデータ!$T$12:$T$1011,ローデータ!$B$12:$B$1011,1,ローデータ!$K$12:$K$1011,$D$21,ローデータ!$H$12:$H$1011,H117)</f>
        <v>0</v>
      </c>
      <c r="K117" s="96">
        <f>SUMIFS(ローデータ!$U$12:$U$1011,ローデータ!$B$12:$B$1011,1,ローデータ!$K$12:$K$1011,$D$21,ローデータ!$H$12:$H$1011,H117)</f>
        <v>2</v>
      </c>
      <c r="L117" s="96">
        <f>SUMIFS(ローデータ!$V$12:$V$1011,ローデータ!$B$12:$B$1011,1,ローデータ!$K$12:$K$1011,$D$21,ローデータ!$H$12:$H$1011,H117)</f>
        <v>0</v>
      </c>
      <c r="M117" s="96">
        <f>SUMIFS(ローデータ!$W$12:$W$1011,ローデータ!$B$12:$B$1011,1,ローデータ!$K$12:$K$1011,$D$21,ローデータ!$H$12:$H$1011,H117)</f>
        <v>0</v>
      </c>
      <c r="N117" s="96">
        <f>SUMIFS(ローデータ!$X$12:$X$1011,ローデータ!$B$12:$B$1011,1,ローデータ!$K$12:$K$1011,$D$21,ローデータ!$H$12:$H$1011,H117)</f>
        <v>0</v>
      </c>
      <c r="O117" s="96">
        <f>SUMIFS(ローデータ!$Y$12:$Y$1011,ローデータ!$B$12:$B$1011,1,ローデータ!$K$12:$K$1011,$D$21,ローデータ!$H$12:$H$1011,H117)</f>
        <v>0</v>
      </c>
      <c r="P117" s="96">
        <f>SUMIFS(ローデータ!$Z$12:$Z$1011,ローデータ!$B$12:$B$1011,1,ローデータ!$K$12:$K$1011,$D$21,ローデータ!$H$12:$H$1011,H117)</f>
        <v>0</v>
      </c>
      <c r="Q117" s="98">
        <f t="shared" si="5"/>
        <v>2</v>
      </c>
    </row>
    <row r="118" spans="1:17" ht="14.1" customHeight="1" x14ac:dyDescent="0.15">
      <c r="A118" s="344" t="s">
        <v>50</v>
      </c>
      <c r="B118" s="345"/>
      <c r="C118" s="96">
        <f>SUM(C109:C117)</f>
        <v>41</v>
      </c>
      <c r="D118" s="96">
        <f t="shared" ref="D118:E118" si="7">SUM(D109:D117)</f>
        <v>4</v>
      </c>
      <c r="E118" s="96">
        <f t="shared" si="7"/>
        <v>1</v>
      </c>
      <c r="F118" s="96">
        <f>SUM(C118:E118)</f>
        <v>46</v>
      </c>
      <c r="G118" s="66"/>
      <c r="H118" s="344" t="s">
        <v>50</v>
      </c>
      <c r="I118" s="345"/>
      <c r="J118" s="96">
        <f t="shared" ref="J118:P118" si="8">SUM(J109:J117)</f>
        <v>5</v>
      </c>
      <c r="K118" s="96">
        <f t="shared" si="8"/>
        <v>20</v>
      </c>
      <c r="L118" s="96">
        <f t="shared" si="8"/>
        <v>4</v>
      </c>
      <c r="M118" s="96">
        <f t="shared" si="8"/>
        <v>1</v>
      </c>
      <c r="N118" s="96">
        <f t="shared" si="8"/>
        <v>13</v>
      </c>
      <c r="O118" s="96">
        <f t="shared" si="8"/>
        <v>22</v>
      </c>
      <c r="P118" s="96">
        <f t="shared" si="8"/>
        <v>0</v>
      </c>
      <c r="Q118" s="96">
        <f t="shared" si="5"/>
        <v>65</v>
      </c>
    </row>
    <row r="119" spans="1:17" ht="14.1" customHeight="1" x14ac:dyDescent="0.15">
      <c r="B119" s="34"/>
      <c r="C119" s="151"/>
      <c r="D119" s="151"/>
      <c r="E119" s="9"/>
      <c r="F119" s="9"/>
      <c r="G119" s="9"/>
    </row>
    <row r="120" spans="1:17" ht="14.1" customHeight="1" x14ac:dyDescent="0.15">
      <c r="A120" s="152" t="s">
        <v>181</v>
      </c>
      <c r="B120" s="34" t="s">
        <v>215</v>
      </c>
      <c r="C120" s="151"/>
      <c r="D120" s="151"/>
      <c r="E120" s="9"/>
      <c r="F120" s="9"/>
      <c r="G120" s="9"/>
    </row>
    <row r="121" spans="1:17" ht="14.1" customHeight="1" x14ac:dyDescent="0.15">
      <c r="A121" s="152" t="s">
        <v>179</v>
      </c>
      <c r="B121" s="38" t="s">
        <v>216</v>
      </c>
      <c r="D121" s="151"/>
      <c r="E121" s="9"/>
      <c r="F121" s="9"/>
      <c r="G121" s="9"/>
      <c r="H121" s="9"/>
    </row>
    <row r="122" spans="1:17" ht="14.1" customHeight="1" x14ac:dyDescent="0.15">
      <c r="B122" s="34"/>
      <c r="C122" s="38"/>
      <c r="D122" s="151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COUNTIFS(ローデータ!$B$12:$B$1011,1,ローデータ!$K$12:$K$1011,$F$21,ローデータ!$L$12:$L$1011,$C$124,ローデータ!$H$12:$H$1011,A127)</f>
        <v>0</v>
      </c>
      <c r="D127" s="99">
        <f>COUNTIFS(ローデータ!$B$12:$B$1011,1,ローデータ!$K$12:$K$1011,$F$21,ローデータ!$L$12:$L$1011,$D$124,ローデータ!$H$12:$H$1011,A127)</f>
        <v>0</v>
      </c>
      <c r="E127" s="99">
        <f>COUNTIFS(ローデータ!$B$12:$B$1011,1,ローデータ!$K$12:$K$1011,$F$21,ローデータ!$L$12:$L$1011,$E$124,ローデータ!$H$12:$H$1011,A127)</f>
        <v>0</v>
      </c>
      <c r="F127" s="99">
        <f>COUNTIFS(ローデータ!$B$12:$B$1011,1,ローデータ!$K$12:$K$1011,$F$21,ローデータ!$L$12:$L$1011,$F$124,ローデータ!$H$12:$H$1011,A127)</f>
        <v>0</v>
      </c>
      <c r="G127" s="100">
        <f>COUNTIFS(ローデータ!$B$12:$B$1011,1,ローデータ!$K$12:$K$1011,$F$21,ローデータ!$L$12:$L$1011,$G$124,ローデータ!$H$12:$H$1011,A127)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COUNTIFS(ローデータ!$B$12:$B$1011,1,ローデータ!$K$12:$K$1011,$F$21,ローデータ!$S$12:$S$1011,$I$124,ローデータ!$H$12:$H$1011,A127)</f>
        <v>0</v>
      </c>
      <c r="J127" s="99">
        <f>COUNTIFS(ローデータ!$B$12:$B$1011,1,ローデータ!$K$12:$K$1011,$F$21,ローデータ!$S$12:$S$1011,$J$124,ローデータ!$H$12:$H$1011,A127)</f>
        <v>0</v>
      </c>
      <c r="K127" s="99">
        <f>COUNTIFS(ローデータ!$B$12:$B$1011,1,ローデータ!$K$12:$K$1011,$F$21,ローデータ!$S$12:$S$1011,$K$124,ローデータ!$H$12:$H$1011,A127)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COUNTIFS(ローデータ!$B$12:$B$1011,1,ローデータ!$K$12:$K$1011,$F$21,ローデータ!$L$12:$L$1011,$C$124,ローデータ!$H$12:$H$1011,A128)</f>
        <v>17</v>
      </c>
      <c r="D128" s="99">
        <f>COUNTIFS(ローデータ!$B$12:$B$1011,1,ローデータ!$K$12:$K$1011,$F$21,ローデータ!$L$12:$L$1011,$D$124,ローデータ!$H$12:$H$1011,A128)</f>
        <v>0</v>
      </c>
      <c r="E128" s="99">
        <f>COUNTIFS(ローデータ!$B$12:$B$1011,1,ローデータ!$K$12:$K$1011,$F$21,ローデータ!$L$12:$L$1011,$E$124,ローデータ!$H$12:$H$1011,A128)</f>
        <v>0</v>
      </c>
      <c r="F128" s="99">
        <f>COUNTIFS(ローデータ!$B$12:$B$1011,1,ローデータ!$K$12:$K$1011,$F$21,ローデータ!$L$12:$L$1011,$F$124,ローデータ!$H$12:$H$1011,A128)</f>
        <v>0</v>
      </c>
      <c r="G128" s="100">
        <f>COUNTIFS(ローデータ!$B$12:$B$1011,1,ローデータ!$K$12:$K$1011,$F$21,ローデータ!$L$12:$L$1011,$G$124,ローデータ!$H$12:$H$1011,A128)</f>
        <v>0</v>
      </c>
      <c r="H128" s="101">
        <f t="shared" ref="H128:H135" si="10">SUM(C128:G128)</f>
        <v>17</v>
      </c>
      <c r="I128" s="102">
        <f>COUNTIFS(ローデータ!$B$12:$B$1011,1,ローデータ!$K$12:$K$1011,$F$21,ローデータ!$S$12:$S$1011,$I$124,ローデータ!$H$12:$H$1011,A128)</f>
        <v>17</v>
      </c>
      <c r="J128" s="99">
        <f>COUNTIFS(ローデータ!$B$12:$B$1011,1,ローデータ!$K$12:$K$1011,$F$21,ローデータ!$S$12:$S$1011,$J$124,ローデータ!$H$12:$H$1011,A128)</f>
        <v>0</v>
      </c>
      <c r="K128" s="99">
        <f>COUNTIFS(ローデータ!$B$12:$B$1011,1,ローデータ!$K$12:$K$1011,$F$21,ローデータ!$S$12:$S$1011,$K$124,ローデータ!$H$12:$H$1011,A128)</f>
        <v>0</v>
      </c>
      <c r="L128" s="96">
        <f t="shared" si="9"/>
        <v>17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COUNTIFS(ローデータ!$B$12:$B$1011,1,ローデータ!$K$12:$K$1011,$F$21,ローデータ!$L$12:$L$1011,$C$124,ローデータ!$H$12:$H$1011,A129)</f>
        <v>9</v>
      </c>
      <c r="D129" s="99">
        <f>COUNTIFS(ローデータ!$B$12:$B$1011,1,ローデータ!$K$12:$K$1011,$F$21,ローデータ!$L$12:$L$1011,$D$124,ローデータ!$H$12:$H$1011,A129)</f>
        <v>0</v>
      </c>
      <c r="E129" s="99">
        <f>COUNTIFS(ローデータ!$B$12:$B$1011,1,ローデータ!$K$12:$K$1011,$F$21,ローデータ!$L$12:$L$1011,$E$124,ローデータ!$H$12:$H$1011,A129)</f>
        <v>0</v>
      </c>
      <c r="F129" s="99">
        <f>COUNTIFS(ローデータ!$B$12:$B$1011,1,ローデータ!$K$12:$K$1011,$F$21,ローデータ!$L$12:$L$1011,$F$124,ローデータ!$H$12:$H$1011,A129)</f>
        <v>0</v>
      </c>
      <c r="G129" s="100">
        <f>COUNTIFS(ローデータ!$B$12:$B$1011,1,ローデータ!$K$12:$K$1011,$F$21,ローデータ!$L$12:$L$1011,$G$124,ローデータ!$H$12:$H$1011,A129)</f>
        <v>0</v>
      </c>
      <c r="H129" s="101">
        <f t="shared" si="10"/>
        <v>9</v>
      </c>
      <c r="I129" s="102">
        <f>COUNTIFS(ローデータ!$B$12:$B$1011,1,ローデータ!$K$12:$K$1011,$F$21,ローデータ!$S$12:$S$1011,$I$124,ローデータ!$H$12:$H$1011,A129)</f>
        <v>9</v>
      </c>
      <c r="J129" s="99">
        <f>COUNTIFS(ローデータ!$B$12:$B$1011,1,ローデータ!$K$12:$K$1011,$F$21,ローデータ!$S$12:$S$1011,$J$124,ローデータ!$H$12:$H$1011,A129)</f>
        <v>0</v>
      </c>
      <c r="K129" s="99">
        <f>COUNTIFS(ローデータ!$B$12:$B$1011,1,ローデータ!$K$12:$K$1011,$F$21,ローデータ!$S$12:$S$1011,$K$124,ローデータ!$H$12:$H$1011,A129)</f>
        <v>0</v>
      </c>
      <c r="L129" s="96">
        <f t="shared" si="9"/>
        <v>9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COUNTIFS(ローデータ!$B$12:$B$1011,1,ローデータ!$K$12:$K$1011,$F$21,ローデータ!$L$12:$L$1011,$C$124,ローデータ!$H$12:$H$1011,A130)</f>
        <v>8</v>
      </c>
      <c r="D130" s="99">
        <f>COUNTIFS(ローデータ!$B$12:$B$1011,1,ローデータ!$K$12:$K$1011,$F$21,ローデータ!$L$12:$L$1011,$D$124,ローデータ!$H$12:$H$1011,A130)</f>
        <v>0</v>
      </c>
      <c r="E130" s="99">
        <f>COUNTIFS(ローデータ!$B$12:$B$1011,1,ローデータ!$K$12:$K$1011,$F$21,ローデータ!$L$12:$L$1011,$E$124,ローデータ!$H$12:$H$1011,A130)</f>
        <v>0</v>
      </c>
      <c r="F130" s="99">
        <f>COUNTIFS(ローデータ!$B$12:$B$1011,1,ローデータ!$K$12:$K$1011,$F$21,ローデータ!$L$12:$L$1011,$F$124,ローデータ!$H$12:$H$1011,A130)</f>
        <v>0</v>
      </c>
      <c r="G130" s="100">
        <f>COUNTIFS(ローデータ!$B$12:$B$1011,1,ローデータ!$K$12:$K$1011,$F$21,ローデータ!$L$12:$L$1011,$G$124,ローデータ!$H$12:$H$1011,A130)</f>
        <v>0</v>
      </c>
      <c r="H130" s="101">
        <f t="shared" si="10"/>
        <v>8</v>
      </c>
      <c r="I130" s="102">
        <f>COUNTIFS(ローデータ!$B$12:$B$1011,1,ローデータ!$K$12:$K$1011,$F$21,ローデータ!$S$12:$S$1011,$I$124,ローデータ!$H$12:$H$1011,A130)</f>
        <v>8</v>
      </c>
      <c r="J130" s="99">
        <f>COUNTIFS(ローデータ!$B$12:$B$1011,1,ローデータ!$K$12:$K$1011,$F$21,ローデータ!$S$12:$S$1011,$J$124,ローデータ!$H$12:$H$1011,A130)</f>
        <v>0</v>
      </c>
      <c r="K130" s="99">
        <f>COUNTIFS(ローデータ!$B$12:$B$1011,1,ローデータ!$K$12:$K$1011,$F$21,ローデータ!$S$12:$S$1011,$K$124,ローデータ!$H$12:$H$1011,A130)</f>
        <v>0</v>
      </c>
      <c r="L130" s="96">
        <f t="shared" si="9"/>
        <v>8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COUNTIFS(ローデータ!$B$12:$B$1011,1,ローデータ!$K$12:$K$1011,$F$21,ローデータ!$L$12:$L$1011,$C$124,ローデータ!$H$12:$H$1011,A131)</f>
        <v>5</v>
      </c>
      <c r="D131" s="99">
        <f>COUNTIFS(ローデータ!$B$12:$B$1011,1,ローデータ!$K$12:$K$1011,$F$21,ローデータ!$L$12:$L$1011,$D$124,ローデータ!$H$12:$H$1011,A131)</f>
        <v>0</v>
      </c>
      <c r="E131" s="99">
        <f>COUNTIFS(ローデータ!$B$12:$B$1011,1,ローデータ!$K$12:$K$1011,$F$21,ローデータ!$L$12:$L$1011,$E$124,ローデータ!$H$12:$H$1011,A131)</f>
        <v>0</v>
      </c>
      <c r="F131" s="99">
        <f>COUNTIFS(ローデータ!$B$12:$B$1011,1,ローデータ!$K$12:$K$1011,$F$21,ローデータ!$L$12:$L$1011,$F$124,ローデータ!$H$12:$H$1011,A131)</f>
        <v>0</v>
      </c>
      <c r="G131" s="100">
        <f>COUNTIFS(ローデータ!$B$12:$B$1011,1,ローデータ!$K$12:$K$1011,$F$21,ローデータ!$L$12:$L$1011,$G$124,ローデータ!$H$12:$H$1011,A131)</f>
        <v>0</v>
      </c>
      <c r="H131" s="101">
        <f t="shared" si="10"/>
        <v>5</v>
      </c>
      <c r="I131" s="102">
        <f>COUNTIFS(ローデータ!$B$12:$B$1011,1,ローデータ!$K$12:$K$1011,$F$21,ローデータ!$S$12:$S$1011,$I$124,ローデータ!$H$12:$H$1011,A131)</f>
        <v>5</v>
      </c>
      <c r="J131" s="99">
        <f>COUNTIFS(ローデータ!$B$12:$B$1011,1,ローデータ!$K$12:$K$1011,$F$21,ローデータ!$S$12:$S$1011,$J$124,ローデータ!$H$12:$H$1011,A131)</f>
        <v>0</v>
      </c>
      <c r="K131" s="99">
        <f>COUNTIFS(ローデータ!$B$12:$B$1011,1,ローデータ!$K$12:$K$1011,$F$21,ローデータ!$S$12:$S$1011,$K$124,ローデータ!$H$12:$H$1011,A131)</f>
        <v>0</v>
      </c>
      <c r="L131" s="96">
        <f t="shared" si="9"/>
        <v>5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COUNTIFS(ローデータ!$B$12:$B$1011,1,ローデータ!$K$12:$K$1011,$F$21,ローデータ!$L$12:$L$1011,$C$124,ローデータ!$H$12:$H$1011,A132)</f>
        <v>1</v>
      </c>
      <c r="D132" s="99">
        <f>COUNTIFS(ローデータ!$B$12:$B$1011,1,ローデータ!$K$12:$K$1011,$F$21,ローデータ!$L$12:$L$1011,$D$124,ローデータ!$H$12:$H$1011,A132)</f>
        <v>0</v>
      </c>
      <c r="E132" s="99">
        <f>COUNTIFS(ローデータ!$B$12:$B$1011,1,ローデータ!$K$12:$K$1011,$F$21,ローデータ!$L$12:$L$1011,$E$124,ローデータ!$H$12:$H$1011,A132)</f>
        <v>0</v>
      </c>
      <c r="F132" s="99">
        <f>COUNTIFS(ローデータ!$B$12:$B$1011,1,ローデータ!$K$12:$K$1011,$F$21,ローデータ!$L$12:$L$1011,$F$124,ローデータ!$H$12:$H$1011,A132)</f>
        <v>0</v>
      </c>
      <c r="G132" s="100">
        <f>COUNTIFS(ローデータ!$B$12:$B$1011,1,ローデータ!$K$12:$K$1011,$F$21,ローデータ!$L$12:$L$1011,$G$124,ローデータ!$H$12:$H$1011,A132)</f>
        <v>0</v>
      </c>
      <c r="H132" s="101">
        <f t="shared" si="10"/>
        <v>1</v>
      </c>
      <c r="I132" s="102">
        <f>COUNTIFS(ローデータ!$B$12:$B$1011,1,ローデータ!$K$12:$K$1011,$F$21,ローデータ!$S$12:$S$1011,$I$124,ローデータ!$H$12:$H$1011,A132)</f>
        <v>1</v>
      </c>
      <c r="J132" s="99">
        <f>COUNTIFS(ローデータ!$B$12:$B$1011,1,ローデータ!$K$12:$K$1011,$F$21,ローデータ!$S$12:$S$1011,$J$124,ローデータ!$H$12:$H$1011,A132)</f>
        <v>0</v>
      </c>
      <c r="K132" s="99">
        <f>COUNTIFS(ローデータ!$B$12:$B$1011,1,ローデータ!$K$12:$K$1011,$F$21,ローデータ!$S$12:$S$1011,$K$124,ローデータ!$H$12:$H$1011,A132)</f>
        <v>0</v>
      </c>
      <c r="L132" s="96">
        <f t="shared" si="9"/>
        <v>1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COUNTIFS(ローデータ!$B$12:$B$1011,1,ローデータ!$K$12:$K$1011,$F$21,ローデータ!$L$12:$L$1011,$C$124,ローデータ!$H$12:$H$1011,A133)</f>
        <v>1</v>
      </c>
      <c r="D133" s="99">
        <f>COUNTIFS(ローデータ!$B$12:$B$1011,1,ローデータ!$K$12:$K$1011,$F$21,ローデータ!$L$12:$L$1011,$D$124,ローデータ!$H$12:$H$1011,A133)</f>
        <v>0</v>
      </c>
      <c r="E133" s="99">
        <f>COUNTIFS(ローデータ!$B$12:$B$1011,1,ローデータ!$K$12:$K$1011,$F$21,ローデータ!$L$12:$L$1011,$E$124,ローデータ!$H$12:$H$1011,A133)</f>
        <v>0</v>
      </c>
      <c r="F133" s="99">
        <f>COUNTIFS(ローデータ!$B$12:$B$1011,1,ローデータ!$K$12:$K$1011,$F$21,ローデータ!$L$12:$L$1011,$F$124,ローデータ!$H$12:$H$1011,A133)</f>
        <v>0</v>
      </c>
      <c r="G133" s="100">
        <f>COUNTIFS(ローデータ!$B$12:$B$1011,1,ローデータ!$K$12:$K$1011,$F$21,ローデータ!$L$12:$L$1011,$G$124,ローデータ!$H$12:$H$1011,A133)</f>
        <v>0</v>
      </c>
      <c r="H133" s="101">
        <f t="shared" si="10"/>
        <v>1</v>
      </c>
      <c r="I133" s="102">
        <f>COUNTIFS(ローデータ!$B$12:$B$1011,1,ローデータ!$K$12:$K$1011,$F$21,ローデータ!$S$12:$S$1011,$I$124,ローデータ!$H$12:$H$1011,A133)</f>
        <v>1</v>
      </c>
      <c r="J133" s="99">
        <f>COUNTIFS(ローデータ!$B$12:$B$1011,1,ローデータ!$K$12:$K$1011,$F$21,ローデータ!$S$12:$S$1011,$J$124,ローデータ!$H$12:$H$1011,A133)</f>
        <v>0</v>
      </c>
      <c r="K133" s="99">
        <f>COUNTIFS(ローデータ!$B$12:$B$1011,1,ローデータ!$K$12:$K$1011,$F$21,ローデータ!$S$12:$S$1011,$K$124,ローデータ!$H$12:$H$1011,A133)</f>
        <v>0</v>
      </c>
      <c r="L133" s="96">
        <f t="shared" si="9"/>
        <v>1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COUNTIFS(ローデータ!$B$12:$B$1011,1,ローデータ!$K$12:$K$1011,$F$21,ローデータ!$L$12:$L$1011,$C$124,ローデータ!$H$12:$H$1011,A134)</f>
        <v>1</v>
      </c>
      <c r="D134" s="99">
        <f>COUNTIFS(ローデータ!$B$12:$B$1011,1,ローデータ!$K$12:$K$1011,$F$21,ローデータ!$L$12:$L$1011,$D$124,ローデータ!$H$12:$H$1011,A134)</f>
        <v>0</v>
      </c>
      <c r="E134" s="99">
        <f>COUNTIFS(ローデータ!$B$12:$B$1011,1,ローデータ!$K$12:$K$1011,$F$21,ローデータ!$L$12:$L$1011,$E$124,ローデータ!$H$12:$H$1011,A134)</f>
        <v>0</v>
      </c>
      <c r="F134" s="99">
        <f>COUNTIFS(ローデータ!$B$12:$B$1011,1,ローデータ!$K$12:$K$1011,$F$21,ローデータ!$L$12:$L$1011,$F$124,ローデータ!$H$12:$H$1011,A134)</f>
        <v>0</v>
      </c>
      <c r="G134" s="100">
        <f>COUNTIFS(ローデータ!$B$12:$B$1011,1,ローデータ!$K$12:$K$1011,$F$21,ローデータ!$L$12:$L$1011,$G$124,ローデータ!$H$12:$H$1011,A134)</f>
        <v>0</v>
      </c>
      <c r="H134" s="101">
        <f t="shared" si="10"/>
        <v>1</v>
      </c>
      <c r="I134" s="102">
        <f>COUNTIFS(ローデータ!$B$12:$B$1011,1,ローデータ!$K$12:$K$1011,$F$21,ローデータ!$S$12:$S$1011,$I$124,ローデータ!$H$12:$H$1011,A134)</f>
        <v>1</v>
      </c>
      <c r="J134" s="99">
        <f>COUNTIFS(ローデータ!$B$12:$B$1011,1,ローデータ!$K$12:$K$1011,$F$21,ローデータ!$S$12:$S$1011,$J$124,ローデータ!$H$12:$H$1011,A134)</f>
        <v>0</v>
      </c>
      <c r="K134" s="99">
        <f>COUNTIFS(ローデータ!$B$12:$B$1011,1,ローデータ!$K$12:$K$1011,$F$21,ローデータ!$S$12:$S$1011,$K$124,ローデータ!$H$12:$H$1011,A134)</f>
        <v>0</v>
      </c>
      <c r="L134" s="96">
        <f t="shared" si="9"/>
        <v>1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COUNTIFS(ローデータ!$B$12:$B$1011,1,ローデータ!$K$12:$K$1011,$F$21,ローデータ!$L$12:$L$1011,$C$124,ローデータ!$H$12:$H$1011,A135)</f>
        <v>0</v>
      </c>
      <c r="D135" s="99">
        <f>COUNTIFS(ローデータ!$B$12:$B$1011,1,ローデータ!$K$12:$K$1011,$F$21,ローデータ!$L$12:$L$1011,$D$124,ローデータ!$H$12:$H$1011,A135)</f>
        <v>0</v>
      </c>
      <c r="E135" s="99">
        <f>COUNTIFS(ローデータ!$B$12:$B$1011,1,ローデータ!$K$12:$K$1011,$F$21,ローデータ!$L$12:$L$1011,$E$124,ローデータ!$H$12:$H$1011,A135)</f>
        <v>0</v>
      </c>
      <c r="F135" s="99">
        <f>COUNTIFS(ローデータ!$B$12:$B$1011,1,ローデータ!$K$12:$K$1011,$F$21,ローデータ!$L$12:$L$1011,$F$124,ローデータ!$H$12:$H$1011,A135)</f>
        <v>0</v>
      </c>
      <c r="G135" s="100">
        <f>COUNTIFS(ローデータ!$B$12:$B$1011,1,ローデータ!$K$12:$K$1011,$F$21,ローデータ!$L$12:$L$1011,$G$124,ローデータ!$H$12:$H$1011,A135)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COUNTIFS(ローデータ!$B$12:$B$1011,1,ローデータ!$K$12:$K$1011,$F$21,ローデータ!$S$12:$S$1011,$I$124,ローデータ!$H$12:$H$1011,A135)</f>
        <v>0</v>
      </c>
      <c r="J135" s="99">
        <f>COUNTIFS(ローデータ!$B$12:$B$1011,1,ローデータ!$K$12:$K$1011,$F$21,ローデータ!$S$12:$S$1011,$J$124,ローデータ!$H$12:$H$1011,A135)</f>
        <v>0</v>
      </c>
      <c r="K135" s="99">
        <f>COUNTIFS(ローデータ!$B$12:$B$1011,1,ローデータ!$K$12:$K$1011,$F$21,ローデータ!$S$12:$S$1011,$K$124,ローデータ!$H$12:$H$1011,A135)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42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42</v>
      </c>
      <c r="I136" s="98">
        <f>SUM(I127:I135)</f>
        <v>42</v>
      </c>
      <c r="J136" s="96">
        <f>SUM(J127:J135)</f>
        <v>0</v>
      </c>
      <c r="K136" s="96">
        <f>SUM(K127:K135)</f>
        <v>0</v>
      </c>
      <c r="L136" s="96">
        <f t="shared" si="9"/>
        <v>42</v>
      </c>
    </row>
    <row r="137" spans="1:16" ht="14.1" customHeight="1" x14ac:dyDescent="0.15">
      <c r="B137" s="152"/>
      <c r="C137" s="151"/>
      <c r="D137" s="151"/>
      <c r="E137" s="9"/>
      <c r="F137" s="9"/>
      <c r="G137" s="9"/>
    </row>
    <row r="138" spans="1:16" ht="14.1" customHeight="1" x14ac:dyDescent="0.15">
      <c r="A138" s="152" t="s">
        <v>180</v>
      </c>
      <c r="B138" s="38" t="s">
        <v>182</v>
      </c>
      <c r="D138" s="151"/>
      <c r="E138" s="9"/>
      <c r="F138" s="9"/>
      <c r="G138" s="9"/>
      <c r="H138" s="9"/>
    </row>
    <row r="139" spans="1:16" ht="14.1" customHeight="1" x14ac:dyDescent="0.15">
      <c r="B139" s="34"/>
      <c r="C139" s="151"/>
      <c r="D139" s="151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47">
        <v>1</v>
      </c>
      <c r="B143" s="41" t="s">
        <v>54</v>
      </c>
      <c r="C143" s="78">
        <f>SUMIFS(ローデータ!$M$12:$M$1011,ローデータ!$B$12:$B$1011,1,ローデータ!$K$12:$K$1011,$F$21,ローデータ!$H$12:$H$1011,A143)</f>
        <v>0</v>
      </c>
      <c r="D143" s="78">
        <f>SUMIFS(ローデータ!$N$12:$N$1011,ローデータ!$B$12:$B$1011,1,ローデータ!$K$12:$K$1011,$F$21,ローデータ!$H$12:$H$1011,A143)</f>
        <v>0</v>
      </c>
      <c r="E143" s="78">
        <f>SUMIFS(ローデータ!$O$12:$O$1011,ローデータ!$B$12:$B$1011,1,ローデータ!$K$12:$K$1011,$F$21,ローデータ!$H$12:$H$1011,A143)</f>
        <v>0</v>
      </c>
      <c r="F143" s="79">
        <f>SUMIFS(ローデータ!$P$12:$P$1011,ローデータ!$B$12:$B$1011,1,ローデータ!$K$12:$K$1011,$F$21,ローデータ!$H$12:$H$1011,A143)</f>
        <v>0</v>
      </c>
      <c r="G143" s="78">
        <f>SUMIFS(ローデータ!$Q$12:$Q$1011,ローデータ!$B$12:$B$1011,1,ローデータ!$K$12:$K$1011,$F$21,ローデータ!$H$12:$H$1011,A143)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SUMIFS(ローデータ!$T$12:$T$1011,ローデータ!$B$12:$B$1011,1,ローデータ!$K$12:$K$1011,$F$21,ローデータ!$H$12:$H$1011,A143)</f>
        <v>0</v>
      </c>
      <c r="J143" s="78">
        <f>SUMIFS(ローデータ!$U$12:$U$1011,ローデータ!$B$12:$B$1011,1,ローデータ!$K$12:$K$1011,$F$21,ローデータ!$H$12:$H$1011,A143)</f>
        <v>0</v>
      </c>
      <c r="K143" s="78">
        <f>SUMIFS(ローデータ!$V$12:$V$1011,ローデータ!$B$12:$B$1011,1,ローデータ!$K$12:$K$1011,$F$21,ローデータ!$H$12:$H$1011,A143)</f>
        <v>0</v>
      </c>
      <c r="L143" s="78">
        <f>SUMIFS(ローデータ!$W$12:$W$1011,ローデータ!$B$12:$B$1011,1,ローデータ!$K$12:$K$1011,$F$21,ローデータ!$H$12:$H$1011,A143)</f>
        <v>0</v>
      </c>
      <c r="M143" s="78">
        <f>SUMIFS(ローデータ!$X$12:$X$1011,ローデータ!$B$12:$B$1011,1,ローデータ!$K$12:$K$1011,$F$21,ローデータ!$H$12:$H$1011,A143)</f>
        <v>0</v>
      </c>
      <c r="N143" s="78">
        <f>SUMIFS(ローデータ!$Y$12:$Y$1011,ローデータ!$B$12:$B$1011,1,ローデータ!$K$12:$K$1011,$F$21,ローデータ!$H$12:$H$1011,A143)</f>
        <v>0</v>
      </c>
      <c r="O143" s="78">
        <f>SUMIFS(ローデータ!$Z$12:$Z$1011,ローデータ!$B$12:$B$1011,1,ローデータ!$K$12:$K$1011,$F$21,ローデータ!$H$12:$H$1011,A143)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47">
        <v>2</v>
      </c>
      <c r="B144" s="41" t="s">
        <v>55</v>
      </c>
      <c r="C144" s="78">
        <f>SUMIFS(ローデータ!$M$12:$M$1011,ローデータ!$B$12:$B$1011,1,ローデータ!$K$12:$K$1011,$F$21,ローデータ!$H$12:$H$1011,A144)</f>
        <v>1</v>
      </c>
      <c r="D144" s="78">
        <f>SUMIFS(ローデータ!$N$12:$N$1011,ローデータ!$B$12:$B$1011,1,ローデータ!$K$12:$K$1011,$F$21,ローデータ!$H$12:$H$1011,A144)</f>
        <v>17</v>
      </c>
      <c r="E144" s="78">
        <f>SUMIFS(ローデータ!$O$12:$O$1011,ローデータ!$B$12:$B$1011,1,ローデータ!$K$12:$K$1011,$F$21,ローデータ!$H$12:$H$1011,A144)</f>
        <v>0</v>
      </c>
      <c r="F144" s="79">
        <f>SUMIFS(ローデータ!$P$12:$P$1011,ローデータ!$B$12:$B$1011,1,ローデータ!$K$12:$K$1011,$F$21,ローデータ!$H$12:$H$1011,A144)</f>
        <v>0</v>
      </c>
      <c r="G144" s="78">
        <f>SUMIFS(ローデータ!$Q$12:$Q$1011,ローデータ!$B$12:$B$1011,1,ローデータ!$K$12:$K$1011,$F$21,ローデータ!$H$12:$H$1011,A144)</f>
        <v>0</v>
      </c>
      <c r="H144" s="103">
        <f t="shared" si="12"/>
        <v>18</v>
      </c>
      <c r="I144" s="81">
        <f>SUMIFS(ローデータ!$T$12:$T$1011,ローデータ!$B$12:$B$1011,1,ローデータ!$K$12:$K$1011,$F$21,ローデータ!$H$12:$H$1011,A144)</f>
        <v>1</v>
      </c>
      <c r="J144" s="78">
        <f>SUMIFS(ローデータ!$U$12:$U$1011,ローデータ!$B$12:$B$1011,1,ローデータ!$K$12:$K$1011,$F$21,ローデータ!$H$12:$H$1011,A144)</f>
        <v>15</v>
      </c>
      <c r="K144" s="78">
        <f>SUMIFS(ローデータ!$V$12:$V$1011,ローデータ!$B$12:$B$1011,1,ローデータ!$K$12:$K$1011,$F$21,ローデータ!$H$12:$H$1011,A144)</f>
        <v>0</v>
      </c>
      <c r="L144" s="78">
        <f>SUMIFS(ローデータ!$W$12:$W$1011,ローデータ!$B$12:$B$1011,1,ローデータ!$K$12:$K$1011,$F$21,ローデータ!$H$12:$H$1011,A144)</f>
        <v>0</v>
      </c>
      <c r="M144" s="78">
        <f>SUMIFS(ローデータ!$X$12:$X$1011,ローデータ!$B$12:$B$1011,1,ローデータ!$K$12:$K$1011,$F$21,ローデータ!$H$12:$H$1011,A144)</f>
        <v>2</v>
      </c>
      <c r="N144" s="78">
        <f>SUMIFS(ローデータ!$Y$12:$Y$1011,ローデータ!$B$12:$B$1011,1,ローデータ!$K$12:$K$1011,$F$21,ローデータ!$H$12:$H$1011,A144)</f>
        <v>6</v>
      </c>
      <c r="O144" s="78">
        <f>SUMIFS(ローデータ!$Z$12:$Z$1011,ローデータ!$B$12:$B$1011,1,ローデータ!$K$12:$K$1011,$F$21,ローデータ!$H$12:$H$1011,A144)</f>
        <v>0</v>
      </c>
      <c r="P144" s="45">
        <f t="shared" si="13"/>
        <v>24</v>
      </c>
    </row>
    <row r="145" spans="1:16" ht="14.1" customHeight="1" x14ac:dyDescent="0.15">
      <c r="A145" s="147">
        <v>3</v>
      </c>
      <c r="B145" s="41" t="s">
        <v>56</v>
      </c>
      <c r="C145" s="78">
        <f>SUMIFS(ローデータ!$M$12:$M$1011,ローデータ!$B$12:$B$1011,1,ローデータ!$K$12:$K$1011,$F$21,ローデータ!$H$12:$H$1011,A145)</f>
        <v>1</v>
      </c>
      <c r="D145" s="78">
        <f>SUMIFS(ローデータ!$N$12:$N$1011,ローデータ!$B$12:$B$1011,1,ローデータ!$K$12:$K$1011,$F$21,ローデータ!$H$12:$H$1011,A145)</f>
        <v>6</v>
      </c>
      <c r="E145" s="78">
        <f>SUMIFS(ローデータ!$O$12:$O$1011,ローデータ!$B$12:$B$1011,1,ローデータ!$K$12:$K$1011,$F$21,ローデータ!$H$12:$H$1011,A145)</f>
        <v>3</v>
      </c>
      <c r="F145" s="79">
        <f>SUMIFS(ローデータ!$P$12:$P$1011,ローデータ!$B$12:$B$1011,1,ローデータ!$K$12:$K$1011,$F$21,ローデータ!$H$12:$H$1011,A145)</f>
        <v>0</v>
      </c>
      <c r="G145" s="78">
        <f>SUMIFS(ローデータ!$Q$12:$Q$1011,ローデータ!$B$12:$B$1011,1,ローデータ!$K$12:$K$1011,$F$21,ローデータ!$H$12:$H$1011,A145)</f>
        <v>0</v>
      </c>
      <c r="H145" s="103">
        <f t="shared" si="12"/>
        <v>10</v>
      </c>
      <c r="I145" s="81">
        <f>SUMIFS(ローデータ!$T$12:$T$1011,ローデータ!$B$12:$B$1011,1,ローデータ!$K$12:$K$1011,$F$21,ローデータ!$H$12:$H$1011,A145)</f>
        <v>1</v>
      </c>
      <c r="J145" s="78">
        <f>SUMIFS(ローデータ!$U$12:$U$1011,ローデータ!$B$12:$B$1011,1,ローデータ!$K$12:$K$1011,$F$21,ローデータ!$H$12:$H$1011,A145)</f>
        <v>5</v>
      </c>
      <c r="K145" s="78">
        <f>SUMIFS(ローデータ!$V$12:$V$1011,ローデータ!$B$12:$B$1011,1,ローデータ!$K$12:$K$1011,$F$21,ローデータ!$H$12:$H$1011,A145)</f>
        <v>4</v>
      </c>
      <c r="L145" s="78">
        <f>SUMIFS(ローデータ!$W$12:$W$1011,ローデータ!$B$12:$B$1011,1,ローデータ!$K$12:$K$1011,$F$21,ローデータ!$H$12:$H$1011,A145)</f>
        <v>0</v>
      </c>
      <c r="M145" s="78">
        <f>SUMIFS(ローデータ!$X$12:$X$1011,ローデータ!$B$12:$B$1011,1,ローデータ!$K$12:$K$1011,$F$21,ローデータ!$H$12:$H$1011,A145)</f>
        <v>4</v>
      </c>
      <c r="N145" s="78">
        <f>SUMIFS(ローデータ!$Y$12:$Y$1011,ローデータ!$B$12:$B$1011,1,ローデータ!$K$12:$K$1011,$F$21,ローデータ!$H$12:$H$1011,A145)</f>
        <v>1</v>
      </c>
      <c r="O145" s="78">
        <f>SUMIFS(ローデータ!$Z$12:$Z$1011,ローデータ!$B$12:$B$1011,1,ローデータ!$K$12:$K$1011,$F$21,ローデータ!$H$12:$H$1011,A145)</f>
        <v>0</v>
      </c>
      <c r="P145" s="45">
        <f t="shared" si="13"/>
        <v>15</v>
      </c>
    </row>
    <row r="146" spans="1:16" ht="14.1" customHeight="1" x14ac:dyDescent="0.15">
      <c r="A146" s="147">
        <v>4</v>
      </c>
      <c r="B146" s="41" t="s">
        <v>57</v>
      </c>
      <c r="C146" s="78">
        <f>SUMIFS(ローデータ!$M$12:$M$1011,ローデータ!$B$12:$B$1011,1,ローデータ!$K$12:$K$1011,$F$21,ローデータ!$H$12:$H$1011,A146)</f>
        <v>0</v>
      </c>
      <c r="D146" s="78">
        <f>SUMIFS(ローデータ!$N$12:$N$1011,ローデータ!$B$12:$B$1011,1,ローデータ!$K$12:$K$1011,$F$21,ローデータ!$H$12:$H$1011,A146)</f>
        <v>7</v>
      </c>
      <c r="E146" s="78">
        <f>SUMIFS(ローデータ!$O$12:$O$1011,ローデータ!$B$12:$B$1011,1,ローデータ!$K$12:$K$1011,$F$21,ローデータ!$H$12:$H$1011,A146)</f>
        <v>4</v>
      </c>
      <c r="F146" s="79">
        <f>SUMIFS(ローデータ!$P$12:$P$1011,ローデータ!$B$12:$B$1011,1,ローデータ!$K$12:$K$1011,$F$21,ローデータ!$H$12:$H$1011,A146)</f>
        <v>0</v>
      </c>
      <c r="G146" s="78">
        <f>SUMIFS(ローデータ!$Q$12:$Q$1011,ローデータ!$B$12:$B$1011,1,ローデータ!$K$12:$K$1011,$F$21,ローデータ!$H$12:$H$1011,A146)</f>
        <v>0</v>
      </c>
      <c r="H146" s="103">
        <f t="shared" si="12"/>
        <v>11</v>
      </c>
      <c r="I146" s="81">
        <f>SUMIFS(ローデータ!$T$12:$T$1011,ローデータ!$B$12:$B$1011,1,ローデータ!$K$12:$K$1011,$F$21,ローデータ!$H$12:$H$1011,A146)</f>
        <v>0</v>
      </c>
      <c r="J146" s="78">
        <f>SUMIFS(ローデータ!$U$12:$U$1011,ローデータ!$B$12:$B$1011,1,ローデータ!$K$12:$K$1011,$F$21,ローデータ!$H$12:$H$1011,A146)</f>
        <v>5</v>
      </c>
      <c r="K146" s="78">
        <f>SUMIFS(ローデータ!$V$12:$V$1011,ローデータ!$B$12:$B$1011,1,ローデータ!$K$12:$K$1011,$F$21,ローデータ!$H$12:$H$1011,A146)</f>
        <v>6</v>
      </c>
      <c r="L146" s="78">
        <f>SUMIFS(ローデータ!$W$12:$W$1011,ローデータ!$B$12:$B$1011,1,ローデータ!$K$12:$K$1011,$F$21,ローデータ!$H$12:$H$1011,A146)</f>
        <v>0</v>
      </c>
      <c r="M146" s="78">
        <f>SUMIFS(ローデータ!$X$12:$X$1011,ローデータ!$B$12:$B$1011,1,ローデータ!$K$12:$K$1011,$F$21,ローデータ!$H$12:$H$1011,A146)</f>
        <v>1</v>
      </c>
      <c r="N146" s="78">
        <f>SUMIFS(ローデータ!$Y$12:$Y$1011,ローデータ!$B$12:$B$1011,1,ローデータ!$K$12:$K$1011,$F$21,ローデータ!$H$12:$H$1011,A146)</f>
        <v>1</v>
      </c>
      <c r="O146" s="78">
        <f>SUMIFS(ローデータ!$Z$12:$Z$1011,ローデータ!$B$12:$B$1011,1,ローデータ!$K$12:$K$1011,$F$21,ローデータ!$H$12:$H$1011,A146)</f>
        <v>0</v>
      </c>
      <c r="P146" s="45">
        <f t="shared" si="13"/>
        <v>13</v>
      </c>
    </row>
    <row r="147" spans="1:16" ht="14.1" customHeight="1" x14ac:dyDescent="0.15">
      <c r="A147" s="147">
        <v>5</v>
      </c>
      <c r="B147" s="41" t="s">
        <v>58</v>
      </c>
      <c r="C147" s="78">
        <f>SUMIFS(ローデータ!$M$12:$M$1011,ローデータ!$B$12:$B$1011,1,ローデータ!$K$12:$K$1011,$F$21,ローデータ!$H$12:$H$1011,A147)</f>
        <v>0</v>
      </c>
      <c r="D147" s="78">
        <f>SUMIFS(ローデータ!$N$12:$N$1011,ローデータ!$B$12:$B$1011,1,ローデータ!$K$12:$K$1011,$F$21,ローデータ!$H$12:$H$1011,A147)</f>
        <v>5</v>
      </c>
      <c r="E147" s="78">
        <f>SUMIFS(ローデータ!$O$12:$O$1011,ローデータ!$B$12:$B$1011,1,ローデータ!$K$12:$K$1011,$F$21,ローデータ!$H$12:$H$1011,A147)</f>
        <v>0</v>
      </c>
      <c r="F147" s="79">
        <f>SUMIFS(ローデータ!$P$12:$P$1011,ローデータ!$B$12:$B$1011,1,ローデータ!$K$12:$K$1011,$F$21,ローデータ!$H$12:$H$1011,A147)</f>
        <v>0</v>
      </c>
      <c r="G147" s="78">
        <f>SUMIFS(ローデータ!$Q$12:$Q$1011,ローデータ!$B$12:$B$1011,1,ローデータ!$K$12:$K$1011,$F$21,ローデータ!$H$12:$H$1011,A147)</f>
        <v>0</v>
      </c>
      <c r="H147" s="103">
        <f t="shared" si="12"/>
        <v>5</v>
      </c>
      <c r="I147" s="81">
        <f>SUMIFS(ローデータ!$T$12:$T$1011,ローデータ!$B$12:$B$1011,1,ローデータ!$K$12:$K$1011,$F$21,ローデータ!$H$12:$H$1011,A147)</f>
        <v>0</v>
      </c>
      <c r="J147" s="78">
        <f>SUMIFS(ローデータ!$U$12:$U$1011,ローデータ!$B$12:$B$1011,1,ローデータ!$K$12:$K$1011,$F$21,ローデータ!$H$12:$H$1011,A147)</f>
        <v>4</v>
      </c>
      <c r="K147" s="78">
        <f>SUMIFS(ローデータ!$V$12:$V$1011,ローデータ!$B$12:$B$1011,1,ローデータ!$K$12:$K$1011,$F$21,ローデータ!$H$12:$H$1011,A147)</f>
        <v>2</v>
      </c>
      <c r="L147" s="78">
        <f>SUMIFS(ローデータ!$W$12:$W$1011,ローデータ!$B$12:$B$1011,1,ローデータ!$K$12:$K$1011,$F$21,ローデータ!$H$12:$H$1011,A147)</f>
        <v>0</v>
      </c>
      <c r="M147" s="78">
        <f>SUMIFS(ローデータ!$X$12:$X$1011,ローデータ!$B$12:$B$1011,1,ローデータ!$K$12:$K$1011,$F$21,ローデータ!$H$12:$H$1011,A147)</f>
        <v>5</v>
      </c>
      <c r="N147" s="78">
        <f>SUMIFS(ローデータ!$Y$12:$Y$1011,ローデータ!$B$12:$B$1011,1,ローデータ!$K$12:$K$1011,$F$21,ローデータ!$H$12:$H$1011,A147)</f>
        <v>1</v>
      </c>
      <c r="O147" s="78">
        <f>SUMIFS(ローデータ!$Z$12:$Z$1011,ローデータ!$B$12:$B$1011,1,ローデータ!$K$12:$K$1011,$F$21,ローデータ!$H$12:$H$1011,A147)</f>
        <v>0</v>
      </c>
      <c r="P147" s="45">
        <f t="shared" si="13"/>
        <v>12</v>
      </c>
    </row>
    <row r="148" spans="1:16" ht="14.1" customHeight="1" x14ac:dyDescent="0.15">
      <c r="A148" s="147">
        <v>6</v>
      </c>
      <c r="B148" s="41" t="s">
        <v>59</v>
      </c>
      <c r="C148" s="78">
        <f>SUMIFS(ローデータ!$M$12:$M$1011,ローデータ!$B$12:$B$1011,1,ローデータ!$K$12:$K$1011,$F$21,ローデータ!$H$12:$H$1011,A148)</f>
        <v>0</v>
      </c>
      <c r="D148" s="78">
        <f>SUMIFS(ローデータ!$N$12:$N$1011,ローデータ!$B$12:$B$1011,1,ローデータ!$K$12:$K$1011,$F$21,ローデータ!$H$12:$H$1011,A148)</f>
        <v>1</v>
      </c>
      <c r="E148" s="78">
        <f>SUMIFS(ローデータ!$O$12:$O$1011,ローデータ!$B$12:$B$1011,1,ローデータ!$K$12:$K$1011,$F$21,ローデータ!$H$12:$H$1011,A148)</f>
        <v>1</v>
      </c>
      <c r="F148" s="79">
        <f>SUMIFS(ローデータ!$P$12:$P$1011,ローデータ!$B$12:$B$1011,1,ローデータ!$K$12:$K$1011,$F$21,ローデータ!$H$12:$H$1011,A148)</f>
        <v>0</v>
      </c>
      <c r="G148" s="78">
        <f>SUMIFS(ローデータ!$Q$12:$Q$1011,ローデータ!$B$12:$B$1011,1,ローデータ!$K$12:$K$1011,$F$21,ローデータ!$H$12:$H$1011,A148)</f>
        <v>0</v>
      </c>
      <c r="H148" s="103">
        <f t="shared" si="12"/>
        <v>2</v>
      </c>
      <c r="I148" s="81">
        <f>SUMIFS(ローデータ!$T$12:$T$1011,ローデータ!$B$12:$B$1011,1,ローデータ!$K$12:$K$1011,$F$21,ローデータ!$H$12:$H$1011,A148)</f>
        <v>0</v>
      </c>
      <c r="J148" s="78">
        <f>SUMIFS(ローデータ!$U$12:$U$1011,ローデータ!$B$12:$B$1011,1,ローデータ!$K$12:$K$1011,$F$21,ローデータ!$H$12:$H$1011,A148)</f>
        <v>0</v>
      </c>
      <c r="K148" s="78">
        <f>SUMIFS(ローデータ!$V$12:$V$1011,ローデータ!$B$12:$B$1011,1,ローデータ!$K$12:$K$1011,$F$21,ローデータ!$H$12:$H$1011,A148)</f>
        <v>1</v>
      </c>
      <c r="L148" s="78">
        <f>SUMIFS(ローデータ!$W$12:$W$1011,ローデータ!$B$12:$B$1011,1,ローデータ!$K$12:$K$1011,$F$21,ローデータ!$H$12:$H$1011,A148)</f>
        <v>0</v>
      </c>
      <c r="M148" s="78">
        <f>SUMIFS(ローデータ!$X$12:$X$1011,ローデータ!$B$12:$B$1011,1,ローデータ!$K$12:$K$1011,$F$21,ローデータ!$H$12:$H$1011,A148)</f>
        <v>0</v>
      </c>
      <c r="N148" s="78">
        <f>SUMIFS(ローデータ!$Y$12:$Y$1011,ローデータ!$B$12:$B$1011,1,ローデータ!$K$12:$K$1011,$F$21,ローデータ!$H$12:$H$1011,A148)</f>
        <v>0</v>
      </c>
      <c r="O148" s="78">
        <f>SUMIFS(ローデータ!$Z$12:$Z$1011,ローデータ!$B$12:$B$1011,1,ローデータ!$K$12:$K$1011,$F$21,ローデータ!$H$12:$H$1011,A148)</f>
        <v>0</v>
      </c>
      <c r="P148" s="45">
        <f t="shared" si="13"/>
        <v>1</v>
      </c>
    </row>
    <row r="149" spans="1:16" ht="14.1" customHeight="1" x14ac:dyDescent="0.15">
      <c r="A149" s="147">
        <v>7</v>
      </c>
      <c r="B149" s="41" t="s">
        <v>60</v>
      </c>
      <c r="C149" s="78">
        <f>SUMIFS(ローデータ!$M$12:$M$1011,ローデータ!$B$12:$B$1011,1,ローデータ!$K$12:$K$1011,$F$21,ローデータ!$H$12:$H$1011,A149)</f>
        <v>0</v>
      </c>
      <c r="D149" s="78">
        <f>SUMIFS(ローデータ!$N$12:$N$1011,ローデータ!$B$12:$B$1011,1,ローデータ!$K$12:$K$1011,$F$21,ローデータ!$H$12:$H$1011,A149)</f>
        <v>0</v>
      </c>
      <c r="E149" s="78">
        <f>SUMIFS(ローデータ!$O$12:$O$1011,ローデータ!$B$12:$B$1011,1,ローデータ!$K$12:$K$1011,$F$21,ローデータ!$H$12:$H$1011,A149)</f>
        <v>1</v>
      </c>
      <c r="F149" s="79">
        <f>SUMIFS(ローデータ!$P$12:$P$1011,ローデータ!$B$12:$B$1011,1,ローデータ!$K$12:$K$1011,$F$21,ローデータ!$H$12:$H$1011,A149)</f>
        <v>0</v>
      </c>
      <c r="G149" s="78">
        <f>SUMIFS(ローデータ!$Q$12:$Q$1011,ローデータ!$B$12:$B$1011,1,ローデータ!$K$12:$K$1011,$F$21,ローデータ!$H$12:$H$1011,A149)</f>
        <v>0</v>
      </c>
      <c r="H149" s="103">
        <f t="shared" si="12"/>
        <v>1</v>
      </c>
      <c r="I149" s="81">
        <f>SUMIFS(ローデータ!$T$12:$T$1011,ローデータ!$B$12:$B$1011,1,ローデータ!$K$12:$K$1011,$F$21,ローデータ!$H$12:$H$1011,A149)</f>
        <v>0</v>
      </c>
      <c r="J149" s="78">
        <f>SUMIFS(ローデータ!$U$12:$U$1011,ローデータ!$B$12:$B$1011,1,ローデータ!$K$12:$K$1011,$F$21,ローデータ!$H$12:$H$1011,A149)</f>
        <v>0</v>
      </c>
      <c r="K149" s="78">
        <f>SUMIFS(ローデータ!$V$12:$V$1011,ローデータ!$B$12:$B$1011,1,ローデータ!$K$12:$K$1011,$F$21,ローデータ!$H$12:$H$1011,A149)</f>
        <v>1</v>
      </c>
      <c r="L149" s="78">
        <f>SUMIFS(ローデータ!$W$12:$W$1011,ローデータ!$B$12:$B$1011,1,ローデータ!$K$12:$K$1011,$F$21,ローデータ!$H$12:$H$1011,A149)</f>
        <v>0</v>
      </c>
      <c r="M149" s="78">
        <f>SUMIFS(ローデータ!$X$12:$X$1011,ローデータ!$B$12:$B$1011,1,ローデータ!$K$12:$K$1011,$F$21,ローデータ!$H$12:$H$1011,A149)</f>
        <v>0</v>
      </c>
      <c r="N149" s="78">
        <f>SUMIFS(ローデータ!$Y$12:$Y$1011,ローデータ!$B$12:$B$1011,1,ローデータ!$K$12:$K$1011,$F$21,ローデータ!$H$12:$H$1011,A149)</f>
        <v>0</v>
      </c>
      <c r="O149" s="78">
        <f>SUMIFS(ローデータ!$Z$12:$Z$1011,ローデータ!$B$12:$B$1011,1,ローデータ!$K$12:$K$1011,$F$21,ローデータ!$H$12:$H$1011,A149)</f>
        <v>0</v>
      </c>
      <c r="P149" s="45">
        <f t="shared" si="13"/>
        <v>1</v>
      </c>
    </row>
    <row r="150" spans="1:16" ht="14.1" customHeight="1" x14ac:dyDescent="0.15">
      <c r="A150" s="147">
        <v>8</v>
      </c>
      <c r="B150" s="41" t="s">
        <v>61</v>
      </c>
      <c r="C150" s="78">
        <f>SUMIFS(ローデータ!$M$12:$M$1011,ローデータ!$B$12:$B$1011,1,ローデータ!$K$12:$K$1011,$F$21,ローデータ!$H$12:$H$1011,A150)</f>
        <v>0</v>
      </c>
      <c r="D150" s="78">
        <f>SUMIFS(ローデータ!$N$12:$N$1011,ローデータ!$B$12:$B$1011,1,ローデータ!$K$12:$K$1011,$F$21,ローデータ!$H$12:$H$1011,A150)</f>
        <v>0</v>
      </c>
      <c r="E150" s="78">
        <f>SUMIFS(ローデータ!$O$12:$O$1011,ローデータ!$B$12:$B$1011,1,ローデータ!$K$12:$K$1011,$F$21,ローデータ!$H$12:$H$1011,A150)</f>
        <v>1</v>
      </c>
      <c r="F150" s="79">
        <f>SUMIFS(ローデータ!$P$12:$P$1011,ローデータ!$B$12:$B$1011,1,ローデータ!$K$12:$K$1011,$F$21,ローデータ!$H$12:$H$1011,A150)</f>
        <v>0</v>
      </c>
      <c r="G150" s="78">
        <f>SUMIFS(ローデータ!$Q$12:$Q$1011,ローデータ!$B$12:$B$1011,1,ローデータ!$K$12:$K$1011,$F$21,ローデータ!$H$12:$H$1011,A150)</f>
        <v>0</v>
      </c>
      <c r="H150" s="103">
        <f t="shared" si="12"/>
        <v>1</v>
      </c>
      <c r="I150" s="81">
        <f>SUMIFS(ローデータ!$T$12:$T$1011,ローデータ!$B$12:$B$1011,1,ローデータ!$K$12:$K$1011,$F$21,ローデータ!$H$12:$H$1011,A150)</f>
        <v>0</v>
      </c>
      <c r="J150" s="78">
        <f>SUMIFS(ローデータ!$U$12:$U$1011,ローデータ!$B$12:$B$1011,1,ローデータ!$K$12:$K$1011,$F$21,ローデータ!$H$12:$H$1011,A150)</f>
        <v>0</v>
      </c>
      <c r="K150" s="78">
        <f>SUMIFS(ローデータ!$V$12:$V$1011,ローデータ!$B$12:$B$1011,1,ローデータ!$K$12:$K$1011,$F$21,ローデータ!$H$12:$H$1011,A150)</f>
        <v>1</v>
      </c>
      <c r="L150" s="78">
        <f>SUMIFS(ローデータ!$W$12:$W$1011,ローデータ!$B$12:$B$1011,1,ローデータ!$K$12:$K$1011,$F$21,ローデータ!$H$12:$H$1011,A150)</f>
        <v>0</v>
      </c>
      <c r="M150" s="78">
        <f>SUMIFS(ローデータ!$X$12:$X$1011,ローデータ!$B$12:$B$1011,1,ローデータ!$K$12:$K$1011,$F$21,ローデータ!$H$12:$H$1011,A150)</f>
        <v>0</v>
      </c>
      <c r="N150" s="78">
        <f>SUMIFS(ローデータ!$Y$12:$Y$1011,ローデータ!$B$12:$B$1011,1,ローデータ!$K$12:$K$1011,$F$21,ローデータ!$H$12:$H$1011,A150)</f>
        <v>0</v>
      </c>
      <c r="O150" s="78">
        <f>SUMIFS(ローデータ!$Z$12:$Z$1011,ローデータ!$B$12:$B$1011,1,ローデータ!$K$12:$K$1011,$F$21,ローデータ!$H$12:$H$1011,A150)</f>
        <v>0</v>
      </c>
      <c r="P150" s="45">
        <f t="shared" si="13"/>
        <v>1</v>
      </c>
    </row>
    <row r="151" spans="1:16" ht="14.1" customHeight="1" x14ac:dyDescent="0.15">
      <c r="A151" s="145">
        <v>9</v>
      </c>
      <c r="B151" s="57" t="s">
        <v>62</v>
      </c>
      <c r="C151" s="78">
        <f>SUMIFS(ローデータ!$M$12:$M$1011,ローデータ!$B$12:$B$1011,1,ローデータ!$K$12:$K$1011,$F$21,ローデータ!$H$12:$H$1011,A151)</f>
        <v>0</v>
      </c>
      <c r="D151" s="78">
        <f>SUMIFS(ローデータ!$N$12:$N$1011,ローデータ!$B$12:$B$1011,1,ローデータ!$K$12:$K$1011,$F$21,ローデータ!$H$12:$H$1011,A151)</f>
        <v>0</v>
      </c>
      <c r="E151" s="78">
        <f>SUMIFS(ローデータ!$O$12:$O$1011,ローデータ!$B$12:$B$1011,1,ローデータ!$K$12:$K$1011,$F$21,ローデータ!$H$12:$H$1011,A151)</f>
        <v>0</v>
      </c>
      <c r="F151" s="79">
        <f>SUMIFS(ローデータ!$P$12:$P$1011,ローデータ!$B$12:$B$1011,1,ローデータ!$K$12:$K$1011,$F$21,ローデータ!$H$12:$H$1011,A151)</f>
        <v>0</v>
      </c>
      <c r="G151" s="78">
        <f>SUMIFS(ローデータ!$Q$12:$Q$1011,ローデータ!$B$12:$B$1011,1,ローデータ!$K$12:$K$1011,$F$21,ローデータ!$H$12:$H$1011,A151)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SUMIFS(ローデータ!$T$12:$T$1011,ローデータ!$B$12:$B$1011,1,ローデータ!$K$12:$K$1011,$F$21,ローデータ!$H$12:$H$1011,A151)</f>
        <v>0</v>
      </c>
      <c r="J151" s="78">
        <f>SUMIFS(ローデータ!$U$12:$U$1011,ローデータ!$B$12:$B$1011,1,ローデータ!$K$12:$K$1011,$F$21,ローデータ!$H$12:$H$1011,A151)</f>
        <v>0</v>
      </c>
      <c r="K151" s="78">
        <f>SUMIFS(ローデータ!$V$12:$V$1011,ローデータ!$B$12:$B$1011,1,ローデータ!$K$12:$K$1011,$F$21,ローデータ!$H$12:$H$1011,A151)</f>
        <v>0</v>
      </c>
      <c r="L151" s="78">
        <f>SUMIFS(ローデータ!$W$12:$W$1011,ローデータ!$B$12:$B$1011,1,ローデータ!$K$12:$K$1011,$F$21,ローデータ!$H$12:$H$1011,A151)</f>
        <v>0</v>
      </c>
      <c r="M151" s="78">
        <f>SUMIFS(ローデータ!$X$12:$X$1011,ローデータ!$B$12:$B$1011,1,ローデータ!$K$12:$K$1011,$F$21,ローデータ!$H$12:$H$1011,A151)</f>
        <v>0</v>
      </c>
      <c r="N151" s="78">
        <f>SUMIFS(ローデータ!$Y$12:$Y$1011,ローデータ!$B$12:$B$1011,1,ローデータ!$K$12:$K$1011,$F$21,ローデータ!$H$12:$H$1011,A151)</f>
        <v>0</v>
      </c>
      <c r="O151" s="78">
        <f>SUMIFS(ローデータ!$Z$12:$Z$1011,ローデータ!$B$12:$B$1011,1,ローデータ!$K$12:$K$1011,$F$21,ローデータ!$H$12:$H$1011,A151)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2</v>
      </c>
      <c r="D152" s="45">
        <f>SUM(D143:D151)</f>
        <v>36</v>
      </c>
      <c r="E152" s="45">
        <f>SUM(E143:E151)</f>
        <v>10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48</v>
      </c>
      <c r="I152" s="45">
        <f t="shared" ref="I152:O152" si="15">SUM(I143:I151)</f>
        <v>2</v>
      </c>
      <c r="J152" s="45">
        <f t="shared" si="15"/>
        <v>29</v>
      </c>
      <c r="K152" s="45">
        <f t="shared" si="15"/>
        <v>15</v>
      </c>
      <c r="L152" s="45">
        <f t="shared" si="15"/>
        <v>0</v>
      </c>
      <c r="M152" s="45">
        <f t="shared" si="15"/>
        <v>12</v>
      </c>
      <c r="N152" s="45">
        <f t="shared" si="15"/>
        <v>9</v>
      </c>
      <c r="O152" s="45">
        <f t="shared" si="15"/>
        <v>0</v>
      </c>
      <c r="P152" s="45">
        <f t="shared" si="13"/>
        <v>67</v>
      </c>
    </row>
    <row r="153" spans="1:16" ht="14.1" customHeight="1" x14ac:dyDescent="0.15">
      <c r="A153" s="151"/>
      <c r="B153" s="15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2">
        <v>3</v>
      </c>
      <c r="B154" t="s">
        <v>217</v>
      </c>
      <c r="C154" s="15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2">
        <v>3.1</v>
      </c>
      <c r="B155" t="s">
        <v>168</v>
      </c>
      <c r="D155" s="151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49" t="s">
        <v>85</v>
      </c>
      <c r="C159" s="373" t="s">
        <v>87</v>
      </c>
      <c r="D159" s="374"/>
      <c r="E159" s="375"/>
      <c r="F159" s="284">
        <f>COUNTIFS(ローデータ!$B$12:$B$1011,1,ローデータ!$I$12:$I$1011,$C$14,ローデータ!$K$12:$K$1011,F157)</f>
        <v>164</v>
      </c>
      <c r="G159" s="285"/>
      <c r="H159" s="284">
        <f>COUNTIFS(ローデータ!$B$12:$B$1011,1,ローデータ!$I$12:$I$1011,$C$14,ローデータ!$K$12:$K$1011,H157)</f>
        <v>46</v>
      </c>
      <c r="I159" s="285"/>
      <c r="J159" s="284">
        <f>COUNTIFS(ローデータ!$B$12:$B$1011,1,ローデータ!$I$12:$I$1011,$C$14,ローデータ!$K$12:$K$1011,J157)</f>
        <v>42</v>
      </c>
      <c r="K159" s="286"/>
      <c r="L159" s="285"/>
      <c r="M159" s="45">
        <f t="shared" ref="M159:M171" si="16">SUM(F159:L159)</f>
        <v>252</v>
      </c>
    </row>
    <row r="160" spans="1:16" ht="14.1" customHeight="1" x14ac:dyDescent="0.15">
      <c r="A160" s="371"/>
      <c r="B160" s="376" t="s">
        <v>86</v>
      </c>
      <c r="C160" s="143">
        <v>1</v>
      </c>
      <c r="D160" s="368" t="s">
        <v>75</v>
      </c>
      <c r="E160" s="369"/>
      <c r="F160" s="284">
        <f>COUNTIFS(ローデータ!$B$12:$B$1011,1,ローデータ!$I$12:$I$1011,$B$14,ローデータ!$J$12:$J$1011,C160,ローデータ!$K$12:$K$1011,$F$157)</f>
        <v>0</v>
      </c>
      <c r="G160" s="285"/>
      <c r="H160" s="284">
        <f>COUNTIFS(ローデータ!$B$12:$B$1011,1,ローデータ!$I$12:$I$1011,$B$14,ローデータ!$J$12:$J$1011,C160,ローデータ!$K$12:$K$1011,$H$157)</f>
        <v>0</v>
      </c>
      <c r="I160" s="285"/>
      <c r="J160" s="284">
        <f>COUNTIFS(ローデータ!$B$12:$B$1011,1,ローデータ!$I$12:$I$1011,$B$14,ローデータ!$J$12:$J$1011,C160,ローデータ!$K$12:$K$1011,$J$157)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43">
        <v>2</v>
      </c>
      <c r="D161" s="368" t="s">
        <v>76</v>
      </c>
      <c r="E161" s="369"/>
      <c r="F161" s="284">
        <f>COUNTIFS(ローデータ!$B$12:$B$1011,1,ローデータ!$I$12:$I$1011,$B$14,ローデータ!$J$12:$J$1011,C161,ローデータ!$K$12:$K$1011,$F$157)</f>
        <v>0</v>
      </c>
      <c r="G161" s="285"/>
      <c r="H161" s="284">
        <f>COUNTIFS(ローデータ!$B$12:$B$1011,1,ローデータ!$I$12:$I$1011,$B$14,ローデータ!$J$12:$J$1011,C161,ローデータ!$K$12:$K$1011,$H$157)</f>
        <v>0</v>
      </c>
      <c r="I161" s="285"/>
      <c r="J161" s="284">
        <f>COUNTIFS(ローデータ!$B$12:$B$1011,1,ローデータ!$I$12:$I$1011,$B$14,ローデータ!$J$12:$J$1011,C161,ローデータ!$K$12:$K$1011,$J$157)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43">
        <v>3</v>
      </c>
      <c r="D162" s="368" t="s">
        <v>77</v>
      </c>
      <c r="E162" s="369"/>
      <c r="F162" s="284">
        <f>COUNTIFS(ローデータ!$B$12:$B$1011,1,ローデータ!$I$12:$I$1011,$B$14,ローデータ!$J$12:$J$1011,C162,ローデータ!$K$12:$K$1011,$F$157)</f>
        <v>0</v>
      </c>
      <c r="G162" s="285"/>
      <c r="H162" s="284">
        <f>COUNTIFS(ローデータ!$B$12:$B$1011,1,ローデータ!$I$12:$I$1011,$B$14,ローデータ!$J$12:$J$1011,C162,ローデータ!$K$12:$K$1011,$H$157)</f>
        <v>0</v>
      </c>
      <c r="I162" s="285"/>
      <c r="J162" s="284">
        <f>COUNTIFS(ローデータ!$B$12:$B$1011,1,ローデータ!$I$12:$I$1011,$B$14,ローデータ!$J$12:$J$1011,C162,ローデータ!$K$12:$K$1011,$J$157)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43">
        <v>4</v>
      </c>
      <c r="D163" s="368" t="s">
        <v>110</v>
      </c>
      <c r="E163" s="369"/>
      <c r="F163" s="284">
        <f>COUNTIFS(ローデータ!$B$12:$B$1011,1,ローデータ!$I$12:$I$1011,$B$14,ローデータ!$J$12:$J$1011,C163,ローデータ!$K$12:$K$1011,$F$157)</f>
        <v>0</v>
      </c>
      <c r="G163" s="285"/>
      <c r="H163" s="284">
        <f>COUNTIFS(ローデータ!$B$12:$B$1011,1,ローデータ!$I$12:$I$1011,$B$14,ローデータ!$J$12:$J$1011,C163,ローデータ!$K$12:$K$1011,$H$157)</f>
        <v>0</v>
      </c>
      <c r="I163" s="285"/>
      <c r="J163" s="284">
        <f>COUNTIFS(ローデータ!$B$12:$B$1011,1,ローデータ!$I$12:$I$1011,$B$14,ローデータ!$J$12:$J$1011,C163,ローデータ!$K$12:$K$1011,$J$157)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43">
        <v>5</v>
      </c>
      <c r="D164" s="368" t="s">
        <v>78</v>
      </c>
      <c r="E164" s="369"/>
      <c r="F164" s="284">
        <f>COUNTIFS(ローデータ!$B$12:$B$1011,1,ローデータ!$I$12:$I$1011,$B$14,ローデータ!$J$12:$J$1011,C164,ローデータ!$K$12:$K$1011,$F$157)</f>
        <v>0</v>
      </c>
      <c r="G164" s="285"/>
      <c r="H164" s="284">
        <f>COUNTIFS(ローデータ!$B$12:$B$1011,1,ローデータ!$I$12:$I$1011,$B$14,ローデータ!$J$12:$J$1011,C164,ローデータ!$K$12:$K$1011,$H$157)</f>
        <v>0</v>
      </c>
      <c r="I164" s="285"/>
      <c r="J164" s="284">
        <f>COUNTIFS(ローデータ!$B$12:$B$1011,1,ローデータ!$I$12:$I$1011,$B$14,ローデータ!$J$12:$J$1011,C164,ローデータ!$K$12:$K$1011,$J$157)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43">
        <v>6</v>
      </c>
      <c r="D165" s="368" t="s">
        <v>79</v>
      </c>
      <c r="E165" s="369"/>
      <c r="F165" s="284">
        <f>COUNTIFS(ローデータ!$B$12:$B$1011,1,ローデータ!$I$12:$I$1011,$B$14,ローデータ!$J$12:$J$1011,C165,ローデータ!$K$12:$K$1011,$F$157)</f>
        <v>0</v>
      </c>
      <c r="G165" s="285"/>
      <c r="H165" s="284">
        <f>COUNTIFS(ローデータ!$B$12:$B$1011,1,ローデータ!$I$12:$I$1011,$B$14,ローデータ!$J$12:$J$1011,C165,ローデータ!$K$12:$K$1011,$H$157)</f>
        <v>0</v>
      </c>
      <c r="I165" s="285"/>
      <c r="J165" s="284">
        <f>COUNTIFS(ローデータ!$B$12:$B$1011,1,ローデータ!$I$12:$I$1011,$B$14,ローデータ!$J$12:$J$1011,C165,ローデータ!$K$12:$K$1011,$J$157)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43">
        <v>7</v>
      </c>
      <c r="D166" s="368" t="s">
        <v>80</v>
      </c>
      <c r="E166" s="369"/>
      <c r="F166" s="284">
        <f>COUNTIFS(ローデータ!$B$12:$B$1011,1,ローデータ!$I$12:$I$1011,$B$14,ローデータ!$J$12:$J$1011,C166,ローデータ!$K$12:$K$1011,$F$157)</f>
        <v>0</v>
      </c>
      <c r="G166" s="285"/>
      <c r="H166" s="284">
        <f>COUNTIFS(ローデータ!$B$12:$B$1011,1,ローデータ!$I$12:$I$1011,$B$14,ローデータ!$J$12:$J$1011,C166,ローデータ!$K$12:$K$1011,$H$157)</f>
        <v>0</v>
      </c>
      <c r="I166" s="285"/>
      <c r="J166" s="284">
        <f>COUNTIFS(ローデータ!$B$12:$B$1011,1,ローデータ!$I$12:$I$1011,$B$14,ローデータ!$J$12:$J$1011,C166,ローデータ!$K$12:$K$1011,$J$157)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43">
        <v>8</v>
      </c>
      <c r="D167" s="368" t="s">
        <v>81</v>
      </c>
      <c r="E167" s="369"/>
      <c r="F167" s="284">
        <f>COUNTIFS(ローデータ!$B$12:$B$1011,1,ローデータ!$I$12:$I$1011,$B$14,ローデータ!$J$12:$J$1011,C167,ローデータ!$K$12:$K$1011,$F$157)</f>
        <v>0</v>
      </c>
      <c r="G167" s="285"/>
      <c r="H167" s="284">
        <f>COUNTIFS(ローデータ!$B$12:$B$1011,1,ローデータ!$I$12:$I$1011,$B$14,ローデータ!$J$12:$J$1011,C167,ローデータ!$K$12:$K$1011,$H$157)</f>
        <v>0</v>
      </c>
      <c r="I167" s="285"/>
      <c r="J167" s="284">
        <f>COUNTIFS(ローデータ!$B$12:$B$1011,1,ローデータ!$I$12:$I$1011,$B$14,ローデータ!$J$12:$J$1011,C167,ローデータ!$K$12:$K$1011,$J$157)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43">
        <v>9</v>
      </c>
      <c r="D168" s="368" t="s">
        <v>82</v>
      </c>
      <c r="E168" s="369"/>
      <c r="F168" s="284">
        <f>COUNTIFS(ローデータ!$B$12:$B$1011,1,ローデータ!$I$12:$I$1011,$B$14,ローデータ!$J$12:$J$1011,C168,ローデータ!$K$12:$K$1011,$F$157)</f>
        <v>0</v>
      </c>
      <c r="G168" s="285"/>
      <c r="H168" s="284">
        <f>COUNTIFS(ローデータ!$B$12:$B$1011,1,ローデータ!$I$12:$I$1011,$B$14,ローデータ!$J$12:$J$1011,C168,ローデータ!$K$12:$K$1011,$H$157)</f>
        <v>0</v>
      </c>
      <c r="I168" s="285"/>
      <c r="J168" s="284">
        <f>COUNTIFS(ローデータ!$B$12:$B$1011,1,ローデータ!$I$12:$I$1011,$B$14,ローデータ!$J$12:$J$1011,C168,ローデータ!$K$12:$K$1011,$J$157)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43">
        <v>10</v>
      </c>
      <c r="D169" s="368" t="s">
        <v>111</v>
      </c>
      <c r="E169" s="369"/>
      <c r="F169" s="284">
        <f>COUNTIFS(ローデータ!$B$12:$B$1011,1,ローデータ!$I$12:$I$1011,$B$14,ローデータ!$J$12:$J$1011,C169,ローデータ!$K$12:$K$1011,$F$157)</f>
        <v>0</v>
      </c>
      <c r="G169" s="285"/>
      <c r="H169" s="284">
        <f>COUNTIFS(ローデータ!$B$12:$B$1011,1,ローデータ!$I$12:$I$1011,$B$14,ローデータ!$J$12:$J$1011,C169,ローデータ!$K$12:$K$1011,$H$157)</f>
        <v>0</v>
      </c>
      <c r="I169" s="285"/>
      <c r="J169" s="284">
        <f>COUNTIFS(ローデータ!$B$12:$B$1011,1,ローデータ!$I$12:$I$1011,$B$14,ローデータ!$J$12:$J$1011,C169,ローデータ!$K$12:$K$1011,$J$157)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43">
        <v>11</v>
      </c>
      <c r="D170" s="368" t="s">
        <v>83</v>
      </c>
      <c r="E170" s="369"/>
      <c r="F170" s="284">
        <f>COUNTIFS(ローデータ!$B$12:$B$1011,1,ローデータ!$I$12:$I$1011,$B$14,ローデータ!$J$12:$J$1011,C170,ローデータ!$K$12:$K$1011,$F$157)</f>
        <v>0</v>
      </c>
      <c r="G170" s="285"/>
      <c r="H170" s="284">
        <f>COUNTIFS(ローデータ!$B$12:$B$1011,1,ローデータ!$I$12:$I$1011,$B$14,ローデータ!$J$12:$J$1011,C170,ローデータ!$K$12:$K$1011,$H$157)</f>
        <v>0</v>
      </c>
      <c r="I170" s="285"/>
      <c r="J170" s="284">
        <f>COUNTIFS(ローデータ!$B$12:$B$1011,1,ローデータ!$I$12:$I$1011,$B$14,ローデータ!$J$12:$J$1011,C170,ローデータ!$K$12:$K$1011,$J$157)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164</v>
      </c>
      <c r="G171" s="285"/>
      <c r="H171" s="284">
        <f>SUM(H159:I170)</f>
        <v>46</v>
      </c>
      <c r="I171" s="285"/>
      <c r="J171" s="284">
        <f>SUM(J159:L170)</f>
        <v>42</v>
      </c>
      <c r="K171" s="286"/>
      <c r="L171" s="285"/>
      <c r="M171" s="45">
        <f t="shared" si="16"/>
        <v>252</v>
      </c>
      <c r="P171" s="9"/>
      <c r="Q171" s="9"/>
      <c r="R171" s="9"/>
      <c r="S171" s="9"/>
    </row>
    <row r="172" spans="1:19" ht="14.1" customHeight="1" x14ac:dyDescent="0.15">
      <c r="A172" s="15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2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2" t="s">
        <v>184</v>
      </c>
      <c r="B174" s="38" t="s">
        <v>112</v>
      </c>
      <c r="C174" s="15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40">
        <v>1</v>
      </c>
      <c r="G176" s="140">
        <v>2</v>
      </c>
      <c r="H176" s="140">
        <v>3</v>
      </c>
      <c r="I176" s="140">
        <v>4</v>
      </c>
      <c r="J176" s="14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COUNTIFS(ローデータ!$B$12:$B$1011,1,ローデータ!$I$12:$I$1011,$C$14,ローデータ!$K$12:$K$1011,$B$21,ローデータ!$L$12:$L$1011,F176)</f>
        <v>148</v>
      </c>
      <c r="G179" s="45">
        <f>COUNTIFS(ローデータ!$B$12:$B$1011,1,ローデータ!$I$12:$I$1011,$C$14,ローデータ!$K$12:$K$1011,$B$21,ローデータ!$L$12:$L$1011,G176)</f>
        <v>8</v>
      </c>
      <c r="H179" s="45">
        <f>COUNTIFS(ローデータ!$B$12:$B$1011,1,ローデータ!$I$12:$I$1011,$C$14,ローデータ!$K$12:$K$1011,$B$21,ローデータ!$L$12:$L$1011,H176)</f>
        <v>7</v>
      </c>
      <c r="I179" s="45">
        <f>COUNTIFS(ローデータ!$B$12:$B$1011,1,ローデータ!$I$12:$I$1011,$C$14,ローデータ!$K$12:$K$1011,$B$21,ローデータ!$L$12:$L$1011,I176)</f>
        <v>0</v>
      </c>
      <c r="J179" s="45">
        <f>COUNTIFS(ローデータ!$B$12:$B$1011,1,ローデータ!$I$12:$I$1011,$C$14,ローデータ!$K$12:$K$1011,$B$21,ローデータ!$L$12:$L$1011,J176)</f>
        <v>1</v>
      </c>
      <c r="K179" s="94">
        <f t="shared" ref="K179:K191" si="17">SUM(F179:J179)</f>
        <v>164</v>
      </c>
      <c r="L179" s="9"/>
    </row>
    <row r="180" spans="1:13" ht="14.1" customHeight="1" x14ac:dyDescent="0.15">
      <c r="A180" s="371"/>
      <c r="B180" s="376" t="s">
        <v>86</v>
      </c>
      <c r="C180" s="143">
        <v>1</v>
      </c>
      <c r="D180" s="368" t="s">
        <v>75</v>
      </c>
      <c r="E180" s="369"/>
      <c r="F180" s="45">
        <f>COUNTIFS(ローデータ!$B$12:$B$1011,1,ローデータ!$I$12:$I$1011,$B$14,ローデータ!$J$12:$J$1011,C180,ローデータ!$K$12:$K$1011,$B$21,ローデータ!$L$12:$L$1011,$F$176)</f>
        <v>0</v>
      </c>
      <c r="G180" s="45">
        <f>COUNTIFS(ローデータ!$B$12:$B$1011,1,ローデータ!$I$12:$I$1011,$B$14,ローデータ!$J$12:$J$1011,C180,ローデータ!$K$12:$K$1011,$B$21,ローデータ!$L$12:$L$1011,$G$176)</f>
        <v>0</v>
      </c>
      <c r="H180" s="45">
        <f>COUNTIFS(ローデータ!$B$12:$B$1011,1,ローデータ!$I$12:$I$1011,$B$14,ローデータ!$J$12:$J$1011,C180,ローデータ!$K$12:$K$1011,$B$21,ローデータ!$L$12:$L$1011,$H$176)</f>
        <v>0</v>
      </c>
      <c r="I180" s="45">
        <f>COUNTIFS(ローデータ!$B$12:$B$1011,1,ローデータ!$I$12:$I$1011,$B$14,ローデータ!$J$12:$J$1011,C180,ローデータ!$K$12:$K$1011,$B$21,ローデータ!$L$12:$L$1011,$I$176)</f>
        <v>0</v>
      </c>
      <c r="J180" s="45">
        <f>COUNTIFS(ローデータ!$B$12:$B$1011,1,ローデータ!$I$12:$I$1011,$B$14,ローデータ!$J$12:$J$1011,C180,ローデータ!$K$12:$K$1011,$B$21,ローデータ!$L$12:$L$1011,$J$176)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43">
        <v>2</v>
      </c>
      <c r="D181" s="368" t="s">
        <v>76</v>
      </c>
      <c r="E181" s="369"/>
      <c r="F181" s="45">
        <f>COUNTIFS(ローデータ!$B$12:$B$1011,1,ローデータ!$I$12:$I$1011,$B$14,ローデータ!$J$12:$J$1011,C181,ローデータ!$K$12:$K$1011,$B$21,ローデータ!$L$12:$L$1011,$F$176)</f>
        <v>0</v>
      </c>
      <c r="G181" s="45">
        <f>COUNTIFS(ローデータ!$B$12:$B$1011,1,ローデータ!$I$12:$I$1011,$B$14,ローデータ!$J$12:$J$1011,C181,ローデータ!$K$12:$K$1011,$B$21,ローデータ!$L$12:$L$1011,$G$176)</f>
        <v>0</v>
      </c>
      <c r="H181" s="45">
        <f>COUNTIFS(ローデータ!$B$12:$B$1011,1,ローデータ!$I$12:$I$1011,$B$14,ローデータ!$J$12:$J$1011,C181,ローデータ!$K$12:$K$1011,$B$21,ローデータ!$L$12:$L$1011,$H$176)</f>
        <v>0</v>
      </c>
      <c r="I181" s="45">
        <f>COUNTIFS(ローデータ!$B$12:$B$1011,1,ローデータ!$I$12:$I$1011,$B$14,ローデータ!$J$12:$J$1011,C181,ローデータ!$K$12:$K$1011,$B$21,ローデータ!$L$12:$L$1011,$I$176)</f>
        <v>0</v>
      </c>
      <c r="J181" s="45">
        <f>COUNTIFS(ローデータ!$B$12:$B$1011,1,ローデータ!$I$12:$I$1011,$B$14,ローデータ!$J$12:$J$1011,C181,ローデータ!$K$12:$K$1011,$B$21,ローデータ!$L$12:$L$1011,$J$176)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43">
        <v>3</v>
      </c>
      <c r="D182" s="368" t="s">
        <v>77</v>
      </c>
      <c r="E182" s="369"/>
      <c r="F182" s="45">
        <f>COUNTIFS(ローデータ!$B$12:$B$1011,1,ローデータ!$I$12:$I$1011,$B$14,ローデータ!$J$12:$J$1011,C182,ローデータ!$K$12:$K$1011,$B$21,ローデータ!$L$12:$L$1011,$F$176)</f>
        <v>0</v>
      </c>
      <c r="G182" s="45">
        <f>COUNTIFS(ローデータ!$B$12:$B$1011,1,ローデータ!$I$12:$I$1011,$B$14,ローデータ!$J$12:$J$1011,C182,ローデータ!$K$12:$K$1011,$B$21,ローデータ!$L$12:$L$1011,$G$176)</f>
        <v>0</v>
      </c>
      <c r="H182" s="45">
        <f>COUNTIFS(ローデータ!$B$12:$B$1011,1,ローデータ!$I$12:$I$1011,$B$14,ローデータ!$J$12:$J$1011,C182,ローデータ!$K$12:$K$1011,$B$21,ローデータ!$L$12:$L$1011,$H$176)</f>
        <v>0</v>
      </c>
      <c r="I182" s="45">
        <f>COUNTIFS(ローデータ!$B$12:$B$1011,1,ローデータ!$I$12:$I$1011,$B$14,ローデータ!$J$12:$J$1011,C182,ローデータ!$K$12:$K$1011,$B$21,ローデータ!$L$12:$L$1011,$I$176)</f>
        <v>0</v>
      </c>
      <c r="J182" s="45">
        <f>COUNTIFS(ローデータ!$B$12:$B$1011,1,ローデータ!$I$12:$I$1011,$B$14,ローデータ!$J$12:$J$1011,C182,ローデータ!$K$12:$K$1011,$B$21,ローデータ!$L$12:$L$1011,$J$176)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43">
        <v>4</v>
      </c>
      <c r="D183" s="368" t="s">
        <v>110</v>
      </c>
      <c r="E183" s="369"/>
      <c r="F183" s="45">
        <f>COUNTIFS(ローデータ!$B$12:$B$1011,1,ローデータ!$I$12:$I$1011,$B$14,ローデータ!$J$12:$J$1011,C183,ローデータ!$K$12:$K$1011,$B$21,ローデータ!$L$12:$L$1011,$F$176)</f>
        <v>0</v>
      </c>
      <c r="G183" s="45">
        <f>COUNTIFS(ローデータ!$B$12:$B$1011,1,ローデータ!$I$12:$I$1011,$B$14,ローデータ!$J$12:$J$1011,C183,ローデータ!$K$12:$K$1011,$B$21,ローデータ!$L$12:$L$1011,$G$176)</f>
        <v>0</v>
      </c>
      <c r="H183" s="45">
        <f>COUNTIFS(ローデータ!$B$12:$B$1011,1,ローデータ!$I$12:$I$1011,$B$14,ローデータ!$J$12:$J$1011,C183,ローデータ!$K$12:$K$1011,$B$21,ローデータ!$L$12:$L$1011,$H$176)</f>
        <v>0</v>
      </c>
      <c r="I183" s="45">
        <f>COUNTIFS(ローデータ!$B$12:$B$1011,1,ローデータ!$I$12:$I$1011,$B$14,ローデータ!$J$12:$J$1011,C183,ローデータ!$K$12:$K$1011,$B$21,ローデータ!$L$12:$L$1011,$I$176)</f>
        <v>0</v>
      </c>
      <c r="J183" s="45">
        <f>COUNTIFS(ローデータ!$B$12:$B$1011,1,ローデータ!$I$12:$I$1011,$B$14,ローデータ!$J$12:$J$1011,C183,ローデータ!$K$12:$K$1011,$B$21,ローデータ!$L$12:$L$1011,$J$176)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43">
        <v>5</v>
      </c>
      <c r="D184" s="368" t="s">
        <v>78</v>
      </c>
      <c r="E184" s="369"/>
      <c r="F184" s="45">
        <f>COUNTIFS(ローデータ!$B$12:$B$1011,1,ローデータ!$I$12:$I$1011,$B$14,ローデータ!$J$12:$J$1011,C184,ローデータ!$K$12:$K$1011,$B$21,ローデータ!$L$12:$L$1011,$F$176)</f>
        <v>0</v>
      </c>
      <c r="G184" s="45">
        <f>COUNTIFS(ローデータ!$B$12:$B$1011,1,ローデータ!$I$12:$I$1011,$B$14,ローデータ!$J$12:$J$1011,C184,ローデータ!$K$12:$K$1011,$B$21,ローデータ!$L$12:$L$1011,$G$176)</f>
        <v>0</v>
      </c>
      <c r="H184" s="45">
        <f>COUNTIFS(ローデータ!$B$12:$B$1011,1,ローデータ!$I$12:$I$1011,$B$14,ローデータ!$J$12:$J$1011,C184,ローデータ!$K$12:$K$1011,$B$21,ローデータ!$L$12:$L$1011,$H$176)</f>
        <v>0</v>
      </c>
      <c r="I184" s="45">
        <f>COUNTIFS(ローデータ!$B$12:$B$1011,1,ローデータ!$I$12:$I$1011,$B$14,ローデータ!$J$12:$J$1011,C184,ローデータ!$K$12:$K$1011,$B$21,ローデータ!$L$12:$L$1011,$I$176)</f>
        <v>0</v>
      </c>
      <c r="J184" s="45">
        <f>COUNTIFS(ローデータ!$B$12:$B$1011,1,ローデータ!$I$12:$I$1011,$B$14,ローデータ!$J$12:$J$1011,C184,ローデータ!$K$12:$K$1011,$B$21,ローデータ!$L$12:$L$1011,$J$176)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43">
        <v>6</v>
      </c>
      <c r="D185" s="368" t="s">
        <v>79</v>
      </c>
      <c r="E185" s="369"/>
      <c r="F185" s="45">
        <f>COUNTIFS(ローデータ!$B$12:$B$1011,1,ローデータ!$I$12:$I$1011,$B$14,ローデータ!$J$12:$J$1011,C185,ローデータ!$K$12:$K$1011,$B$21,ローデータ!$L$12:$L$1011,$F$176)</f>
        <v>0</v>
      </c>
      <c r="G185" s="45">
        <f>COUNTIFS(ローデータ!$B$12:$B$1011,1,ローデータ!$I$12:$I$1011,$B$14,ローデータ!$J$12:$J$1011,C185,ローデータ!$K$12:$K$1011,$B$21,ローデータ!$L$12:$L$1011,$G$176)</f>
        <v>0</v>
      </c>
      <c r="H185" s="45">
        <f>COUNTIFS(ローデータ!$B$12:$B$1011,1,ローデータ!$I$12:$I$1011,$B$14,ローデータ!$J$12:$J$1011,C185,ローデータ!$K$12:$K$1011,$B$21,ローデータ!$L$12:$L$1011,$H$176)</f>
        <v>0</v>
      </c>
      <c r="I185" s="45">
        <f>COUNTIFS(ローデータ!$B$12:$B$1011,1,ローデータ!$I$12:$I$1011,$B$14,ローデータ!$J$12:$J$1011,C185,ローデータ!$K$12:$K$1011,$B$21,ローデータ!$L$12:$L$1011,$I$176)</f>
        <v>0</v>
      </c>
      <c r="J185" s="45">
        <f>COUNTIFS(ローデータ!$B$12:$B$1011,1,ローデータ!$I$12:$I$1011,$B$14,ローデータ!$J$12:$J$1011,C185,ローデータ!$K$12:$K$1011,$B$21,ローデータ!$L$12:$L$1011,$J$176)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43">
        <v>7</v>
      </c>
      <c r="D186" s="368" t="s">
        <v>80</v>
      </c>
      <c r="E186" s="369"/>
      <c r="F186" s="45">
        <f>COUNTIFS(ローデータ!$B$12:$B$1011,1,ローデータ!$I$12:$I$1011,$B$14,ローデータ!$J$12:$J$1011,C186,ローデータ!$K$12:$K$1011,$B$21,ローデータ!$L$12:$L$1011,$F$176)</f>
        <v>0</v>
      </c>
      <c r="G186" s="45">
        <f>COUNTIFS(ローデータ!$B$12:$B$1011,1,ローデータ!$I$12:$I$1011,$B$14,ローデータ!$J$12:$J$1011,C186,ローデータ!$K$12:$K$1011,$B$21,ローデータ!$L$12:$L$1011,$G$176)</f>
        <v>0</v>
      </c>
      <c r="H186" s="45">
        <f>COUNTIFS(ローデータ!$B$12:$B$1011,1,ローデータ!$I$12:$I$1011,$B$14,ローデータ!$J$12:$J$1011,C186,ローデータ!$K$12:$K$1011,$B$21,ローデータ!$L$12:$L$1011,$H$176)</f>
        <v>0</v>
      </c>
      <c r="I186" s="45">
        <f>COUNTIFS(ローデータ!$B$12:$B$1011,1,ローデータ!$I$12:$I$1011,$B$14,ローデータ!$J$12:$J$1011,C186,ローデータ!$K$12:$K$1011,$B$21,ローデータ!$L$12:$L$1011,$I$176)</f>
        <v>0</v>
      </c>
      <c r="J186" s="45">
        <f>COUNTIFS(ローデータ!$B$12:$B$1011,1,ローデータ!$I$12:$I$1011,$B$14,ローデータ!$J$12:$J$1011,C186,ローデータ!$K$12:$K$1011,$B$21,ローデータ!$L$12:$L$1011,$J$176)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43">
        <v>8</v>
      </c>
      <c r="D187" s="368" t="s">
        <v>81</v>
      </c>
      <c r="E187" s="369"/>
      <c r="F187" s="45">
        <f>COUNTIFS(ローデータ!$B$12:$B$1011,1,ローデータ!$I$12:$I$1011,$B$14,ローデータ!$J$12:$J$1011,C187,ローデータ!$K$12:$K$1011,$B$21,ローデータ!$L$12:$L$1011,$F$176)</f>
        <v>0</v>
      </c>
      <c r="G187" s="45">
        <f>COUNTIFS(ローデータ!$B$12:$B$1011,1,ローデータ!$I$12:$I$1011,$B$14,ローデータ!$J$12:$J$1011,C187,ローデータ!$K$12:$K$1011,$B$21,ローデータ!$L$12:$L$1011,$G$176)</f>
        <v>0</v>
      </c>
      <c r="H187" s="45">
        <f>COUNTIFS(ローデータ!$B$12:$B$1011,1,ローデータ!$I$12:$I$1011,$B$14,ローデータ!$J$12:$J$1011,C187,ローデータ!$K$12:$K$1011,$B$21,ローデータ!$L$12:$L$1011,$H$176)</f>
        <v>0</v>
      </c>
      <c r="I187" s="45">
        <f>COUNTIFS(ローデータ!$B$12:$B$1011,1,ローデータ!$I$12:$I$1011,$B$14,ローデータ!$J$12:$J$1011,C187,ローデータ!$K$12:$K$1011,$B$21,ローデータ!$L$12:$L$1011,$I$176)</f>
        <v>0</v>
      </c>
      <c r="J187" s="45">
        <f>COUNTIFS(ローデータ!$B$12:$B$1011,1,ローデータ!$I$12:$I$1011,$B$14,ローデータ!$J$12:$J$1011,C187,ローデータ!$K$12:$K$1011,$B$21,ローデータ!$L$12:$L$1011,$J$176)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43">
        <v>9</v>
      </c>
      <c r="D188" s="368" t="s">
        <v>82</v>
      </c>
      <c r="E188" s="369"/>
      <c r="F188" s="45">
        <f>COUNTIFS(ローデータ!$B$12:$B$1011,1,ローデータ!$I$12:$I$1011,$B$14,ローデータ!$J$12:$J$1011,C188,ローデータ!$K$12:$K$1011,$B$21,ローデータ!$L$12:$L$1011,$F$176)</f>
        <v>0</v>
      </c>
      <c r="G188" s="45">
        <f>COUNTIFS(ローデータ!$B$12:$B$1011,1,ローデータ!$I$12:$I$1011,$B$14,ローデータ!$J$12:$J$1011,C188,ローデータ!$K$12:$K$1011,$B$21,ローデータ!$L$12:$L$1011,$G$176)</f>
        <v>0</v>
      </c>
      <c r="H188" s="45">
        <f>COUNTIFS(ローデータ!$B$12:$B$1011,1,ローデータ!$I$12:$I$1011,$B$14,ローデータ!$J$12:$J$1011,C188,ローデータ!$K$12:$K$1011,$B$21,ローデータ!$L$12:$L$1011,$H$176)</f>
        <v>0</v>
      </c>
      <c r="I188" s="45">
        <f>COUNTIFS(ローデータ!$B$12:$B$1011,1,ローデータ!$I$12:$I$1011,$B$14,ローデータ!$J$12:$J$1011,C188,ローデータ!$K$12:$K$1011,$B$21,ローデータ!$L$12:$L$1011,$I$176)</f>
        <v>0</v>
      </c>
      <c r="J188" s="45">
        <f>COUNTIFS(ローデータ!$B$12:$B$1011,1,ローデータ!$I$12:$I$1011,$B$14,ローデータ!$J$12:$J$1011,C188,ローデータ!$K$12:$K$1011,$B$21,ローデータ!$L$12:$L$1011,$J$176)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43">
        <v>10</v>
      </c>
      <c r="D189" s="368" t="s">
        <v>111</v>
      </c>
      <c r="E189" s="369"/>
      <c r="F189" s="45">
        <f>COUNTIFS(ローデータ!$B$12:$B$1011,1,ローデータ!$I$12:$I$1011,$B$14,ローデータ!$J$12:$J$1011,C189,ローデータ!$K$12:$K$1011,$B$21,ローデータ!$L$12:$L$1011,$F$176)</f>
        <v>0</v>
      </c>
      <c r="G189" s="45">
        <f>COUNTIFS(ローデータ!$B$12:$B$1011,1,ローデータ!$I$12:$I$1011,$B$14,ローデータ!$J$12:$J$1011,C189,ローデータ!$K$12:$K$1011,$B$21,ローデータ!$L$12:$L$1011,$G$176)</f>
        <v>0</v>
      </c>
      <c r="H189" s="45">
        <f>COUNTIFS(ローデータ!$B$12:$B$1011,1,ローデータ!$I$12:$I$1011,$B$14,ローデータ!$J$12:$J$1011,C189,ローデータ!$K$12:$K$1011,$B$21,ローデータ!$L$12:$L$1011,$H$176)</f>
        <v>0</v>
      </c>
      <c r="I189" s="45">
        <f>COUNTIFS(ローデータ!$B$12:$B$1011,1,ローデータ!$I$12:$I$1011,$B$14,ローデータ!$J$12:$J$1011,C189,ローデータ!$K$12:$K$1011,$B$21,ローデータ!$L$12:$L$1011,$I$176)</f>
        <v>0</v>
      </c>
      <c r="J189" s="45">
        <f>COUNTIFS(ローデータ!$B$12:$B$1011,1,ローデータ!$I$12:$I$1011,$B$14,ローデータ!$J$12:$J$1011,C189,ローデータ!$K$12:$K$1011,$B$21,ローデータ!$L$12:$L$1011,$J$176)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43">
        <v>11</v>
      </c>
      <c r="D190" s="368" t="s">
        <v>83</v>
      </c>
      <c r="E190" s="369"/>
      <c r="F190" s="45">
        <f>COUNTIFS(ローデータ!$B$12:$B$1011,1,ローデータ!$I$12:$I$1011,$B$14,ローデータ!$J$12:$J$1011,C190,ローデータ!$K$12:$K$1011,$B$21,ローデータ!$L$12:$L$1011,$F$176)</f>
        <v>0</v>
      </c>
      <c r="G190" s="45">
        <f>COUNTIFS(ローデータ!$B$12:$B$1011,1,ローデータ!$I$12:$I$1011,$B$14,ローデータ!$J$12:$J$1011,C190,ローデータ!$K$12:$K$1011,$B$21,ローデータ!$L$12:$L$1011,$G$176)</f>
        <v>0</v>
      </c>
      <c r="H190" s="45">
        <f>COUNTIFS(ローデータ!$B$12:$B$1011,1,ローデータ!$I$12:$I$1011,$B$14,ローデータ!$J$12:$J$1011,C190,ローデータ!$K$12:$K$1011,$B$21,ローデータ!$L$12:$L$1011,$H$176)</f>
        <v>0</v>
      </c>
      <c r="I190" s="45">
        <f>COUNTIFS(ローデータ!$B$12:$B$1011,1,ローデータ!$I$12:$I$1011,$B$14,ローデータ!$J$12:$J$1011,C190,ローデータ!$K$12:$K$1011,$B$21,ローデータ!$L$12:$L$1011,$I$176)</f>
        <v>0</v>
      </c>
      <c r="J190" s="45">
        <f>COUNTIFS(ローデータ!$B$12:$B$1011,1,ローデータ!$I$12:$I$1011,$B$14,ローデータ!$J$12:$J$1011,C190,ローデータ!$K$12:$K$1011,$B$21,ローデータ!$L$12:$L$1011,$J$176)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148</v>
      </c>
      <c r="G191" s="45">
        <f>SUM(G179:G190)</f>
        <v>8</v>
      </c>
      <c r="H191" s="45">
        <f>SUM(H179:H190)</f>
        <v>7</v>
      </c>
      <c r="I191" s="45">
        <f>SUM(I179:I190)</f>
        <v>0</v>
      </c>
      <c r="J191" s="45">
        <f>SUM(J179:J190)</f>
        <v>1</v>
      </c>
      <c r="K191" s="94">
        <f t="shared" si="17"/>
        <v>164</v>
      </c>
      <c r="L191" s="9"/>
    </row>
    <row r="192" spans="1:13" ht="14.1" customHeight="1" x14ac:dyDescent="0.15">
      <c r="A192" s="151"/>
      <c r="B192" s="151"/>
      <c r="C192" s="151"/>
      <c r="D192" s="151"/>
      <c r="E192" s="15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2" t="s">
        <v>185</v>
      </c>
      <c r="B193" s="38" t="s">
        <v>165</v>
      </c>
      <c r="C193" s="15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SUMIFS(ローデータ!M12:M1011,ローデータ!$B$12:$B$1011,1,ローデータ!$I$12:$I$1011,$C$14,ローデータ!$K$12:$K$1011,$B$21)</f>
        <v>45</v>
      </c>
      <c r="G198" s="77">
        <f>SUMIFS(ローデータ!N12:N1011,ローデータ!$B$12:$B$1011,1,ローデータ!$I$12:$I$1011,$C$14,ローデータ!$K$12:$K$1011,$B$21)</f>
        <v>110</v>
      </c>
      <c r="H198" s="77">
        <f>SUMIFS(ローデータ!O12:O1011,ローデータ!$B$12:$B$1011,1,ローデータ!$I$12:$I$1011,$C$14,ローデータ!$K$12:$K$1011,$B$21)</f>
        <v>33</v>
      </c>
      <c r="I198" s="77">
        <f>SUMIFS(ローデータ!P12:P1011,ローデータ!$B$12:$B$1011,1,ローデータ!$I$12:$I$1011,$C$14,ローデータ!$K$12:$K$1011,$B$21)</f>
        <v>0</v>
      </c>
      <c r="J198" s="77">
        <f>SUMIFS(ローデータ!Q12:Q1011,ローデータ!$B$12:$B$1011,1,ローデータ!$I$12:$I$1011,$C$14,ローデータ!$K$12:$K$1011,$B$21)</f>
        <v>3</v>
      </c>
      <c r="K198" s="105">
        <f>SUM(F198:J198)</f>
        <v>191</v>
      </c>
      <c r="L198" s="9"/>
    </row>
    <row r="199" spans="1:18" ht="14.1" customHeight="1" x14ac:dyDescent="0.15">
      <c r="A199" s="371"/>
      <c r="B199" s="376" t="s">
        <v>86</v>
      </c>
      <c r="C199" s="143">
        <v>1</v>
      </c>
      <c r="D199" s="368" t="s">
        <v>75</v>
      </c>
      <c r="E199" s="369"/>
      <c r="F199" s="82">
        <f>SUMIFS(ローデータ!$M$12:$M$1011,ローデータ!$B$12:$B$1011,1,ローデータ!$I$12:$I$1011,$B$14,ローデータ!$J$12:$J$1011,C199,ローデータ!$K$12:$K$1011,$B$21)</f>
        <v>0</v>
      </c>
      <c r="G199" s="45">
        <f>SUMIFS(ローデータ!$N$12:$N$1011,ローデータ!$B$12:$B$1011,1,ローデータ!$I$12:$I$1011,$B$14,ローデータ!$J$12:$J$1011,C199,ローデータ!$K$12:$K$1011,$B$21)</f>
        <v>0</v>
      </c>
      <c r="H199" s="45">
        <f>SUMIFS(ローデータ!$O$12:$O$1011,ローデータ!$B$12:$B$1011,1,ローデータ!$I$12:$I$1011,$B$14,ローデータ!$J$12:$J$1011,C199,ローデータ!$K$12:$K$1011,$B$21)</f>
        <v>0</v>
      </c>
      <c r="I199" s="45">
        <f>SUMIFS(ローデータ!$P$12:$P$1011,ローデータ!$B$12:$B$1011,1,ローデータ!$I$12:$I$1011,$B$14,ローデータ!$J$12:$J$1011,C199,ローデータ!$K$12:$K$1011,$B$21)</f>
        <v>0</v>
      </c>
      <c r="J199" s="45">
        <f>SUMIFS(ローデータ!$Q$12:$Q$1011,ローデータ!$B$12:$B$1011,1,ローデータ!$I$12:$I$1011,$B$14,ローデータ!$J$12:$J$1011,C199,ローデータ!$K$12:$K$1011,$B$21)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43">
        <v>2</v>
      </c>
      <c r="D200" s="368" t="s">
        <v>76</v>
      </c>
      <c r="E200" s="369"/>
      <c r="F200" s="82">
        <f>SUMIFS(ローデータ!$M$12:$M$1011,ローデータ!$B$12:$B$1011,1,ローデータ!$I$12:$I$1011,$B$14,ローデータ!$J$12:$J$1011,C200,ローデータ!$K$12:$K$1011,$B$21)</f>
        <v>0</v>
      </c>
      <c r="G200" s="45">
        <f>SUMIFS(ローデータ!$N$12:$N$1011,ローデータ!$B$12:$B$1011,1,ローデータ!$I$12:$I$1011,$B$14,ローデータ!$J$12:$J$1011,C200,ローデータ!$K$12:$K$1011,$B$21)</f>
        <v>0</v>
      </c>
      <c r="H200" s="45">
        <f>SUMIFS(ローデータ!$O$12:$O$1011,ローデータ!$B$12:$B$1011,1,ローデータ!$I$12:$I$1011,$B$14,ローデータ!$J$12:$J$1011,C200,ローデータ!$K$12:$K$1011,$B$21)</f>
        <v>0</v>
      </c>
      <c r="I200" s="45">
        <f>SUMIFS(ローデータ!$P$12:$P$1011,ローデータ!$B$12:$B$1011,1,ローデータ!$I$12:$I$1011,$B$14,ローデータ!$J$12:$J$1011,C200,ローデータ!$K$12:$K$1011,$B$21)</f>
        <v>0</v>
      </c>
      <c r="J200" s="45">
        <f>SUMIFS(ローデータ!$Q$12:$Q$1011,ローデータ!$B$12:$B$1011,1,ローデータ!$I$12:$I$1011,$B$14,ローデータ!$J$12:$J$1011,C200,ローデータ!$K$12:$K$1011,$B$21)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43">
        <v>3</v>
      </c>
      <c r="D201" s="368" t="s">
        <v>77</v>
      </c>
      <c r="E201" s="369"/>
      <c r="F201" s="82">
        <f>SUMIFS(ローデータ!$M$12:$M$1011,ローデータ!$B$12:$B$1011,1,ローデータ!$I$12:$I$1011,$B$14,ローデータ!$J$12:$J$1011,C201,ローデータ!$K$12:$K$1011,$B$21)</f>
        <v>0</v>
      </c>
      <c r="G201" s="45">
        <f>SUMIFS(ローデータ!$N$12:$N$1011,ローデータ!$B$12:$B$1011,1,ローデータ!$I$12:$I$1011,$B$14,ローデータ!$J$12:$J$1011,C201,ローデータ!$K$12:$K$1011,$B$21)</f>
        <v>0</v>
      </c>
      <c r="H201" s="45">
        <f>SUMIFS(ローデータ!$O$12:$O$1011,ローデータ!$B$12:$B$1011,1,ローデータ!$I$12:$I$1011,$B$14,ローデータ!$J$12:$J$1011,C201,ローデータ!$K$12:$K$1011,$B$21)</f>
        <v>0</v>
      </c>
      <c r="I201" s="45">
        <f>SUMIFS(ローデータ!$P$12:$P$1011,ローデータ!$B$12:$B$1011,1,ローデータ!$I$12:$I$1011,$B$14,ローデータ!$J$12:$J$1011,C201,ローデータ!$K$12:$K$1011,$B$21)</f>
        <v>0</v>
      </c>
      <c r="J201" s="45">
        <f>SUMIFS(ローデータ!$Q$12:$Q$1011,ローデータ!$B$12:$B$1011,1,ローデータ!$I$12:$I$1011,$B$14,ローデータ!$J$12:$J$1011,C201,ローデータ!$K$12:$K$1011,$B$21)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43">
        <v>4</v>
      </c>
      <c r="D202" s="368" t="s">
        <v>110</v>
      </c>
      <c r="E202" s="369"/>
      <c r="F202" s="82">
        <f>SUMIFS(ローデータ!$M$12:$M$1011,ローデータ!$B$12:$B$1011,1,ローデータ!$I$12:$I$1011,$B$14,ローデータ!$J$12:$J$1011,C202,ローデータ!$K$12:$K$1011,$B$21)</f>
        <v>0</v>
      </c>
      <c r="G202" s="45">
        <f>SUMIFS(ローデータ!$N$12:$N$1011,ローデータ!$B$12:$B$1011,1,ローデータ!$I$12:$I$1011,$B$14,ローデータ!$J$12:$J$1011,C202,ローデータ!$K$12:$K$1011,$B$21)</f>
        <v>0</v>
      </c>
      <c r="H202" s="45">
        <f>SUMIFS(ローデータ!$O$12:$O$1011,ローデータ!$B$12:$B$1011,1,ローデータ!$I$12:$I$1011,$B$14,ローデータ!$J$12:$J$1011,C202,ローデータ!$K$12:$K$1011,$B$21)</f>
        <v>0</v>
      </c>
      <c r="I202" s="45">
        <f>SUMIFS(ローデータ!$P$12:$P$1011,ローデータ!$B$12:$B$1011,1,ローデータ!$I$12:$I$1011,$B$14,ローデータ!$J$12:$J$1011,C202,ローデータ!$K$12:$K$1011,$B$21)</f>
        <v>0</v>
      </c>
      <c r="J202" s="45">
        <f>SUMIFS(ローデータ!$Q$12:$Q$1011,ローデータ!$B$12:$B$1011,1,ローデータ!$I$12:$I$1011,$B$14,ローデータ!$J$12:$J$1011,C202,ローデータ!$K$12:$K$1011,$B$21)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43">
        <v>5</v>
      </c>
      <c r="D203" s="368" t="s">
        <v>78</v>
      </c>
      <c r="E203" s="369"/>
      <c r="F203" s="82">
        <f>SUMIFS(ローデータ!$M$12:$M$1011,ローデータ!$B$12:$B$1011,1,ローデータ!$I$12:$I$1011,$B$14,ローデータ!$J$12:$J$1011,C203,ローデータ!$K$12:$K$1011,$B$21)</f>
        <v>0</v>
      </c>
      <c r="G203" s="45">
        <f>SUMIFS(ローデータ!$N$12:$N$1011,ローデータ!$B$12:$B$1011,1,ローデータ!$I$12:$I$1011,$B$14,ローデータ!$J$12:$J$1011,C203,ローデータ!$K$12:$K$1011,$B$21)</f>
        <v>0</v>
      </c>
      <c r="H203" s="45">
        <f>SUMIFS(ローデータ!$O$12:$O$1011,ローデータ!$B$12:$B$1011,1,ローデータ!$I$12:$I$1011,$B$14,ローデータ!$J$12:$J$1011,C203,ローデータ!$K$12:$K$1011,$B$21)</f>
        <v>0</v>
      </c>
      <c r="I203" s="45">
        <f>SUMIFS(ローデータ!$P$12:$P$1011,ローデータ!$B$12:$B$1011,1,ローデータ!$I$12:$I$1011,$B$14,ローデータ!$J$12:$J$1011,C203,ローデータ!$K$12:$K$1011,$B$21)</f>
        <v>0</v>
      </c>
      <c r="J203" s="45">
        <f>SUMIFS(ローデータ!$Q$12:$Q$1011,ローデータ!$B$12:$B$1011,1,ローデータ!$I$12:$I$1011,$B$14,ローデータ!$J$12:$J$1011,C203,ローデータ!$K$12:$K$1011,$B$21)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43">
        <v>6</v>
      </c>
      <c r="D204" s="368" t="s">
        <v>79</v>
      </c>
      <c r="E204" s="369"/>
      <c r="F204" s="82">
        <f>SUMIFS(ローデータ!$M$12:$M$1011,ローデータ!$B$12:$B$1011,1,ローデータ!$I$12:$I$1011,$B$14,ローデータ!$J$12:$J$1011,C204,ローデータ!$K$12:$K$1011,$B$21)</f>
        <v>0</v>
      </c>
      <c r="G204" s="45">
        <f>SUMIFS(ローデータ!$N$12:$N$1011,ローデータ!$B$12:$B$1011,1,ローデータ!$I$12:$I$1011,$B$14,ローデータ!$J$12:$J$1011,C204,ローデータ!$K$12:$K$1011,$B$21)</f>
        <v>0</v>
      </c>
      <c r="H204" s="45">
        <f>SUMIFS(ローデータ!$O$12:$O$1011,ローデータ!$B$12:$B$1011,1,ローデータ!$I$12:$I$1011,$B$14,ローデータ!$J$12:$J$1011,C204,ローデータ!$K$12:$K$1011,$B$21)</f>
        <v>0</v>
      </c>
      <c r="I204" s="45">
        <f>SUMIFS(ローデータ!$P$12:$P$1011,ローデータ!$B$12:$B$1011,1,ローデータ!$I$12:$I$1011,$B$14,ローデータ!$J$12:$J$1011,C204,ローデータ!$K$12:$K$1011,$B$21)</f>
        <v>0</v>
      </c>
      <c r="J204" s="45">
        <f>SUMIFS(ローデータ!$Q$12:$Q$1011,ローデータ!$B$12:$B$1011,1,ローデータ!$I$12:$I$1011,$B$14,ローデータ!$J$12:$J$1011,C204,ローデータ!$K$12:$K$1011,$B$21)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43">
        <v>7</v>
      </c>
      <c r="D205" s="368" t="s">
        <v>80</v>
      </c>
      <c r="E205" s="369"/>
      <c r="F205" s="82">
        <f>SUMIFS(ローデータ!$M$12:$M$1011,ローデータ!$B$12:$B$1011,1,ローデータ!$I$12:$I$1011,$B$14,ローデータ!$J$12:$J$1011,C205,ローデータ!$K$12:$K$1011,$B$21)</f>
        <v>0</v>
      </c>
      <c r="G205" s="45">
        <f>SUMIFS(ローデータ!$N$12:$N$1011,ローデータ!$B$12:$B$1011,1,ローデータ!$I$12:$I$1011,$B$14,ローデータ!$J$12:$J$1011,C205,ローデータ!$K$12:$K$1011,$B$21)</f>
        <v>0</v>
      </c>
      <c r="H205" s="45">
        <f>SUMIFS(ローデータ!$O$12:$O$1011,ローデータ!$B$12:$B$1011,1,ローデータ!$I$12:$I$1011,$B$14,ローデータ!$J$12:$J$1011,C205,ローデータ!$K$12:$K$1011,$B$21)</f>
        <v>0</v>
      </c>
      <c r="I205" s="45">
        <f>SUMIFS(ローデータ!$P$12:$P$1011,ローデータ!$B$12:$B$1011,1,ローデータ!$I$12:$I$1011,$B$14,ローデータ!$J$12:$J$1011,C205,ローデータ!$K$12:$K$1011,$B$21)</f>
        <v>0</v>
      </c>
      <c r="J205" s="45">
        <f>SUMIFS(ローデータ!$Q$12:$Q$1011,ローデータ!$B$12:$B$1011,1,ローデータ!$I$12:$I$1011,$B$14,ローデータ!$J$12:$J$1011,C205,ローデータ!$K$12:$K$1011,$B$21)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43">
        <v>8</v>
      </c>
      <c r="D206" s="368" t="s">
        <v>81</v>
      </c>
      <c r="E206" s="369"/>
      <c r="F206" s="82">
        <f>SUMIFS(ローデータ!$M$12:$M$1011,ローデータ!$B$12:$B$1011,1,ローデータ!$I$12:$I$1011,$B$14,ローデータ!$J$12:$J$1011,C206,ローデータ!$K$12:$K$1011,$B$21)</f>
        <v>0</v>
      </c>
      <c r="G206" s="45">
        <f>SUMIFS(ローデータ!$N$12:$N$1011,ローデータ!$B$12:$B$1011,1,ローデータ!$I$12:$I$1011,$B$14,ローデータ!$J$12:$J$1011,C206,ローデータ!$K$12:$K$1011,$B$21)</f>
        <v>0</v>
      </c>
      <c r="H206" s="45">
        <f>SUMIFS(ローデータ!$O$12:$O$1011,ローデータ!$B$12:$B$1011,1,ローデータ!$I$12:$I$1011,$B$14,ローデータ!$J$12:$J$1011,C206,ローデータ!$K$12:$K$1011,$B$21)</f>
        <v>0</v>
      </c>
      <c r="I206" s="45">
        <f>SUMIFS(ローデータ!$P$12:$P$1011,ローデータ!$B$12:$B$1011,1,ローデータ!$I$12:$I$1011,$B$14,ローデータ!$J$12:$J$1011,C206,ローデータ!$K$12:$K$1011,$B$21)</f>
        <v>0</v>
      </c>
      <c r="J206" s="45">
        <f>SUMIFS(ローデータ!$Q$12:$Q$1011,ローデータ!$B$12:$B$1011,1,ローデータ!$I$12:$I$1011,$B$14,ローデータ!$J$12:$J$1011,C206,ローデータ!$K$12:$K$1011,$B$21)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43">
        <v>9</v>
      </c>
      <c r="D207" s="368" t="s">
        <v>82</v>
      </c>
      <c r="E207" s="369"/>
      <c r="F207" s="82">
        <f>SUMIFS(ローデータ!$M$12:$M$1011,ローデータ!$B$12:$B$1011,1,ローデータ!$I$12:$I$1011,$B$14,ローデータ!$J$12:$J$1011,C207,ローデータ!$K$12:$K$1011,$B$21)</f>
        <v>0</v>
      </c>
      <c r="G207" s="45">
        <f>SUMIFS(ローデータ!$N$12:$N$1011,ローデータ!$B$12:$B$1011,1,ローデータ!$I$12:$I$1011,$B$14,ローデータ!$J$12:$J$1011,C207,ローデータ!$K$12:$K$1011,$B$21)</f>
        <v>0</v>
      </c>
      <c r="H207" s="45">
        <f>SUMIFS(ローデータ!$O$12:$O$1011,ローデータ!$B$12:$B$1011,1,ローデータ!$I$12:$I$1011,$B$14,ローデータ!$J$12:$J$1011,C207,ローデータ!$K$12:$K$1011,$B$21)</f>
        <v>0</v>
      </c>
      <c r="I207" s="45">
        <f>SUMIFS(ローデータ!$P$12:$P$1011,ローデータ!$B$12:$B$1011,1,ローデータ!$I$12:$I$1011,$B$14,ローデータ!$J$12:$J$1011,C207,ローデータ!$K$12:$K$1011,$B$21)</f>
        <v>0</v>
      </c>
      <c r="J207" s="45">
        <f>SUMIFS(ローデータ!$Q$12:$Q$1011,ローデータ!$B$12:$B$1011,1,ローデータ!$I$12:$I$1011,$B$14,ローデータ!$J$12:$J$1011,C207,ローデータ!$K$12:$K$1011,$B$21)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43">
        <v>10</v>
      </c>
      <c r="D208" s="368" t="s">
        <v>111</v>
      </c>
      <c r="E208" s="369"/>
      <c r="F208" s="82">
        <f>SUMIFS(ローデータ!$M$12:$M$1011,ローデータ!$B$12:$B$1011,1,ローデータ!$I$12:$I$1011,$B$14,ローデータ!$J$12:$J$1011,C208,ローデータ!$K$12:$K$1011,$B$21)</f>
        <v>0</v>
      </c>
      <c r="G208" s="45">
        <f>SUMIFS(ローデータ!$N$12:$N$1011,ローデータ!$B$12:$B$1011,1,ローデータ!$I$12:$I$1011,$B$14,ローデータ!$J$12:$J$1011,C208,ローデータ!$K$12:$K$1011,$B$21)</f>
        <v>0</v>
      </c>
      <c r="H208" s="45">
        <f>SUMIFS(ローデータ!$O$12:$O$1011,ローデータ!$B$12:$B$1011,1,ローデータ!$I$12:$I$1011,$B$14,ローデータ!$J$12:$J$1011,C208,ローデータ!$K$12:$K$1011,$B$21)</f>
        <v>0</v>
      </c>
      <c r="I208" s="45">
        <f>SUMIFS(ローデータ!$P$12:$P$1011,ローデータ!$B$12:$B$1011,1,ローデータ!$I$12:$I$1011,$B$14,ローデータ!$J$12:$J$1011,C208,ローデータ!$K$12:$K$1011,$B$21)</f>
        <v>0</v>
      </c>
      <c r="J208" s="45">
        <f>SUMIFS(ローデータ!$Q$12:$Q$1011,ローデータ!$B$12:$B$1011,1,ローデータ!$I$12:$I$1011,$B$14,ローデータ!$J$12:$J$1011,C208,ローデータ!$K$12:$K$1011,$B$21)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43">
        <v>11</v>
      </c>
      <c r="D209" s="368" t="s">
        <v>83</v>
      </c>
      <c r="E209" s="369"/>
      <c r="F209" s="82">
        <f>SUMIFS(ローデータ!$M$12:$M$1011,ローデータ!$B$12:$B$1011,1,ローデータ!$I$12:$I$1011,$B$14,ローデータ!$J$12:$J$1011,C209,ローデータ!$K$12:$K$1011,$B$21)</f>
        <v>0</v>
      </c>
      <c r="G209" s="45">
        <f>SUMIFS(ローデータ!$N$12:$N$1011,ローデータ!$B$12:$B$1011,1,ローデータ!$I$12:$I$1011,$B$14,ローデータ!$J$12:$J$1011,C209,ローデータ!$K$12:$K$1011,$B$21)</f>
        <v>0</v>
      </c>
      <c r="H209" s="45">
        <f>SUMIFS(ローデータ!$O$12:$O$1011,ローデータ!$B$12:$B$1011,1,ローデータ!$I$12:$I$1011,$B$14,ローデータ!$J$12:$J$1011,C209,ローデータ!$K$12:$K$1011,$B$21)</f>
        <v>0</v>
      </c>
      <c r="I209" s="45">
        <f>SUMIFS(ローデータ!$P$12:$P$1011,ローデータ!$B$12:$B$1011,1,ローデータ!$I$12:$I$1011,$B$14,ローデータ!$J$12:$J$1011,C209,ローデータ!$K$12:$K$1011,$B$21)</f>
        <v>0</v>
      </c>
      <c r="J209" s="45">
        <f>SUMIFS(ローデータ!$Q$12:$Q$1011,ローデータ!$B$12:$B$1011,1,ローデータ!$I$12:$I$1011,$B$14,ローデータ!$J$12:$J$1011,C209,ローデータ!$K$12:$K$1011,$B$21)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45</v>
      </c>
      <c r="G210" s="82">
        <f t="shared" ref="G210:I210" si="19">SUM(G198:G209)</f>
        <v>110</v>
      </c>
      <c r="H210" s="82">
        <f>SUM(H198:H209)</f>
        <v>33</v>
      </c>
      <c r="I210" s="82">
        <f t="shared" si="19"/>
        <v>0</v>
      </c>
      <c r="J210" s="82">
        <f>SUM(J198:J209)</f>
        <v>3</v>
      </c>
      <c r="K210" s="105">
        <f t="shared" si="18"/>
        <v>191</v>
      </c>
      <c r="L210" s="9"/>
    </row>
    <row r="211" spans="1:18" ht="14.1" customHeight="1" x14ac:dyDescent="0.15">
      <c r="A211" s="151" t="s">
        <v>161</v>
      </c>
      <c r="B211" s="38" t="s">
        <v>219</v>
      </c>
      <c r="C211" s="151"/>
      <c r="D211" s="151"/>
      <c r="E211" s="15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2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40">
        <v>1</v>
      </c>
      <c r="G214" s="140">
        <v>2</v>
      </c>
      <c r="H214" s="14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46" t="s">
        <v>67</v>
      </c>
      <c r="G215" s="146" t="s">
        <v>66</v>
      </c>
      <c r="H215" s="146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COUNTIFS(ローデータ!$B$12:$B$1011,1,ローデータ!$I$12:$I$1011,$C$14,ローデータ!$K$12:$K$1011,$D$21,ローデータ!$S$12:$S$1011,F214)</f>
        <v>41</v>
      </c>
      <c r="G216" s="45">
        <f>COUNTIFS(ローデータ!$B$12:$B$1011,1,ローデータ!$I$12:$I$1011,$C$14,ローデータ!$K$12:$K$1011,$D$21,ローデータ!$S$12:$S$1011,G214)</f>
        <v>4</v>
      </c>
      <c r="H216" s="45">
        <f>COUNTIFS(ローデータ!$B$12:$B$1011,1,ローデータ!$I$12:$I$1011,$C$14,ローデータ!$K$12:$K$1011,$D$21,ローデータ!$S$12:$S$1011,H214)</f>
        <v>1</v>
      </c>
      <c r="I216" s="45">
        <f>SUM(F216:H216)</f>
        <v>46</v>
      </c>
    </row>
    <row r="217" spans="1:18" ht="14.1" customHeight="1" x14ac:dyDescent="0.15">
      <c r="A217" s="371"/>
      <c r="B217" s="376" t="s">
        <v>86</v>
      </c>
      <c r="C217" s="143">
        <v>1</v>
      </c>
      <c r="D217" s="368" t="s">
        <v>75</v>
      </c>
      <c r="E217" s="369"/>
      <c r="F217" s="45">
        <f>COUNTIFS(ローデータ!$B$12:$B$1011,1,ローデータ!$I$12:$I$1011,$B$14,ローデータ!$J$12:$J$1011,C217,ローデータ!$K$12:$K$1011,$D$21,ローデータ!$S$12:$S$1011,$F$214)</f>
        <v>0</v>
      </c>
      <c r="G217" s="45">
        <f>COUNTIFS(ローデータ!$B$12:$B$1011,1,ローデータ!$I$12:$I$1011,$B$14,ローデータ!$J$12:$J$1011,C217,ローデータ!$K$12:$K$1011,$D$21,ローデータ!$S$12:$S$1011,$G$214)</f>
        <v>0</v>
      </c>
      <c r="H217" s="45">
        <f>COUNTIFS(ローデータ!$B$12:$B$1011,1,ローデータ!$I$12:$I$1011,$B$14,ローデータ!$J$12:$J$1011,C217,ローデータ!$K$12:$K$1011,$D$21,ローデータ!$S$12:$S$1011,$H$214)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43">
        <v>2</v>
      </c>
      <c r="D218" s="368" t="s">
        <v>76</v>
      </c>
      <c r="E218" s="369"/>
      <c r="F218" s="45">
        <f>COUNTIFS(ローデータ!$B$12:$B$1011,1,ローデータ!$I$12:$I$1011,$B$14,ローデータ!$J$12:$J$1011,C218,ローデータ!$K$12:$K$1011,$D$21,ローデータ!$S$12:$S$1011,$F$214)</f>
        <v>0</v>
      </c>
      <c r="G218" s="45">
        <f>COUNTIFS(ローデータ!$B$12:$B$1011,1,ローデータ!$I$12:$I$1011,$B$14,ローデータ!$J$12:$J$1011,C218,ローデータ!$K$12:$K$1011,$D$21,ローデータ!$S$12:$S$1011,$G$214)</f>
        <v>0</v>
      </c>
      <c r="H218" s="45">
        <f>COUNTIFS(ローデータ!$B$12:$B$1011,1,ローデータ!$I$12:$I$1011,$B$14,ローデータ!$J$12:$J$1011,C218,ローデータ!$K$12:$K$1011,$D$21,ローデータ!$S$12:$S$1011,$H$214)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43">
        <v>3</v>
      </c>
      <c r="D219" s="368" t="s">
        <v>77</v>
      </c>
      <c r="E219" s="369"/>
      <c r="F219" s="45">
        <f>COUNTIFS(ローデータ!$B$12:$B$1011,1,ローデータ!$I$12:$I$1011,$B$14,ローデータ!$J$12:$J$1011,C219,ローデータ!$K$12:$K$1011,$D$21,ローデータ!$S$12:$S$1011,$F$214)</f>
        <v>0</v>
      </c>
      <c r="G219" s="45">
        <f>COUNTIFS(ローデータ!$B$12:$B$1011,1,ローデータ!$I$12:$I$1011,$B$14,ローデータ!$J$12:$J$1011,C219,ローデータ!$K$12:$K$1011,$D$21,ローデータ!$S$12:$S$1011,$G$214)</f>
        <v>0</v>
      </c>
      <c r="H219" s="45">
        <f>COUNTIFS(ローデータ!$B$12:$B$1011,1,ローデータ!$I$12:$I$1011,$B$14,ローデータ!$J$12:$J$1011,C219,ローデータ!$K$12:$K$1011,$D$21,ローデータ!$S$12:$S$1011,$H$214)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43">
        <v>4</v>
      </c>
      <c r="D220" s="368" t="s">
        <v>110</v>
      </c>
      <c r="E220" s="369"/>
      <c r="F220" s="45">
        <f>COUNTIFS(ローデータ!$B$12:$B$1011,1,ローデータ!$I$12:$I$1011,$B$14,ローデータ!$J$12:$J$1011,C220,ローデータ!$K$12:$K$1011,$D$21,ローデータ!$S$12:$S$1011,$F$214)</f>
        <v>0</v>
      </c>
      <c r="G220" s="45">
        <f>COUNTIFS(ローデータ!$B$12:$B$1011,1,ローデータ!$I$12:$I$1011,$B$14,ローデータ!$J$12:$J$1011,C220,ローデータ!$K$12:$K$1011,$D$21,ローデータ!$S$12:$S$1011,$G$214)</f>
        <v>0</v>
      </c>
      <c r="H220" s="45">
        <f>COUNTIFS(ローデータ!$B$12:$B$1011,1,ローデータ!$I$12:$I$1011,$B$14,ローデータ!$J$12:$J$1011,C220,ローデータ!$K$12:$K$1011,$D$21,ローデータ!$S$12:$S$1011,$H$214)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43">
        <v>5</v>
      </c>
      <c r="D221" s="368" t="s">
        <v>78</v>
      </c>
      <c r="E221" s="369"/>
      <c r="F221" s="45">
        <f>COUNTIFS(ローデータ!$B$12:$B$1011,1,ローデータ!$I$12:$I$1011,$B$14,ローデータ!$J$12:$J$1011,C221,ローデータ!$K$12:$K$1011,$D$21,ローデータ!$S$12:$S$1011,$F$214)</f>
        <v>0</v>
      </c>
      <c r="G221" s="45">
        <f>COUNTIFS(ローデータ!$B$12:$B$1011,1,ローデータ!$I$12:$I$1011,$B$14,ローデータ!$J$12:$J$1011,C221,ローデータ!$K$12:$K$1011,$D$21,ローデータ!$S$12:$S$1011,$G$214)</f>
        <v>0</v>
      </c>
      <c r="H221" s="45">
        <f>COUNTIFS(ローデータ!$B$12:$B$1011,1,ローデータ!$I$12:$I$1011,$B$14,ローデータ!$J$12:$J$1011,C221,ローデータ!$K$12:$K$1011,$D$21,ローデータ!$S$12:$S$1011,$H$214)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43">
        <v>6</v>
      </c>
      <c r="D222" s="368" t="s">
        <v>79</v>
      </c>
      <c r="E222" s="369"/>
      <c r="F222" s="45">
        <f>COUNTIFS(ローデータ!$B$12:$B$1011,1,ローデータ!$I$12:$I$1011,$B$14,ローデータ!$J$12:$J$1011,C222,ローデータ!$K$12:$K$1011,$D$21,ローデータ!$S$12:$S$1011,$F$214)</f>
        <v>0</v>
      </c>
      <c r="G222" s="45">
        <f>COUNTIFS(ローデータ!$B$12:$B$1011,1,ローデータ!$I$12:$I$1011,$B$14,ローデータ!$J$12:$J$1011,C222,ローデータ!$K$12:$K$1011,$D$21,ローデータ!$S$12:$S$1011,$G$214)</f>
        <v>0</v>
      </c>
      <c r="H222" s="45">
        <f>COUNTIFS(ローデータ!$B$12:$B$1011,1,ローデータ!$I$12:$I$1011,$B$14,ローデータ!$J$12:$J$1011,C222,ローデータ!$K$12:$K$1011,$D$21,ローデータ!$S$12:$S$1011,$H$214)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43">
        <v>7</v>
      </c>
      <c r="D223" s="368" t="s">
        <v>80</v>
      </c>
      <c r="E223" s="369"/>
      <c r="F223" s="45">
        <f>COUNTIFS(ローデータ!$B$12:$B$1011,1,ローデータ!$I$12:$I$1011,$B$14,ローデータ!$J$12:$J$1011,C223,ローデータ!$K$12:$K$1011,$D$21,ローデータ!$S$12:$S$1011,$F$214)</f>
        <v>0</v>
      </c>
      <c r="G223" s="45">
        <f>COUNTIFS(ローデータ!$B$12:$B$1011,1,ローデータ!$I$12:$I$1011,$B$14,ローデータ!$J$12:$J$1011,C223,ローデータ!$K$12:$K$1011,$D$21,ローデータ!$S$12:$S$1011,$G$214)</f>
        <v>0</v>
      </c>
      <c r="H223" s="45">
        <f>COUNTIFS(ローデータ!$B$12:$B$1011,1,ローデータ!$I$12:$I$1011,$B$14,ローデータ!$J$12:$J$1011,C223,ローデータ!$K$12:$K$1011,$D$21,ローデータ!$S$12:$S$1011,$H$214)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43">
        <v>8</v>
      </c>
      <c r="D224" s="368" t="s">
        <v>81</v>
      </c>
      <c r="E224" s="369"/>
      <c r="F224" s="45">
        <f>COUNTIFS(ローデータ!$B$12:$B$1011,1,ローデータ!$I$12:$I$1011,$B$14,ローデータ!$J$12:$J$1011,C224,ローデータ!$K$12:$K$1011,$D$21,ローデータ!$S$12:$S$1011,$F$214)</f>
        <v>0</v>
      </c>
      <c r="G224" s="45">
        <f>COUNTIFS(ローデータ!$B$12:$B$1011,1,ローデータ!$I$12:$I$1011,$B$14,ローデータ!$J$12:$J$1011,C224,ローデータ!$K$12:$K$1011,$D$21,ローデータ!$S$12:$S$1011,$G$214)</f>
        <v>0</v>
      </c>
      <c r="H224" s="45">
        <f>COUNTIFS(ローデータ!$B$12:$B$1011,1,ローデータ!$I$12:$I$1011,$B$14,ローデータ!$J$12:$J$1011,C224,ローデータ!$K$12:$K$1011,$D$21,ローデータ!$S$12:$S$1011,$H$214)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43">
        <v>9</v>
      </c>
      <c r="D225" s="368" t="s">
        <v>82</v>
      </c>
      <c r="E225" s="369"/>
      <c r="F225" s="45">
        <f>COUNTIFS(ローデータ!$B$12:$B$1011,1,ローデータ!$I$12:$I$1011,$B$14,ローデータ!$J$12:$J$1011,C225,ローデータ!$K$12:$K$1011,$D$21,ローデータ!$S$12:$S$1011,$F$214)</f>
        <v>0</v>
      </c>
      <c r="G225" s="45">
        <f>COUNTIFS(ローデータ!$B$12:$B$1011,1,ローデータ!$I$12:$I$1011,$B$14,ローデータ!$J$12:$J$1011,C225,ローデータ!$K$12:$K$1011,$D$21,ローデータ!$S$12:$S$1011,$G$214)</f>
        <v>0</v>
      </c>
      <c r="H225" s="45">
        <f>COUNTIFS(ローデータ!$B$12:$B$1011,1,ローデータ!$I$12:$I$1011,$B$14,ローデータ!$J$12:$J$1011,C225,ローデータ!$K$12:$K$1011,$D$21,ローデータ!$S$12:$S$1011,$H$214)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43">
        <v>10</v>
      </c>
      <c r="D226" s="368" t="s">
        <v>111</v>
      </c>
      <c r="E226" s="369"/>
      <c r="F226" s="45">
        <f>COUNTIFS(ローデータ!$B$12:$B$1011,1,ローデータ!$I$12:$I$1011,$B$14,ローデータ!$J$12:$J$1011,C226,ローデータ!$K$12:$K$1011,$D$21,ローデータ!$S$12:$S$1011,$F$214)</f>
        <v>0</v>
      </c>
      <c r="G226" s="45">
        <f>COUNTIFS(ローデータ!$B$12:$B$1011,1,ローデータ!$I$12:$I$1011,$B$14,ローデータ!$J$12:$J$1011,C226,ローデータ!$K$12:$K$1011,$D$21,ローデータ!$S$12:$S$1011,$G$214)</f>
        <v>0</v>
      </c>
      <c r="H226" s="45">
        <f>COUNTIFS(ローデータ!$B$12:$B$1011,1,ローデータ!$I$12:$I$1011,$B$14,ローデータ!$J$12:$J$1011,C226,ローデータ!$K$12:$K$1011,$D$21,ローデータ!$S$12:$S$1011,$H$214)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43">
        <v>11</v>
      </c>
      <c r="D227" s="368" t="s">
        <v>83</v>
      </c>
      <c r="E227" s="369"/>
      <c r="F227" s="45">
        <f>COUNTIFS(ローデータ!$B$12:$B$1011,1,ローデータ!$I$12:$I$1011,$B$14,ローデータ!$J$12:$J$1011,C227,ローデータ!$K$12:$K$1011,$D$21,ローデータ!$S$12:$S$1011,$F$214)</f>
        <v>0</v>
      </c>
      <c r="G227" s="45">
        <f>COUNTIFS(ローデータ!$B$12:$B$1011,1,ローデータ!$I$12:$I$1011,$B$14,ローデータ!$J$12:$J$1011,C227,ローデータ!$K$12:$K$1011,$D$21,ローデータ!$S$12:$S$1011,$G$214)</f>
        <v>0</v>
      </c>
      <c r="H227" s="45">
        <f>COUNTIFS(ローデータ!$B$12:$B$1011,1,ローデータ!$I$12:$I$1011,$B$14,ローデータ!$J$12:$J$1011,C227,ローデータ!$K$12:$K$1011,$D$21,ローデータ!$S$12:$S$1011,$H$214)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41</v>
      </c>
      <c r="G228" s="45">
        <f>SUM(G216:G227)</f>
        <v>4</v>
      </c>
      <c r="H228" s="45">
        <f>SUM(H216:H227)</f>
        <v>1</v>
      </c>
      <c r="I228" s="45">
        <f t="shared" si="20"/>
        <v>46</v>
      </c>
    </row>
    <row r="229" spans="1:14" ht="14.1" customHeight="1" x14ac:dyDescent="0.15">
      <c r="A229" s="151"/>
      <c r="B229" s="151"/>
      <c r="C229" s="151"/>
      <c r="D229" s="151"/>
      <c r="E229" s="151"/>
      <c r="F229" s="9"/>
      <c r="G229" s="9"/>
      <c r="H229" s="9"/>
      <c r="I229" s="9"/>
    </row>
    <row r="230" spans="1:14" ht="14.1" customHeight="1" x14ac:dyDescent="0.15">
      <c r="A230" s="152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SUMIFS(ローデータ!T12:T1011,ローデータ!$B$12:$B$1011,1,ローデータ!$I$12:$I$1011,$C$14,ローデータ!$K$12:$K$1011,$D$21)</f>
        <v>5</v>
      </c>
      <c r="G234" s="77">
        <f>SUMIFS(ローデータ!U12:U1011,ローデータ!$B$12:$B$1011,1,ローデータ!$I$12:$I$1011,$C$14,ローデータ!$K$12:$K$1011,$D$21)</f>
        <v>20</v>
      </c>
      <c r="H234" s="77">
        <f>SUMIFS(ローデータ!V12:V1011,ローデータ!$B$12:$B$1011,1,ローデータ!$I$12:$I$1011,$C$14,ローデータ!$K$12:$K$1011,$D$21)</f>
        <v>4</v>
      </c>
      <c r="I234" s="77">
        <f>SUMIFS(ローデータ!W12:W1011,ローデータ!$B$12:$B$1011,1,ローデータ!$I$12:$I$1011,$C$14,ローデータ!$K$12:$K$1011,$D$21)</f>
        <v>1</v>
      </c>
      <c r="J234" s="77">
        <f>SUMIFS(ローデータ!X12:X1011,ローデータ!$B$12:$B$1011,1,ローデータ!$I$12:$I$1011,$C$14,ローデータ!$K$12:$K$1011,$D$21)</f>
        <v>13</v>
      </c>
      <c r="K234" s="77">
        <f>SUMIFS(ローデータ!Y12:Y1011,ローデータ!$B$12:$B$1011,1,ローデータ!$I$12:$I$1011,$C$14,ローデータ!$K$12:$K$1011,$D$21)</f>
        <v>22</v>
      </c>
      <c r="L234" s="77">
        <f>SUMIFS(ローデータ!Z12:Z1011,ローデータ!$B$12:$B$1011,1,ローデータ!$I$12:$I$1011,$C$14,ローデータ!$K$12:$K$1011,$D$21)</f>
        <v>0</v>
      </c>
      <c r="M234" s="45">
        <f t="shared" ref="M234:M246" si="21">SUM(F234:L234)</f>
        <v>65</v>
      </c>
    </row>
    <row r="235" spans="1:14" ht="14.1" customHeight="1" x14ac:dyDescent="0.15">
      <c r="A235" s="371"/>
      <c r="B235" s="376" t="s">
        <v>86</v>
      </c>
      <c r="C235" s="143">
        <v>1</v>
      </c>
      <c r="D235" s="368" t="s">
        <v>75</v>
      </c>
      <c r="E235" s="369"/>
      <c r="F235" s="82">
        <f>SUMIFS(ローデータ!$T$12:$T$1011,ローデータ!$B$12:$B$1011,1,ローデータ!$I$12:$I$1011,$B$14,ローデータ!$J$12:$J$1011,C235,ローデータ!$K$12:$K$1011,$D$21)</f>
        <v>0</v>
      </c>
      <c r="G235" s="82">
        <f>SUMIFS(ローデータ!$U$12:$U$1011,ローデータ!$B$12:$B$1011,1,ローデータ!$I$12:$I$1011,$B$14,ローデータ!$J$12:$J$1011,C235,ローデータ!$K$12:$K$1011,$D$21)</f>
        <v>0</v>
      </c>
      <c r="H235" s="82">
        <f>SUMIFS(ローデータ!$V$12:$V$1011,ローデータ!$B$12:$B$1011,1,ローデータ!$I$12:$I$1011,$B$14,ローデータ!$J$12:$J$1011,C235,ローデータ!$K$12:$K$1011,$D$21)</f>
        <v>0</v>
      </c>
      <c r="I235" s="82">
        <f>SUMIFS(ローデータ!$W$12:$W$1011,ローデータ!$B$12:$B$1011,1,ローデータ!$I$12:$I$1011,$B$14,ローデータ!$J$12:$J$1011,C235,ローデータ!$K$12:$K$1011,$D$21)</f>
        <v>0</v>
      </c>
      <c r="J235" s="82">
        <f>SUMIFS(ローデータ!$X$12:$X$1011,ローデータ!$B$12:$B$1011,1,ローデータ!$I$12:$I$1011,$B$14,ローデータ!$J$12:$J$1011,C235,ローデータ!$K$12:$K$1011,$D$21)</f>
        <v>0</v>
      </c>
      <c r="K235" s="82">
        <f>SUMIFS(ローデータ!$Y$12:$Y$1011,ローデータ!$B$12:$B$1011,1,ローデータ!$I$12:$I$1011,$B$14,ローデータ!$J$12:$J$1011,C235,ローデータ!$K$12:$K$1011,$D$21)</f>
        <v>0</v>
      </c>
      <c r="L235" s="82">
        <f>SUMIFS(ローデータ!$Z$12:$Z$1011,ローデータ!$B$12:$B$1011,1,ローデータ!$I$12:$I$1011,$B$14,ローデータ!$J$12:$J$1011,C235,ローデータ!$K$12:$K$1011,$D$21)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43">
        <v>2</v>
      </c>
      <c r="D236" s="368" t="s">
        <v>76</v>
      </c>
      <c r="E236" s="369"/>
      <c r="F236" s="82">
        <f>SUMIFS(ローデータ!$T$12:$T$1011,ローデータ!$B$12:$B$1011,1,ローデータ!$I$12:$I$1011,$B$14,ローデータ!$J$12:$J$1011,C236,ローデータ!$K$12:$K$1011,$D$21)</f>
        <v>0</v>
      </c>
      <c r="G236" s="82">
        <f>SUMIFS(ローデータ!$U$12:$U$1011,ローデータ!$B$12:$B$1011,1,ローデータ!$I$12:$I$1011,$B$14,ローデータ!$J$12:$J$1011,C236,ローデータ!$K$12:$K$1011,$D$21)</f>
        <v>0</v>
      </c>
      <c r="H236" s="82">
        <f>SUMIFS(ローデータ!$V$12:$V$1011,ローデータ!$B$12:$B$1011,1,ローデータ!$I$12:$I$1011,$B$14,ローデータ!$J$12:$J$1011,C236,ローデータ!$K$12:$K$1011,$D$21)</f>
        <v>0</v>
      </c>
      <c r="I236" s="82">
        <f>SUMIFS(ローデータ!$W$12:$W$1011,ローデータ!$B$12:$B$1011,1,ローデータ!$I$12:$I$1011,$B$14,ローデータ!$J$12:$J$1011,C236,ローデータ!$K$12:$K$1011,$D$21)</f>
        <v>0</v>
      </c>
      <c r="J236" s="82">
        <f>SUMIFS(ローデータ!$X$12:$X$1011,ローデータ!$B$12:$B$1011,1,ローデータ!$I$12:$I$1011,$B$14,ローデータ!$J$12:$J$1011,C236,ローデータ!$K$12:$K$1011,$D$21)</f>
        <v>0</v>
      </c>
      <c r="K236" s="82">
        <f>SUMIFS(ローデータ!$Y$12:$Y$1011,ローデータ!$B$12:$B$1011,1,ローデータ!$I$12:$I$1011,$B$14,ローデータ!$J$12:$J$1011,C236,ローデータ!$K$12:$K$1011,$D$21)</f>
        <v>0</v>
      </c>
      <c r="L236" s="82">
        <f>SUMIFS(ローデータ!$Z$12:$Z$1011,ローデータ!$B$12:$B$1011,1,ローデータ!$I$12:$I$1011,$B$14,ローデータ!$J$12:$J$1011,C236,ローデータ!$K$12:$K$1011,$D$21)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43">
        <v>3</v>
      </c>
      <c r="D237" s="368" t="s">
        <v>77</v>
      </c>
      <c r="E237" s="369"/>
      <c r="F237" s="82">
        <f>SUMIFS(ローデータ!$T$12:$T$1011,ローデータ!$B$12:$B$1011,1,ローデータ!$I$12:$I$1011,$B$14,ローデータ!$J$12:$J$1011,C237,ローデータ!$K$12:$K$1011,$D$21)</f>
        <v>0</v>
      </c>
      <c r="G237" s="82">
        <f>SUMIFS(ローデータ!$U$12:$U$1011,ローデータ!$B$12:$B$1011,1,ローデータ!$I$12:$I$1011,$B$14,ローデータ!$J$12:$J$1011,C237,ローデータ!$K$12:$K$1011,$D$21)</f>
        <v>0</v>
      </c>
      <c r="H237" s="82">
        <f>SUMIFS(ローデータ!$V$12:$V$1011,ローデータ!$B$12:$B$1011,1,ローデータ!$I$12:$I$1011,$B$14,ローデータ!$J$12:$J$1011,C237,ローデータ!$K$12:$K$1011,$D$21)</f>
        <v>0</v>
      </c>
      <c r="I237" s="82">
        <f>SUMIFS(ローデータ!$W$12:$W$1011,ローデータ!$B$12:$B$1011,1,ローデータ!$I$12:$I$1011,$B$14,ローデータ!$J$12:$J$1011,C237,ローデータ!$K$12:$K$1011,$D$21)</f>
        <v>0</v>
      </c>
      <c r="J237" s="82">
        <f>SUMIFS(ローデータ!$X$12:$X$1011,ローデータ!$B$12:$B$1011,1,ローデータ!$I$12:$I$1011,$B$14,ローデータ!$J$12:$J$1011,C237,ローデータ!$K$12:$K$1011,$D$21)</f>
        <v>0</v>
      </c>
      <c r="K237" s="82">
        <f>SUMIFS(ローデータ!$Y$12:$Y$1011,ローデータ!$B$12:$B$1011,1,ローデータ!$I$12:$I$1011,$B$14,ローデータ!$J$12:$J$1011,C237,ローデータ!$K$12:$K$1011,$D$21)</f>
        <v>0</v>
      </c>
      <c r="L237" s="82">
        <f>SUMIFS(ローデータ!$Z$12:$Z$1011,ローデータ!$B$12:$B$1011,1,ローデータ!$I$12:$I$1011,$B$14,ローデータ!$J$12:$J$1011,C237,ローデータ!$K$12:$K$1011,$D$21)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43">
        <v>4</v>
      </c>
      <c r="D238" s="368" t="s">
        <v>110</v>
      </c>
      <c r="E238" s="369"/>
      <c r="F238" s="82">
        <f>SUMIFS(ローデータ!$T$12:$T$1011,ローデータ!$B$12:$B$1011,1,ローデータ!$I$12:$I$1011,$B$14,ローデータ!$J$12:$J$1011,C238,ローデータ!$K$12:$K$1011,$D$21)</f>
        <v>0</v>
      </c>
      <c r="G238" s="82">
        <f>SUMIFS(ローデータ!$U$12:$U$1011,ローデータ!$B$12:$B$1011,1,ローデータ!$I$12:$I$1011,$B$14,ローデータ!$J$12:$J$1011,C238,ローデータ!$K$12:$K$1011,$D$21)</f>
        <v>0</v>
      </c>
      <c r="H238" s="82">
        <f>SUMIFS(ローデータ!$V$12:$V$1011,ローデータ!$B$12:$B$1011,1,ローデータ!$I$12:$I$1011,$B$14,ローデータ!$J$12:$J$1011,C238,ローデータ!$K$12:$K$1011,$D$21)</f>
        <v>0</v>
      </c>
      <c r="I238" s="82">
        <f>SUMIFS(ローデータ!$W$12:$W$1011,ローデータ!$B$12:$B$1011,1,ローデータ!$I$12:$I$1011,$B$14,ローデータ!$J$12:$J$1011,C238,ローデータ!$K$12:$K$1011,$D$21)</f>
        <v>0</v>
      </c>
      <c r="J238" s="82">
        <f>SUMIFS(ローデータ!$X$12:$X$1011,ローデータ!$B$12:$B$1011,1,ローデータ!$I$12:$I$1011,$B$14,ローデータ!$J$12:$J$1011,C238,ローデータ!$K$12:$K$1011,$D$21)</f>
        <v>0</v>
      </c>
      <c r="K238" s="82">
        <f>SUMIFS(ローデータ!$Y$12:$Y$1011,ローデータ!$B$12:$B$1011,1,ローデータ!$I$12:$I$1011,$B$14,ローデータ!$J$12:$J$1011,C238,ローデータ!$K$12:$K$1011,$D$21)</f>
        <v>0</v>
      </c>
      <c r="L238" s="82">
        <f>SUMIFS(ローデータ!$Z$12:$Z$1011,ローデータ!$B$12:$B$1011,1,ローデータ!$I$12:$I$1011,$B$14,ローデータ!$J$12:$J$1011,C238,ローデータ!$K$12:$K$1011,$D$21)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43">
        <v>5</v>
      </c>
      <c r="D239" s="368" t="s">
        <v>78</v>
      </c>
      <c r="E239" s="369"/>
      <c r="F239" s="82">
        <f>SUMIFS(ローデータ!$T$12:$T$1011,ローデータ!$B$12:$B$1011,1,ローデータ!$I$12:$I$1011,$B$14,ローデータ!$J$12:$J$1011,C239,ローデータ!$K$12:$K$1011,$D$21)</f>
        <v>0</v>
      </c>
      <c r="G239" s="82">
        <f>SUMIFS(ローデータ!$U$12:$U$1011,ローデータ!$B$12:$B$1011,1,ローデータ!$I$12:$I$1011,$B$14,ローデータ!$J$12:$J$1011,C239,ローデータ!$K$12:$K$1011,$D$21)</f>
        <v>0</v>
      </c>
      <c r="H239" s="82">
        <f>SUMIFS(ローデータ!$V$12:$V$1011,ローデータ!$B$12:$B$1011,1,ローデータ!$I$12:$I$1011,$B$14,ローデータ!$J$12:$J$1011,C239,ローデータ!$K$12:$K$1011,$D$21)</f>
        <v>0</v>
      </c>
      <c r="I239" s="82">
        <f>SUMIFS(ローデータ!$W$12:$W$1011,ローデータ!$B$12:$B$1011,1,ローデータ!$I$12:$I$1011,$B$14,ローデータ!$J$12:$J$1011,C239,ローデータ!$K$12:$K$1011,$D$21)</f>
        <v>0</v>
      </c>
      <c r="J239" s="82">
        <f>SUMIFS(ローデータ!$X$12:$X$1011,ローデータ!$B$12:$B$1011,1,ローデータ!$I$12:$I$1011,$B$14,ローデータ!$J$12:$J$1011,C239,ローデータ!$K$12:$K$1011,$D$21)</f>
        <v>0</v>
      </c>
      <c r="K239" s="82">
        <f>SUMIFS(ローデータ!$Y$12:$Y$1011,ローデータ!$B$12:$B$1011,1,ローデータ!$I$12:$I$1011,$B$14,ローデータ!$J$12:$J$1011,C239,ローデータ!$K$12:$K$1011,$D$21)</f>
        <v>0</v>
      </c>
      <c r="L239" s="82">
        <f>SUMIFS(ローデータ!$Z$12:$Z$1011,ローデータ!$B$12:$B$1011,1,ローデータ!$I$12:$I$1011,$B$14,ローデータ!$J$12:$J$1011,C239,ローデータ!$K$12:$K$1011,$D$21)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43">
        <v>6</v>
      </c>
      <c r="D240" s="368" t="s">
        <v>79</v>
      </c>
      <c r="E240" s="369"/>
      <c r="F240" s="82">
        <f>SUMIFS(ローデータ!$T$12:$T$1011,ローデータ!$B$12:$B$1011,1,ローデータ!$I$12:$I$1011,$B$14,ローデータ!$J$12:$J$1011,C240,ローデータ!$K$12:$K$1011,$D$21)</f>
        <v>0</v>
      </c>
      <c r="G240" s="82">
        <f>SUMIFS(ローデータ!$U$12:$U$1011,ローデータ!$B$12:$B$1011,1,ローデータ!$I$12:$I$1011,$B$14,ローデータ!$J$12:$J$1011,C240,ローデータ!$K$12:$K$1011,$D$21)</f>
        <v>0</v>
      </c>
      <c r="H240" s="82">
        <f>SUMIFS(ローデータ!$V$12:$V$1011,ローデータ!$B$12:$B$1011,1,ローデータ!$I$12:$I$1011,$B$14,ローデータ!$J$12:$J$1011,C240,ローデータ!$K$12:$K$1011,$D$21)</f>
        <v>0</v>
      </c>
      <c r="I240" s="82">
        <f>SUMIFS(ローデータ!$W$12:$W$1011,ローデータ!$B$12:$B$1011,1,ローデータ!$I$12:$I$1011,$B$14,ローデータ!$J$12:$J$1011,C240,ローデータ!$K$12:$K$1011,$D$21)</f>
        <v>0</v>
      </c>
      <c r="J240" s="82">
        <f>SUMIFS(ローデータ!$X$12:$X$1011,ローデータ!$B$12:$B$1011,1,ローデータ!$I$12:$I$1011,$B$14,ローデータ!$J$12:$J$1011,C240,ローデータ!$K$12:$K$1011,$D$21)</f>
        <v>0</v>
      </c>
      <c r="K240" s="82">
        <f>SUMIFS(ローデータ!$Y$12:$Y$1011,ローデータ!$B$12:$B$1011,1,ローデータ!$I$12:$I$1011,$B$14,ローデータ!$J$12:$J$1011,C240,ローデータ!$K$12:$K$1011,$D$21)</f>
        <v>0</v>
      </c>
      <c r="L240" s="82">
        <f>SUMIFS(ローデータ!$Z$12:$Z$1011,ローデータ!$B$12:$B$1011,1,ローデータ!$I$12:$I$1011,$B$14,ローデータ!$J$12:$J$1011,C240,ローデータ!$K$12:$K$1011,$D$21)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43">
        <v>7</v>
      </c>
      <c r="D241" s="368" t="s">
        <v>80</v>
      </c>
      <c r="E241" s="369"/>
      <c r="F241" s="82">
        <f>SUMIFS(ローデータ!$T$12:$T$1011,ローデータ!$B$12:$B$1011,1,ローデータ!$I$12:$I$1011,$B$14,ローデータ!$J$12:$J$1011,C241,ローデータ!$K$12:$K$1011,$D$21)</f>
        <v>0</v>
      </c>
      <c r="G241" s="82">
        <f>SUMIFS(ローデータ!$U$12:$U$1011,ローデータ!$B$12:$B$1011,1,ローデータ!$I$12:$I$1011,$B$14,ローデータ!$J$12:$J$1011,C241,ローデータ!$K$12:$K$1011,$D$21)</f>
        <v>0</v>
      </c>
      <c r="H241" s="82">
        <f>SUMIFS(ローデータ!$V$12:$V$1011,ローデータ!$B$12:$B$1011,1,ローデータ!$I$12:$I$1011,$B$14,ローデータ!$J$12:$J$1011,C241,ローデータ!$K$12:$K$1011,$D$21)</f>
        <v>0</v>
      </c>
      <c r="I241" s="82">
        <f>SUMIFS(ローデータ!$W$12:$W$1011,ローデータ!$B$12:$B$1011,1,ローデータ!$I$12:$I$1011,$B$14,ローデータ!$J$12:$J$1011,C241,ローデータ!$K$12:$K$1011,$D$21)</f>
        <v>0</v>
      </c>
      <c r="J241" s="82">
        <f>SUMIFS(ローデータ!$X$12:$X$1011,ローデータ!$B$12:$B$1011,1,ローデータ!$I$12:$I$1011,$B$14,ローデータ!$J$12:$J$1011,C241,ローデータ!$K$12:$K$1011,$D$21)</f>
        <v>0</v>
      </c>
      <c r="K241" s="82">
        <f>SUMIFS(ローデータ!$Y$12:$Y$1011,ローデータ!$B$12:$B$1011,1,ローデータ!$I$12:$I$1011,$B$14,ローデータ!$J$12:$J$1011,C241,ローデータ!$K$12:$K$1011,$D$21)</f>
        <v>0</v>
      </c>
      <c r="L241" s="82">
        <f>SUMIFS(ローデータ!$Z$12:$Z$1011,ローデータ!$B$12:$B$1011,1,ローデータ!$I$12:$I$1011,$B$14,ローデータ!$J$12:$J$1011,C241,ローデータ!$K$12:$K$1011,$D$21)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43">
        <v>8</v>
      </c>
      <c r="D242" s="368" t="s">
        <v>81</v>
      </c>
      <c r="E242" s="369"/>
      <c r="F242" s="82">
        <f>SUMIFS(ローデータ!$T$12:$T$1011,ローデータ!$B$12:$B$1011,1,ローデータ!$I$12:$I$1011,$B$14,ローデータ!$J$12:$J$1011,C242,ローデータ!$K$12:$K$1011,$D$21)</f>
        <v>0</v>
      </c>
      <c r="G242" s="82">
        <f>SUMIFS(ローデータ!$U$12:$U$1011,ローデータ!$B$12:$B$1011,1,ローデータ!$I$12:$I$1011,$B$14,ローデータ!$J$12:$J$1011,C242,ローデータ!$K$12:$K$1011,$D$21)</f>
        <v>0</v>
      </c>
      <c r="H242" s="82">
        <f>SUMIFS(ローデータ!$V$12:$V$1011,ローデータ!$B$12:$B$1011,1,ローデータ!$I$12:$I$1011,$B$14,ローデータ!$J$12:$J$1011,C242,ローデータ!$K$12:$K$1011,$D$21)</f>
        <v>0</v>
      </c>
      <c r="I242" s="82">
        <f>SUMIFS(ローデータ!$W$12:$W$1011,ローデータ!$B$12:$B$1011,1,ローデータ!$I$12:$I$1011,$B$14,ローデータ!$J$12:$J$1011,C242,ローデータ!$K$12:$K$1011,$D$21)</f>
        <v>0</v>
      </c>
      <c r="J242" s="82">
        <f>SUMIFS(ローデータ!$X$12:$X$1011,ローデータ!$B$12:$B$1011,1,ローデータ!$I$12:$I$1011,$B$14,ローデータ!$J$12:$J$1011,C242,ローデータ!$K$12:$K$1011,$D$21)</f>
        <v>0</v>
      </c>
      <c r="K242" s="82">
        <f>SUMIFS(ローデータ!$Y$12:$Y$1011,ローデータ!$B$12:$B$1011,1,ローデータ!$I$12:$I$1011,$B$14,ローデータ!$J$12:$J$1011,C242,ローデータ!$K$12:$K$1011,$D$21)</f>
        <v>0</v>
      </c>
      <c r="L242" s="82">
        <f>SUMIFS(ローデータ!$Z$12:$Z$1011,ローデータ!$B$12:$B$1011,1,ローデータ!$I$12:$I$1011,$B$14,ローデータ!$J$12:$J$1011,C242,ローデータ!$K$12:$K$1011,$D$21)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43">
        <v>9</v>
      </c>
      <c r="D243" s="368" t="s">
        <v>82</v>
      </c>
      <c r="E243" s="369"/>
      <c r="F243" s="82">
        <f>SUMIFS(ローデータ!$T$12:$T$1011,ローデータ!$B$12:$B$1011,1,ローデータ!$I$12:$I$1011,$B$14,ローデータ!$J$12:$J$1011,C243,ローデータ!$K$12:$K$1011,$D$21)</f>
        <v>0</v>
      </c>
      <c r="G243" s="82">
        <f>SUMIFS(ローデータ!$U$12:$U$1011,ローデータ!$B$12:$B$1011,1,ローデータ!$I$12:$I$1011,$B$14,ローデータ!$J$12:$J$1011,C243,ローデータ!$K$12:$K$1011,$D$21)</f>
        <v>0</v>
      </c>
      <c r="H243" s="82">
        <f>SUMIFS(ローデータ!$V$12:$V$1011,ローデータ!$B$12:$B$1011,1,ローデータ!$I$12:$I$1011,$B$14,ローデータ!$J$12:$J$1011,C243,ローデータ!$K$12:$K$1011,$D$21)</f>
        <v>0</v>
      </c>
      <c r="I243" s="82">
        <f>SUMIFS(ローデータ!$W$12:$W$1011,ローデータ!$B$12:$B$1011,1,ローデータ!$I$12:$I$1011,$B$14,ローデータ!$J$12:$J$1011,C243,ローデータ!$K$12:$K$1011,$D$21)</f>
        <v>0</v>
      </c>
      <c r="J243" s="82">
        <f>SUMIFS(ローデータ!$X$12:$X$1011,ローデータ!$B$12:$B$1011,1,ローデータ!$I$12:$I$1011,$B$14,ローデータ!$J$12:$J$1011,C243,ローデータ!$K$12:$K$1011,$D$21)</f>
        <v>0</v>
      </c>
      <c r="K243" s="82">
        <f>SUMIFS(ローデータ!$Y$12:$Y$1011,ローデータ!$B$12:$B$1011,1,ローデータ!$I$12:$I$1011,$B$14,ローデータ!$J$12:$J$1011,C243,ローデータ!$K$12:$K$1011,$D$21)</f>
        <v>0</v>
      </c>
      <c r="L243" s="82">
        <f>SUMIFS(ローデータ!$Z$12:$Z$1011,ローデータ!$B$12:$B$1011,1,ローデータ!$I$12:$I$1011,$B$14,ローデータ!$J$12:$J$1011,C243,ローデータ!$K$12:$K$1011,$D$21)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43">
        <v>10</v>
      </c>
      <c r="D244" s="368" t="s">
        <v>111</v>
      </c>
      <c r="E244" s="369"/>
      <c r="F244" s="82">
        <f>SUMIFS(ローデータ!$T$12:$T$1011,ローデータ!$B$12:$B$1011,1,ローデータ!$I$12:$I$1011,$B$14,ローデータ!$J$12:$J$1011,C244,ローデータ!$K$12:$K$1011,$D$21)</f>
        <v>0</v>
      </c>
      <c r="G244" s="82">
        <f>SUMIFS(ローデータ!$U$12:$U$1011,ローデータ!$B$12:$B$1011,1,ローデータ!$I$12:$I$1011,$B$14,ローデータ!$J$12:$J$1011,C244,ローデータ!$K$12:$K$1011,$D$21)</f>
        <v>0</v>
      </c>
      <c r="H244" s="82">
        <f>SUMIFS(ローデータ!$V$12:$V$1011,ローデータ!$B$12:$B$1011,1,ローデータ!$I$12:$I$1011,$B$14,ローデータ!$J$12:$J$1011,C244,ローデータ!$K$12:$K$1011,$D$21)</f>
        <v>0</v>
      </c>
      <c r="I244" s="82">
        <f>SUMIFS(ローデータ!$W$12:$W$1011,ローデータ!$B$12:$B$1011,1,ローデータ!$I$12:$I$1011,$B$14,ローデータ!$J$12:$J$1011,C244,ローデータ!$K$12:$K$1011,$D$21)</f>
        <v>0</v>
      </c>
      <c r="J244" s="82">
        <f>SUMIFS(ローデータ!$X$12:$X$1011,ローデータ!$B$12:$B$1011,1,ローデータ!$I$12:$I$1011,$B$14,ローデータ!$J$12:$J$1011,C244,ローデータ!$K$12:$K$1011,$D$21)</f>
        <v>0</v>
      </c>
      <c r="K244" s="82">
        <f>SUMIFS(ローデータ!$Y$12:$Y$1011,ローデータ!$B$12:$B$1011,1,ローデータ!$I$12:$I$1011,$B$14,ローデータ!$J$12:$J$1011,C244,ローデータ!$K$12:$K$1011,$D$21)</f>
        <v>0</v>
      </c>
      <c r="L244" s="82">
        <f>SUMIFS(ローデータ!$Z$12:$Z$1011,ローデータ!$B$12:$B$1011,1,ローデータ!$I$12:$I$1011,$B$14,ローデータ!$J$12:$J$1011,C244,ローデータ!$K$12:$K$1011,$D$21)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43">
        <v>11</v>
      </c>
      <c r="D245" s="368" t="s">
        <v>83</v>
      </c>
      <c r="E245" s="369"/>
      <c r="F245" s="82">
        <f>SUMIFS(ローデータ!$T$12:$T$1011,ローデータ!$B$12:$B$1011,1,ローデータ!$I$12:$I$1011,$B$14,ローデータ!$J$12:$J$1011,C245,ローデータ!$K$12:$K$1011,$D$21)</f>
        <v>0</v>
      </c>
      <c r="G245" s="82">
        <f>SUMIFS(ローデータ!$U$12:$U$1011,ローデータ!$B$12:$B$1011,1,ローデータ!$I$12:$I$1011,$B$14,ローデータ!$J$12:$J$1011,C245,ローデータ!$K$12:$K$1011,$D$21)</f>
        <v>0</v>
      </c>
      <c r="H245" s="82">
        <f>SUMIFS(ローデータ!$V$12:$V$1011,ローデータ!$B$12:$B$1011,1,ローデータ!$I$12:$I$1011,$B$14,ローデータ!$J$12:$J$1011,C245,ローデータ!$K$12:$K$1011,$D$21)</f>
        <v>0</v>
      </c>
      <c r="I245" s="82">
        <f>SUMIFS(ローデータ!$W$12:$W$1011,ローデータ!$B$12:$B$1011,1,ローデータ!$I$12:$I$1011,$B$14,ローデータ!$J$12:$J$1011,C245,ローデータ!$K$12:$K$1011,$D$21)</f>
        <v>0</v>
      </c>
      <c r="J245" s="82">
        <f>SUMIFS(ローデータ!$X$12:$X$1011,ローデータ!$B$12:$B$1011,1,ローデータ!$I$12:$I$1011,$B$14,ローデータ!$J$12:$J$1011,C245,ローデータ!$K$12:$K$1011,$D$21)</f>
        <v>0</v>
      </c>
      <c r="K245" s="82">
        <f>SUMIFS(ローデータ!$Y$12:$Y$1011,ローデータ!$B$12:$B$1011,1,ローデータ!$I$12:$I$1011,$B$14,ローデータ!$J$12:$J$1011,C245,ローデータ!$K$12:$K$1011,$D$21)</f>
        <v>0</v>
      </c>
      <c r="L245" s="82">
        <f>SUMIFS(ローデータ!$Z$12:$Z$1011,ローデータ!$B$12:$B$1011,1,ローデータ!$I$12:$I$1011,$B$14,ローデータ!$J$12:$J$1011,C245,ローデータ!$K$12:$K$1011,$D$21)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5</v>
      </c>
      <c r="G246" s="82">
        <f t="shared" ref="G246:L246" si="22">SUM(G234:G245)</f>
        <v>20</v>
      </c>
      <c r="H246" s="82">
        <f t="shared" si="22"/>
        <v>4</v>
      </c>
      <c r="I246" s="82">
        <f>SUM(I234:I245)</f>
        <v>1</v>
      </c>
      <c r="J246" s="82">
        <f t="shared" si="22"/>
        <v>13</v>
      </c>
      <c r="K246" s="82">
        <f>SUM(K234:K245)</f>
        <v>22</v>
      </c>
      <c r="L246" s="82">
        <f t="shared" si="22"/>
        <v>0</v>
      </c>
      <c r="M246" s="45">
        <f t="shared" si="21"/>
        <v>65</v>
      </c>
    </row>
    <row r="247" spans="1:17" ht="14.1" customHeight="1" x14ac:dyDescent="0.15">
      <c r="A247" s="151"/>
      <c r="B247" s="151"/>
      <c r="C247" s="151"/>
      <c r="D247" s="151"/>
      <c r="E247" s="15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2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COUNTIFS(ローデータ!$B$12:$B$1011,1,ローデータ!$I$12:$I$1011,$C$14,ローデータ!$K$12:$K$1011,$F$21,ローデータ!$L$12:$L$1011,F251)</f>
        <v>42</v>
      </c>
      <c r="G254" s="45">
        <f>COUNTIFS(ローデータ!$B$12:$B$1011,1,ローデータ!$I$12:$I$1011,$C$14,ローデータ!$K$12:$K$1011,$F$21,ローデータ!$L$12:$L$1011,G251)</f>
        <v>0</v>
      </c>
      <c r="H254" s="45">
        <f>COUNTIFS(ローデータ!$B$12:$B$1011,1,ローデータ!$I$12:$I$1011,$C$14,ローデータ!$K$12:$K$1011,$F$21,ローデータ!$L$12:$L$1011,H251)</f>
        <v>0</v>
      </c>
      <c r="I254" s="45">
        <f>COUNTIFS(ローデータ!$B$12:$B$1011,1,ローデータ!$I$12:$I$1011,$C$14,ローデータ!$K$12:$K$1011,$F$21,ローデータ!$L$12:$L$1011,I251)</f>
        <v>0</v>
      </c>
      <c r="J254" s="45">
        <f>COUNTIFS(ローデータ!$B$12:$B$1011,1,ローデータ!$I$12:$I$1011,$C$14,ローデータ!$K$12:$K$1011,$F$21,ローデータ!$L$12:$L$1011,J251)</f>
        <v>0</v>
      </c>
      <c r="K254" s="106">
        <f t="shared" ref="K254:K266" si="23">SUM(F254:J254)</f>
        <v>42</v>
      </c>
      <c r="L254" s="45">
        <f>COUNTIFS(ローデータ!$B$12:$B$1011,1,ローデータ!$I$12:$I$1011,$C$14,ローデータ!$K$12:$K$1011,$F$21,ローデータ!$S$12:$S$1011,L251)</f>
        <v>42</v>
      </c>
      <c r="M254" s="45">
        <f>COUNTIFS(ローデータ!$B$12:$B$1011,1,ローデータ!$I$12:$I$1011,$C$14,ローデータ!$K$12:$K$1011,$F$21,ローデータ!$S$12:$S$1011,M251)</f>
        <v>0</v>
      </c>
      <c r="N254" s="45">
        <f>COUNTIFS(ローデータ!$B$12:$B$1011,1,ローデータ!$I$12:$I$1011,$C$14,ローデータ!$K$12:$K$1011,$F$21,ローデータ!$S$12:$S$1011,N251)</f>
        <v>0</v>
      </c>
      <c r="O254" s="45">
        <f>SUM(L254:N254)</f>
        <v>42</v>
      </c>
    </row>
    <row r="255" spans="1:17" ht="14.1" customHeight="1" x14ac:dyDescent="0.15">
      <c r="A255" s="395"/>
      <c r="B255" s="397" t="s">
        <v>86</v>
      </c>
      <c r="C255" s="143">
        <v>1</v>
      </c>
      <c r="D255" s="368" t="s">
        <v>75</v>
      </c>
      <c r="E255" s="375"/>
      <c r="F255" s="45">
        <f>COUNTIFS(ローデータ!$B$12:$B$1011,1,ローデータ!$I$12:$I$1011,$B$14,ローデータ!$J$12:$J$1011,C255,ローデータ!$K$12:$K$1011,$F$21,ローデータ!$L$12:$L$1011,$F$251)</f>
        <v>0</v>
      </c>
      <c r="G255" s="45">
        <f>COUNTIFS(ローデータ!$B$12:$B$1011,1,ローデータ!$I$12:$I$1011,$B$14,ローデータ!$J$12:$J$1011,C255,ローデータ!$K$12:$K$1011,$F$21,ローデータ!$L$12:$L$1011,$G$251)</f>
        <v>0</v>
      </c>
      <c r="H255" s="45">
        <f>COUNTIFS(ローデータ!$B$12:$B$1011,1,ローデータ!$I$12:$I$1011,$B$14,ローデータ!$J$12:$J$1011,C255,ローデータ!$K$12:$K$1011,$F$21,ローデータ!$L$12:$L$1011,$H$251)</f>
        <v>0</v>
      </c>
      <c r="I255" s="45">
        <f>COUNTIFS(ローデータ!$B$12:$B$1011,1,ローデータ!$I$12:$I$1011,$B$14,ローデータ!$J$12:$J$1011,C255,ローデータ!$K$12:$K$1011,$F$21,ローデータ!$L$12:$L$1011,$I$251)</f>
        <v>0</v>
      </c>
      <c r="J255" s="45">
        <f>COUNTIFS(ローデータ!$B$12:$B$1011,1,ローデータ!$I$12:$I$1011,$B$14,ローデータ!$J$12:$J$1011,C255,ローデータ!$K$12:$K$1011,$F$21,ローデータ!$L$12:$L$1011,$J$251)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COUNTIFS(ローデータ!$B$12:$B$1011,1,ローデータ!$I$12:$I$1011,$B$14,ローデータ!$J$12:$J$1011,C255,ローデータ!$K$12:$K$1011,$F$21,ローデータ!$S$12:$S$1011,$L$251)</f>
        <v>0</v>
      </c>
      <c r="M255" s="45">
        <f>COUNTIFS(ローデータ!$B$12:$B$1011,1,ローデータ!$I$12:$I$1011,$B$14,ローデータ!$J$12:$J$1011,C255,ローデータ!$K$12:$K$1011,$F$21,ローデータ!$S$12:$S$1011,$M$251)</f>
        <v>0</v>
      </c>
      <c r="N255" s="45">
        <f>COUNTIFS(ローデータ!$B$12:$B$1011,1,ローデータ!$I$12:$I$1011,$B$14,ローデータ!$J$12:$J$1011,C255,ローデータ!$K$12:$K$1011,$F$21,ローデータ!$S$12:$S$1011,$N$251)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43">
        <v>2</v>
      </c>
      <c r="D256" s="368" t="s">
        <v>76</v>
      </c>
      <c r="E256" s="375"/>
      <c r="F256" s="45">
        <f>COUNTIFS(ローデータ!$B$12:$B$1011,1,ローデータ!$I$12:$I$1011,$B$14,ローデータ!$J$12:$J$1011,C256,ローデータ!$K$12:$K$1011,$F$21,ローデータ!$L$12:$L$1011,$F$251)</f>
        <v>0</v>
      </c>
      <c r="G256" s="45">
        <f>COUNTIFS(ローデータ!$B$12:$B$1011,1,ローデータ!$I$12:$I$1011,$B$14,ローデータ!$J$12:$J$1011,C256,ローデータ!$K$12:$K$1011,$F$21,ローデータ!$L$12:$L$1011,$G$251)</f>
        <v>0</v>
      </c>
      <c r="H256" s="45">
        <f>COUNTIFS(ローデータ!$B$12:$B$1011,1,ローデータ!$I$12:$I$1011,$B$14,ローデータ!$J$12:$J$1011,C256,ローデータ!$K$12:$K$1011,$F$21,ローデータ!$L$12:$L$1011,$H$251)</f>
        <v>0</v>
      </c>
      <c r="I256" s="45">
        <f>COUNTIFS(ローデータ!$B$12:$B$1011,1,ローデータ!$I$12:$I$1011,$B$14,ローデータ!$J$12:$J$1011,C256,ローデータ!$K$12:$K$1011,$F$21,ローデータ!$L$12:$L$1011,$I$251)</f>
        <v>0</v>
      </c>
      <c r="J256" s="45">
        <f>COUNTIFS(ローデータ!$B$12:$B$1011,1,ローデータ!$I$12:$I$1011,$B$14,ローデータ!$J$12:$J$1011,C256,ローデータ!$K$12:$K$1011,$F$21,ローデータ!$L$12:$L$1011,$J$251)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COUNTIFS(ローデータ!$B$12:$B$1011,1,ローデータ!$I$12:$I$1011,$B$14,ローデータ!$J$12:$J$1011,C256,ローデータ!$K$12:$K$1011,$F$21,ローデータ!$S$12:$S$1011,$L$251)</f>
        <v>0</v>
      </c>
      <c r="M256" s="45">
        <f>COUNTIFS(ローデータ!$B$12:$B$1011,1,ローデータ!$I$12:$I$1011,$B$14,ローデータ!$J$12:$J$1011,C256,ローデータ!$K$12:$K$1011,$F$21,ローデータ!$S$12:$S$1011,$M$251)</f>
        <v>0</v>
      </c>
      <c r="N256" s="45">
        <f>COUNTIFS(ローデータ!$B$12:$B$1011,1,ローデータ!$I$12:$I$1011,$B$14,ローデータ!$J$12:$J$1011,C256,ローデータ!$K$12:$K$1011,$F$21,ローデータ!$S$12:$S$1011,$N$251)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43">
        <v>3</v>
      </c>
      <c r="D257" s="368" t="s">
        <v>77</v>
      </c>
      <c r="E257" s="375"/>
      <c r="F257" s="45">
        <f>COUNTIFS(ローデータ!$B$12:$B$1011,1,ローデータ!$I$12:$I$1011,$B$14,ローデータ!$J$12:$J$1011,C257,ローデータ!$K$12:$K$1011,$F$21,ローデータ!$L$12:$L$1011,$F$251)</f>
        <v>0</v>
      </c>
      <c r="G257" s="45">
        <f>COUNTIFS(ローデータ!$B$12:$B$1011,1,ローデータ!$I$12:$I$1011,$B$14,ローデータ!$J$12:$J$1011,C257,ローデータ!$K$12:$K$1011,$F$21,ローデータ!$L$12:$L$1011,$G$251)</f>
        <v>0</v>
      </c>
      <c r="H257" s="45">
        <f>COUNTIFS(ローデータ!$B$12:$B$1011,1,ローデータ!$I$12:$I$1011,$B$14,ローデータ!$J$12:$J$1011,C257,ローデータ!$K$12:$K$1011,$F$21,ローデータ!$L$12:$L$1011,$H$251)</f>
        <v>0</v>
      </c>
      <c r="I257" s="45">
        <f>COUNTIFS(ローデータ!$B$12:$B$1011,1,ローデータ!$I$12:$I$1011,$B$14,ローデータ!$J$12:$J$1011,C257,ローデータ!$K$12:$K$1011,$F$21,ローデータ!$L$12:$L$1011,$I$251)</f>
        <v>0</v>
      </c>
      <c r="J257" s="45">
        <f>COUNTIFS(ローデータ!$B$12:$B$1011,1,ローデータ!$I$12:$I$1011,$B$14,ローデータ!$J$12:$J$1011,C257,ローデータ!$K$12:$K$1011,$F$21,ローデータ!$L$12:$L$1011,$J$251)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COUNTIFS(ローデータ!$B$12:$B$1011,1,ローデータ!$I$12:$I$1011,$B$14,ローデータ!$J$12:$J$1011,C257,ローデータ!$K$12:$K$1011,$F$21,ローデータ!$S$12:$S$1011,$L$251)</f>
        <v>0</v>
      </c>
      <c r="M257" s="45">
        <f>COUNTIFS(ローデータ!$B$12:$B$1011,1,ローデータ!$I$12:$I$1011,$B$14,ローデータ!$J$12:$J$1011,C257,ローデータ!$K$12:$K$1011,$F$21,ローデータ!$S$12:$S$1011,$M$251)</f>
        <v>0</v>
      </c>
      <c r="N257" s="45">
        <f>COUNTIFS(ローデータ!$B$12:$B$1011,1,ローデータ!$I$12:$I$1011,$B$14,ローデータ!$J$12:$J$1011,C257,ローデータ!$K$12:$K$1011,$F$21,ローデータ!$S$12:$S$1011,$N$251)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43">
        <v>4</v>
      </c>
      <c r="D258" s="368" t="s">
        <v>110</v>
      </c>
      <c r="E258" s="369"/>
      <c r="F258" s="45">
        <f>COUNTIFS(ローデータ!$B$12:$B$1011,1,ローデータ!$I$12:$I$1011,$B$14,ローデータ!$J$12:$J$1011,C258,ローデータ!$K$12:$K$1011,$F$21,ローデータ!$L$12:$L$1011,$F$251)</f>
        <v>0</v>
      </c>
      <c r="G258" s="45">
        <f>COUNTIFS(ローデータ!$B$12:$B$1011,1,ローデータ!$I$12:$I$1011,$B$14,ローデータ!$J$12:$J$1011,C258,ローデータ!$K$12:$K$1011,$F$21,ローデータ!$L$12:$L$1011,$G$251)</f>
        <v>0</v>
      </c>
      <c r="H258" s="45">
        <f>COUNTIFS(ローデータ!$B$12:$B$1011,1,ローデータ!$I$12:$I$1011,$B$14,ローデータ!$J$12:$J$1011,C258,ローデータ!$K$12:$K$1011,$F$21,ローデータ!$L$12:$L$1011,$H$251)</f>
        <v>0</v>
      </c>
      <c r="I258" s="45">
        <f>COUNTIFS(ローデータ!$B$12:$B$1011,1,ローデータ!$I$12:$I$1011,$B$14,ローデータ!$J$12:$J$1011,C258,ローデータ!$K$12:$K$1011,$F$21,ローデータ!$L$12:$L$1011,$I$251)</f>
        <v>0</v>
      </c>
      <c r="J258" s="45">
        <f>COUNTIFS(ローデータ!$B$12:$B$1011,1,ローデータ!$I$12:$I$1011,$B$14,ローデータ!$J$12:$J$1011,C258,ローデータ!$K$12:$K$1011,$F$21,ローデータ!$L$12:$L$1011,$J$251)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COUNTIFS(ローデータ!$B$12:$B$1011,1,ローデータ!$I$12:$I$1011,$B$14,ローデータ!$J$12:$J$1011,C258,ローデータ!$K$12:$K$1011,$F$21,ローデータ!$S$12:$S$1011,$L$251)</f>
        <v>0</v>
      </c>
      <c r="M258" s="45">
        <f>COUNTIFS(ローデータ!$B$12:$B$1011,1,ローデータ!$I$12:$I$1011,$B$14,ローデータ!$J$12:$J$1011,C258,ローデータ!$K$12:$K$1011,$F$21,ローデータ!$S$12:$S$1011,$M$251)</f>
        <v>0</v>
      </c>
      <c r="N258" s="45">
        <f>COUNTIFS(ローデータ!$B$12:$B$1011,1,ローデータ!$I$12:$I$1011,$B$14,ローデータ!$J$12:$J$1011,C258,ローデータ!$K$12:$K$1011,$F$21,ローデータ!$S$12:$S$1011,$N$251)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43">
        <v>5</v>
      </c>
      <c r="D259" s="368" t="s">
        <v>78</v>
      </c>
      <c r="E259" s="375"/>
      <c r="F259" s="45">
        <f>COUNTIFS(ローデータ!$B$12:$B$1011,1,ローデータ!$I$12:$I$1011,$B$14,ローデータ!$J$12:$J$1011,C259,ローデータ!$K$12:$K$1011,$F$21,ローデータ!$L$12:$L$1011,$F$251)</f>
        <v>0</v>
      </c>
      <c r="G259" s="45">
        <f>COUNTIFS(ローデータ!$B$12:$B$1011,1,ローデータ!$I$12:$I$1011,$B$14,ローデータ!$J$12:$J$1011,C259,ローデータ!$K$12:$K$1011,$F$21,ローデータ!$L$12:$L$1011,$G$251)</f>
        <v>0</v>
      </c>
      <c r="H259" s="45">
        <f>COUNTIFS(ローデータ!$B$12:$B$1011,1,ローデータ!$I$12:$I$1011,$B$14,ローデータ!$J$12:$J$1011,C259,ローデータ!$K$12:$K$1011,$F$21,ローデータ!$L$12:$L$1011,$H$251)</f>
        <v>0</v>
      </c>
      <c r="I259" s="45">
        <f>COUNTIFS(ローデータ!$B$12:$B$1011,1,ローデータ!$I$12:$I$1011,$B$14,ローデータ!$J$12:$J$1011,C259,ローデータ!$K$12:$K$1011,$F$21,ローデータ!$L$12:$L$1011,$I$251)</f>
        <v>0</v>
      </c>
      <c r="J259" s="45">
        <f>COUNTIFS(ローデータ!$B$12:$B$1011,1,ローデータ!$I$12:$I$1011,$B$14,ローデータ!$J$12:$J$1011,C259,ローデータ!$K$12:$K$1011,$F$21,ローデータ!$L$12:$L$1011,$J$251)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COUNTIFS(ローデータ!$B$12:$B$1011,1,ローデータ!$I$12:$I$1011,$B$14,ローデータ!$J$12:$J$1011,C259,ローデータ!$K$12:$K$1011,$F$21,ローデータ!$S$12:$S$1011,$L$251)</f>
        <v>0</v>
      </c>
      <c r="M259" s="45">
        <f>COUNTIFS(ローデータ!$B$12:$B$1011,1,ローデータ!$I$12:$I$1011,$B$14,ローデータ!$J$12:$J$1011,C259,ローデータ!$K$12:$K$1011,$F$21,ローデータ!$S$12:$S$1011,$M$251)</f>
        <v>0</v>
      </c>
      <c r="N259" s="45">
        <f>COUNTIFS(ローデータ!$B$12:$B$1011,1,ローデータ!$I$12:$I$1011,$B$14,ローデータ!$J$12:$J$1011,C259,ローデータ!$K$12:$K$1011,$F$21,ローデータ!$S$12:$S$1011,$N$251)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43">
        <v>6</v>
      </c>
      <c r="D260" s="368" t="s">
        <v>79</v>
      </c>
      <c r="E260" s="375"/>
      <c r="F260" s="45">
        <f>COUNTIFS(ローデータ!$B$12:$B$1011,1,ローデータ!$I$12:$I$1011,$B$14,ローデータ!$J$12:$J$1011,C260,ローデータ!$K$12:$K$1011,$F$21,ローデータ!$L$12:$L$1011,$F$251)</f>
        <v>0</v>
      </c>
      <c r="G260" s="45">
        <f>COUNTIFS(ローデータ!$B$12:$B$1011,1,ローデータ!$I$12:$I$1011,$B$14,ローデータ!$J$12:$J$1011,C260,ローデータ!$K$12:$K$1011,$F$21,ローデータ!$L$12:$L$1011,$G$251)</f>
        <v>0</v>
      </c>
      <c r="H260" s="45">
        <f>COUNTIFS(ローデータ!$B$12:$B$1011,1,ローデータ!$I$12:$I$1011,$B$14,ローデータ!$J$12:$J$1011,C260,ローデータ!$K$12:$K$1011,$F$21,ローデータ!$L$12:$L$1011,$H$251)</f>
        <v>0</v>
      </c>
      <c r="I260" s="45">
        <f>COUNTIFS(ローデータ!$B$12:$B$1011,1,ローデータ!$I$12:$I$1011,$B$14,ローデータ!$J$12:$J$1011,C260,ローデータ!$K$12:$K$1011,$F$21,ローデータ!$L$12:$L$1011,$I$251)</f>
        <v>0</v>
      </c>
      <c r="J260" s="45">
        <f>COUNTIFS(ローデータ!$B$12:$B$1011,1,ローデータ!$I$12:$I$1011,$B$14,ローデータ!$J$12:$J$1011,C260,ローデータ!$K$12:$K$1011,$F$21,ローデータ!$L$12:$L$1011,$J$251)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COUNTIFS(ローデータ!$B$12:$B$1011,1,ローデータ!$I$12:$I$1011,$B$14,ローデータ!$J$12:$J$1011,C260,ローデータ!$K$12:$K$1011,$F$21,ローデータ!$S$12:$S$1011,$L$251)</f>
        <v>0</v>
      </c>
      <c r="M260" s="45">
        <f>COUNTIFS(ローデータ!$B$12:$B$1011,1,ローデータ!$I$12:$I$1011,$B$14,ローデータ!$J$12:$J$1011,C260,ローデータ!$K$12:$K$1011,$F$21,ローデータ!$S$12:$S$1011,$M$251)</f>
        <v>0</v>
      </c>
      <c r="N260" s="45">
        <f>COUNTIFS(ローデータ!$B$12:$B$1011,1,ローデータ!$I$12:$I$1011,$B$14,ローデータ!$J$12:$J$1011,C260,ローデータ!$K$12:$K$1011,$F$21,ローデータ!$S$12:$S$1011,$N$251)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43">
        <v>7</v>
      </c>
      <c r="D261" s="368" t="s">
        <v>80</v>
      </c>
      <c r="E261" s="375"/>
      <c r="F261" s="45">
        <f>COUNTIFS(ローデータ!$B$12:$B$1011,1,ローデータ!$I$12:$I$1011,$B$14,ローデータ!$J$12:$J$1011,C261,ローデータ!$K$12:$K$1011,$F$21,ローデータ!$L$12:$L$1011,$F$251)</f>
        <v>0</v>
      </c>
      <c r="G261" s="45">
        <f>COUNTIFS(ローデータ!$B$12:$B$1011,1,ローデータ!$I$12:$I$1011,$B$14,ローデータ!$J$12:$J$1011,C261,ローデータ!$K$12:$K$1011,$F$21,ローデータ!$L$12:$L$1011,$G$251)</f>
        <v>0</v>
      </c>
      <c r="H261" s="45">
        <f>COUNTIFS(ローデータ!$B$12:$B$1011,1,ローデータ!$I$12:$I$1011,$B$14,ローデータ!$J$12:$J$1011,C261,ローデータ!$K$12:$K$1011,$F$21,ローデータ!$L$12:$L$1011,$H$251)</f>
        <v>0</v>
      </c>
      <c r="I261" s="45">
        <f>COUNTIFS(ローデータ!$B$12:$B$1011,1,ローデータ!$I$12:$I$1011,$B$14,ローデータ!$J$12:$J$1011,C261,ローデータ!$K$12:$K$1011,$F$21,ローデータ!$L$12:$L$1011,$I$251)</f>
        <v>0</v>
      </c>
      <c r="J261" s="45">
        <f>COUNTIFS(ローデータ!$B$12:$B$1011,1,ローデータ!$I$12:$I$1011,$B$14,ローデータ!$J$12:$J$1011,C261,ローデータ!$K$12:$K$1011,$F$21,ローデータ!$L$12:$L$1011,$J$251)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COUNTIFS(ローデータ!$B$12:$B$1011,1,ローデータ!$I$12:$I$1011,$B$14,ローデータ!$J$12:$J$1011,C261,ローデータ!$K$12:$K$1011,$F$21,ローデータ!$S$12:$S$1011,$L$251)</f>
        <v>0</v>
      </c>
      <c r="M261" s="45">
        <f>COUNTIFS(ローデータ!$B$12:$B$1011,1,ローデータ!$I$12:$I$1011,$B$14,ローデータ!$J$12:$J$1011,C261,ローデータ!$K$12:$K$1011,$F$21,ローデータ!$S$12:$S$1011,$M$251)</f>
        <v>0</v>
      </c>
      <c r="N261" s="45">
        <f>COUNTIFS(ローデータ!$B$12:$B$1011,1,ローデータ!$I$12:$I$1011,$B$14,ローデータ!$J$12:$J$1011,C261,ローデータ!$K$12:$K$1011,$F$21,ローデータ!$S$12:$S$1011,$N$251)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43">
        <v>8</v>
      </c>
      <c r="D262" s="368" t="s">
        <v>81</v>
      </c>
      <c r="E262" s="375"/>
      <c r="F262" s="45">
        <f>COUNTIFS(ローデータ!$B$12:$B$1011,1,ローデータ!$I$12:$I$1011,$B$14,ローデータ!$J$12:$J$1011,C262,ローデータ!$K$12:$K$1011,$F$21,ローデータ!$L$12:$L$1011,$F$251)</f>
        <v>0</v>
      </c>
      <c r="G262" s="45">
        <f>COUNTIFS(ローデータ!$B$12:$B$1011,1,ローデータ!$I$12:$I$1011,$B$14,ローデータ!$J$12:$J$1011,C262,ローデータ!$K$12:$K$1011,$F$21,ローデータ!$L$12:$L$1011,$G$251)</f>
        <v>0</v>
      </c>
      <c r="H262" s="45">
        <f>COUNTIFS(ローデータ!$B$12:$B$1011,1,ローデータ!$I$12:$I$1011,$B$14,ローデータ!$J$12:$J$1011,C262,ローデータ!$K$12:$K$1011,$F$21,ローデータ!$L$12:$L$1011,$H$251)</f>
        <v>0</v>
      </c>
      <c r="I262" s="45">
        <f>COUNTIFS(ローデータ!$B$12:$B$1011,1,ローデータ!$I$12:$I$1011,$B$14,ローデータ!$J$12:$J$1011,C262,ローデータ!$K$12:$K$1011,$F$21,ローデータ!$L$12:$L$1011,$I$251)</f>
        <v>0</v>
      </c>
      <c r="J262" s="45">
        <f>COUNTIFS(ローデータ!$B$12:$B$1011,1,ローデータ!$I$12:$I$1011,$B$14,ローデータ!$J$12:$J$1011,C262,ローデータ!$K$12:$K$1011,$F$21,ローデータ!$L$12:$L$1011,$J$251)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COUNTIFS(ローデータ!$B$12:$B$1011,1,ローデータ!$I$12:$I$1011,$B$14,ローデータ!$J$12:$J$1011,C262,ローデータ!$K$12:$K$1011,$F$21,ローデータ!$S$12:$S$1011,$L$251)</f>
        <v>0</v>
      </c>
      <c r="M262" s="45">
        <f>COUNTIFS(ローデータ!$B$12:$B$1011,1,ローデータ!$I$12:$I$1011,$B$14,ローデータ!$J$12:$J$1011,C262,ローデータ!$K$12:$K$1011,$F$21,ローデータ!$S$12:$S$1011,$M$251)</f>
        <v>0</v>
      </c>
      <c r="N262" s="45">
        <f>COUNTIFS(ローデータ!$B$12:$B$1011,1,ローデータ!$I$12:$I$1011,$B$14,ローデータ!$J$12:$J$1011,C262,ローデータ!$K$12:$K$1011,$F$21,ローデータ!$S$12:$S$1011,$N$251)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43">
        <v>9</v>
      </c>
      <c r="D263" s="368" t="s">
        <v>82</v>
      </c>
      <c r="E263" s="375"/>
      <c r="F263" s="45">
        <f>COUNTIFS(ローデータ!$B$12:$B$1011,1,ローデータ!$I$12:$I$1011,$B$14,ローデータ!$J$12:$J$1011,C263,ローデータ!$K$12:$K$1011,$F$21,ローデータ!$L$12:$L$1011,$F$251)</f>
        <v>0</v>
      </c>
      <c r="G263" s="45">
        <f>COUNTIFS(ローデータ!$B$12:$B$1011,1,ローデータ!$I$12:$I$1011,$B$14,ローデータ!$J$12:$J$1011,C263,ローデータ!$K$12:$K$1011,$F$21,ローデータ!$L$12:$L$1011,$G$251)</f>
        <v>0</v>
      </c>
      <c r="H263" s="45">
        <f>COUNTIFS(ローデータ!$B$12:$B$1011,1,ローデータ!$I$12:$I$1011,$B$14,ローデータ!$J$12:$J$1011,C263,ローデータ!$K$12:$K$1011,$F$21,ローデータ!$L$12:$L$1011,$H$251)</f>
        <v>0</v>
      </c>
      <c r="I263" s="45">
        <f>COUNTIFS(ローデータ!$B$12:$B$1011,1,ローデータ!$I$12:$I$1011,$B$14,ローデータ!$J$12:$J$1011,C263,ローデータ!$K$12:$K$1011,$F$21,ローデータ!$L$12:$L$1011,$I$251)</f>
        <v>0</v>
      </c>
      <c r="J263" s="45">
        <f>COUNTIFS(ローデータ!$B$12:$B$1011,1,ローデータ!$I$12:$I$1011,$B$14,ローデータ!$J$12:$J$1011,C263,ローデータ!$K$12:$K$1011,$F$21,ローデータ!$L$12:$L$1011,$J$251)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COUNTIFS(ローデータ!$B$12:$B$1011,1,ローデータ!$I$12:$I$1011,$B$14,ローデータ!$J$12:$J$1011,C263,ローデータ!$K$12:$K$1011,$F$21,ローデータ!$S$12:$S$1011,$L$251)</f>
        <v>0</v>
      </c>
      <c r="M263" s="45">
        <f>COUNTIFS(ローデータ!$B$12:$B$1011,1,ローデータ!$I$12:$I$1011,$B$14,ローデータ!$J$12:$J$1011,C263,ローデータ!$K$12:$K$1011,$F$21,ローデータ!$S$12:$S$1011,$M$251)</f>
        <v>0</v>
      </c>
      <c r="N263" s="45">
        <f>COUNTIFS(ローデータ!$B$12:$B$1011,1,ローデータ!$I$12:$I$1011,$B$14,ローデータ!$J$12:$J$1011,C263,ローデータ!$K$12:$K$1011,$F$21,ローデータ!$S$12:$S$1011,$N$251)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43">
        <v>10</v>
      </c>
      <c r="D264" s="368" t="s">
        <v>111</v>
      </c>
      <c r="E264" s="369"/>
      <c r="F264" s="45">
        <f>COUNTIFS(ローデータ!$B$12:$B$1011,1,ローデータ!$I$12:$I$1011,$B$14,ローデータ!$J$12:$J$1011,C264,ローデータ!$K$12:$K$1011,$F$21,ローデータ!$L$12:$L$1011,$F$251)</f>
        <v>0</v>
      </c>
      <c r="G264" s="45">
        <f>COUNTIFS(ローデータ!$B$12:$B$1011,1,ローデータ!$I$12:$I$1011,$B$14,ローデータ!$J$12:$J$1011,C264,ローデータ!$K$12:$K$1011,$F$21,ローデータ!$L$12:$L$1011,$G$251)</f>
        <v>0</v>
      </c>
      <c r="H264" s="45">
        <f>COUNTIFS(ローデータ!$B$12:$B$1011,1,ローデータ!$I$12:$I$1011,$B$14,ローデータ!$J$12:$J$1011,C264,ローデータ!$K$12:$K$1011,$F$21,ローデータ!$L$12:$L$1011,$H$251)</f>
        <v>0</v>
      </c>
      <c r="I264" s="45">
        <f>COUNTIFS(ローデータ!$B$12:$B$1011,1,ローデータ!$I$12:$I$1011,$B$14,ローデータ!$J$12:$J$1011,C264,ローデータ!$K$12:$K$1011,$F$21,ローデータ!$L$12:$L$1011,$I$251)</f>
        <v>0</v>
      </c>
      <c r="J264" s="45">
        <f>COUNTIFS(ローデータ!$B$12:$B$1011,1,ローデータ!$I$12:$I$1011,$B$14,ローデータ!$J$12:$J$1011,C264,ローデータ!$K$12:$K$1011,$F$21,ローデータ!$L$12:$L$1011,$J$251)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COUNTIFS(ローデータ!$B$12:$B$1011,1,ローデータ!$I$12:$I$1011,$B$14,ローデータ!$J$12:$J$1011,C264,ローデータ!$K$12:$K$1011,$F$21,ローデータ!$S$12:$S$1011,$L$251)</f>
        <v>0</v>
      </c>
      <c r="M264" s="45">
        <f>COUNTIFS(ローデータ!$B$12:$B$1011,1,ローデータ!$I$12:$I$1011,$B$14,ローデータ!$J$12:$J$1011,C264,ローデータ!$K$12:$K$1011,$F$21,ローデータ!$S$12:$S$1011,$M$251)</f>
        <v>0</v>
      </c>
      <c r="N264" s="45">
        <f>COUNTIFS(ローデータ!$B$12:$B$1011,1,ローデータ!$I$12:$I$1011,$B$14,ローデータ!$J$12:$J$1011,C264,ローデータ!$K$12:$K$1011,$F$21,ローデータ!$S$12:$S$1011,$N$251)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43">
        <v>11</v>
      </c>
      <c r="D265" s="368" t="s">
        <v>83</v>
      </c>
      <c r="E265" s="375"/>
      <c r="F265" s="45">
        <f>COUNTIFS(ローデータ!$B$12:$B$1011,1,ローデータ!$I$12:$I$1011,$B$14,ローデータ!$J$12:$J$1011,C265,ローデータ!$K$12:$K$1011,$F$21,ローデータ!$L$12:$L$1011,$F$251)</f>
        <v>0</v>
      </c>
      <c r="G265" s="45">
        <f>COUNTIFS(ローデータ!$B$12:$B$1011,1,ローデータ!$I$12:$I$1011,$B$14,ローデータ!$J$12:$J$1011,C265,ローデータ!$K$12:$K$1011,$F$21,ローデータ!$L$12:$L$1011,$G$251)</f>
        <v>0</v>
      </c>
      <c r="H265" s="45">
        <f>COUNTIFS(ローデータ!$B$12:$B$1011,1,ローデータ!$I$12:$I$1011,$B$14,ローデータ!$J$12:$J$1011,C265,ローデータ!$K$12:$K$1011,$F$21,ローデータ!$L$12:$L$1011,$H$251)</f>
        <v>0</v>
      </c>
      <c r="I265" s="45">
        <f>COUNTIFS(ローデータ!$B$12:$B$1011,1,ローデータ!$I$12:$I$1011,$B$14,ローデータ!$J$12:$J$1011,C265,ローデータ!$K$12:$K$1011,$F$21,ローデータ!$L$12:$L$1011,$I$251)</f>
        <v>0</v>
      </c>
      <c r="J265" s="45">
        <f>COUNTIFS(ローデータ!$B$12:$B$1011,1,ローデータ!$I$12:$I$1011,$B$14,ローデータ!$J$12:$J$1011,C265,ローデータ!$K$12:$K$1011,$F$21,ローデータ!$L$12:$L$1011,$J$251)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COUNTIFS(ローデータ!$B$12:$B$1011,1,ローデータ!$I$12:$I$1011,$B$14,ローデータ!$J$12:$J$1011,C265,ローデータ!$K$12:$K$1011,$F$21,ローデータ!$S$12:$S$1011,$L$251)</f>
        <v>0</v>
      </c>
      <c r="M265" s="45">
        <f>COUNTIFS(ローデータ!$B$12:$B$1011,1,ローデータ!$I$12:$I$1011,$B$14,ローデータ!$J$12:$J$1011,C265,ローデータ!$K$12:$K$1011,$F$21,ローデータ!$S$12:$S$1011,$M$251)</f>
        <v>0</v>
      </c>
      <c r="N265" s="45">
        <f>COUNTIFS(ローデータ!$B$12:$B$1011,1,ローデータ!$I$12:$I$1011,$B$14,ローデータ!$J$12:$J$1011,C265,ローデータ!$K$12:$K$1011,$F$21,ローデータ!$S$12:$S$1011,$N$251)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42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42</v>
      </c>
      <c r="L266" s="82">
        <f>SUM(L254:L265)</f>
        <v>42</v>
      </c>
      <c r="M266" s="82">
        <f>SUM(M254:M265)</f>
        <v>0</v>
      </c>
      <c r="N266" s="82">
        <f>SUM(N254:N265)</f>
        <v>0</v>
      </c>
      <c r="O266" s="45">
        <f>SUM(L266:N266)</f>
        <v>42</v>
      </c>
    </row>
    <row r="267" spans="1:19" ht="14.1" customHeight="1" x14ac:dyDescent="0.15">
      <c r="A267" s="151"/>
      <c r="B267" s="151"/>
      <c r="C267" s="151"/>
      <c r="D267" s="151"/>
      <c r="E267" s="15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2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SUMIFS(ローデータ!M86:M1085,ローデータ!$B$12:$B$1011,1,ローデータ!$I$12:$I$1011,$C$14,ローデータ!$K$12:$K$1011,$F$21)</f>
        <v>8</v>
      </c>
      <c r="G272" s="77">
        <f>SUMIFS(ローデータ!N86:N1085,ローデータ!$B$12:$B$1011,1,ローデータ!$I$12:$I$1011,$C$14,ローデータ!$K$12:$K$1011,$F$21)</f>
        <v>12</v>
      </c>
      <c r="H272" s="77">
        <f>SUMIFS(ローデータ!O86:O1085,ローデータ!$B$12:$B$1011,1,ローデータ!$I$12:$I$1011,$C$14,ローデータ!$K$12:$K$1011,$F$21)</f>
        <v>4</v>
      </c>
      <c r="I272" s="77">
        <f>SUMIFS(ローデータ!P86:P1085,ローデータ!$B$12:$B$1011,1,ローデータ!$I$12:$I$1011,$C$14,ローデータ!$K$12:$K$1011,$F$21)</f>
        <v>0</v>
      </c>
      <c r="J272" s="77">
        <f>SUMIFS(ローデータ!Q86:Q1085,ローデータ!$B$12:$B$1011,1,ローデータ!$I$12:$I$1011,$C$14,ローデータ!$K$12:$K$1011,$F$21)</f>
        <v>0</v>
      </c>
      <c r="K272" s="83">
        <f>SUM(F272:J272)</f>
        <v>24</v>
      </c>
      <c r="L272" s="82">
        <f>SUMIFS(ローデータ!$T$12:$T$1011,ローデータ!$B$12:$B$1011,1,ローデータ!$I$12:$I$1011,$C$14,ローデータ!$K$12:$K$1011,$F$21)</f>
        <v>2</v>
      </c>
      <c r="M272" s="82">
        <f>SUMIFS(ローデータ!$U$12:$U$1011,ローデータ!$B$12:$B$1011,1,ローデータ!$I$12:$I$1011,$C$14,ローデータ!$K$12:$K$1011,$F$21)</f>
        <v>29</v>
      </c>
      <c r="N272" s="82">
        <f>SUMIFS(ローデータ!$V$12:$V$1011,ローデータ!$B$12:$B$1011,1,ローデータ!$I$12:$I$1011,$C$14,ローデータ!$K$12:$K$1011,$F$21)</f>
        <v>15</v>
      </c>
      <c r="O272" s="82">
        <f>SUMIFS(ローデータ!$W$12:$W$1011,ローデータ!$B$12:$B$1011,1,ローデータ!$I$12:$I$1011,$C$14,ローデータ!$K$12:$K$1011,$F$21)</f>
        <v>0</v>
      </c>
      <c r="P272" s="82">
        <f>SUMIFS(ローデータ!$X$12:$X$1011,ローデータ!$B$12:$B$1011,1,ローデータ!$I$12:$I$1011,$C$14,ローデータ!$K$12:$K$1011,$F$21)</f>
        <v>12</v>
      </c>
      <c r="Q272" s="82">
        <f>SUMIFS(ローデータ!$Y$12:$Y$1011,ローデータ!$B$12:$B$1011,1,ローデータ!$I$12:$I$1011,$C$14,ローデータ!$K$12:$K$1011,$F$21)</f>
        <v>9</v>
      </c>
      <c r="R272" s="82">
        <f>SUMIFS(ローデータ!$Z$12:$Z$1011,ローデータ!$B$12:$B$1011,1,ローデータ!$I$12:$I$1011,$C$14,ローデータ!$K$12:$K$1011,$F$21)</f>
        <v>0</v>
      </c>
      <c r="S272" s="45">
        <f>SUM(L272:R272)</f>
        <v>67</v>
      </c>
    </row>
    <row r="273" spans="1:19" ht="14.1" customHeight="1" x14ac:dyDescent="0.15">
      <c r="A273" s="371"/>
      <c r="B273" s="376" t="s">
        <v>86</v>
      </c>
      <c r="C273" s="143">
        <v>1</v>
      </c>
      <c r="D273" s="368" t="s">
        <v>75</v>
      </c>
      <c r="E273" s="369"/>
      <c r="F273" s="82">
        <f>SUMIFS(ローデータ!$M$12:$M$1011,ローデータ!$B$12:$B$1011,1,ローデータ!$I$12:$I$1011,$B$14,ローデータ!$J$12:$J$1011,C273,ローデータ!$K$12:$K$1011,$F$21)</f>
        <v>0</v>
      </c>
      <c r="G273" s="45">
        <f>SUMIFS(ローデータ!$N$12:$N$1011,ローデータ!$B$12:$B$1011,1,ローデータ!$I$12:$I$1011,$B$14,ローデータ!$J$12:$J$1011,C273,ローデータ!$K$12:$K$1011,$F$21)</f>
        <v>0</v>
      </c>
      <c r="H273" s="45">
        <f>SUMIFS(ローデータ!$O$12:$O$1011,ローデータ!$B$12:$B$1011,1,ローデータ!$I$12:$I$1011,$B$14,ローデータ!$J$12:$J$1011,C273,ローデータ!$K$12:$K$1011,$F$21)</f>
        <v>0</v>
      </c>
      <c r="I273" s="45">
        <f>SUMIFS(ローデータ!$P$12:$P$1011,ローデータ!$B$12:$B$1011,1,ローデータ!$I$12:$I$1011,$B$14,ローデータ!$J$12:$J$1011,C273,ローデータ!$K$12:$K$1011,$F$21)</f>
        <v>0</v>
      </c>
      <c r="J273" s="45">
        <f>SUMIFS(ローデータ!$Q$12:$Q$1011,ローデータ!$B$12:$B$1011,1,ローデータ!$I$12:$I$1011,$B$14,ローデータ!$J$12:$J$1011,C273,ローデータ!$K$12:$K$1011,$F$21)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SUMIFS(ローデータ!$T$12:$T$1011,ローデータ!$B$12:$B$1011,1,ローデータ!$I$12:$I$1011,$B$14,ローデータ!$J$12:$J$1011,C273,ローデータ!$K$12:$K$1011,$F$21)</f>
        <v>0</v>
      </c>
      <c r="M273" s="82">
        <f>SUMIFS(ローデータ!$U$12:$U$1011,ローデータ!$B$12:$B$1011,1,ローデータ!$I$12:$I$1011,$B$14,ローデータ!$J$12:$J$1011,C273,ローデータ!$K$12:$K$1011,$F$21)</f>
        <v>0</v>
      </c>
      <c r="N273" s="82">
        <f>SUMIFS(ローデータ!$V$12:$V$1011,ローデータ!$B$12:$B$1011,1,ローデータ!$I$12:$I$1011,$B$14,ローデータ!$J$12:$J$1011,C273,ローデータ!$K$12:$K$1011,$F$21)</f>
        <v>0</v>
      </c>
      <c r="O273" s="82">
        <f>SUMIFS(ローデータ!$W$12:$W$1011,ローデータ!$B$12:$B$1011,1,ローデータ!$I$12:$I$1011,$B$14,ローデータ!$J$12:$J$1011,C273,ローデータ!$K$12:$K$1011,$F$21)</f>
        <v>0</v>
      </c>
      <c r="P273" s="82">
        <f>SUMIFS(ローデータ!$X$12:$X$1011,ローデータ!$B$12:$B$1011,1,ローデータ!$I$12:$I$1011,$B$14,ローデータ!$J$12:$J$1011,C273,ローデータ!$K$12:$K$1011,$F$21)</f>
        <v>0</v>
      </c>
      <c r="Q273" s="82">
        <f>SUMIFS(ローデータ!$Y$12:$Y$1011,ローデータ!$B$12:$B$1011,1,ローデータ!$I$12:$I$1011,$B$14,ローデータ!$J$12:$J$1011,C273,ローデータ!$K$12:$K$1011,$F$21)</f>
        <v>0</v>
      </c>
      <c r="R273" s="82">
        <f>SUMIFS(ローデータ!$Z$12:$Z$1011,ローデータ!$B$12:$B$1011,1,ローデータ!$I$12:$I$1011,$B$14,ローデータ!$J$12:$J$1011,C273,ローデータ!$K$12:$K$1011,$F$21)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43">
        <v>2</v>
      </c>
      <c r="D274" s="368" t="s">
        <v>76</v>
      </c>
      <c r="E274" s="369"/>
      <c r="F274" s="82">
        <f>SUMIFS(ローデータ!$M$12:$M$1011,ローデータ!$B$12:$B$1011,1,ローデータ!$I$12:$I$1011,$B$14,ローデータ!$J$12:$J$1011,C274,ローデータ!$K$12:$K$1011,$F$21)</f>
        <v>0</v>
      </c>
      <c r="G274" s="45">
        <f>SUMIFS(ローデータ!$N$12:$N$1011,ローデータ!$B$12:$B$1011,1,ローデータ!$I$12:$I$1011,$B$14,ローデータ!$J$12:$J$1011,C274,ローデータ!$K$12:$K$1011,$F$21)</f>
        <v>0</v>
      </c>
      <c r="H274" s="45">
        <f>SUMIFS(ローデータ!$O$12:$O$1011,ローデータ!$B$12:$B$1011,1,ローデータ!$I$12:$I$1011,$B$14,ローデータ!$J$12:$J$1011,C274,ローデータ!$K$12:$K$1011,$F$21)</f>
        <v>0</v>
      </c>
      <c r="I274" s="45">
        <f>SUMIFS(ローデータ!$P$12:$P$1011,ローデータ!$B$12:$B$1011,1,ローデータ!$I$12:$I$1011,$B$14,ローデータ!$J$12:$J$1011,C274,ローデータ!$K$12:$K$1011,$F$21)</f>
        <v>0</v>
      </c>
      <c r="J274" s="45">
        <f>SUMIFS(ローデータ!$Q$12:$Q$1011,ローデータ!$B$12:$B$1011,1,ローデータ!$I$12:$I$1011,$B$14,ローデータ!$J$12:$J$1011,C274,ローデータ!$K$12:$K$1011,$F$21)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SUMIFS(ローデータ!$T$12:$T$1011,ローデータ!$B$12:$B$1011,1,ローデータ!$I$12:$I$1011,$B$14,ローデータ!$J$12:$J$1011,C274,ローデータ!$K$12:$K$1011,$F$21)</f>
        <v>0</v>
      </c>
      <c r="M274" s="82">
        <f>SUMIFS(ローデータ!$U$12:$U$1011,ローデータ!$B$12:$B$1011,1,ローデータ!$I$12:$I$1011,$B$14,ローデータ!$J$12:$J$1011,C274,ローデータ!$K$12:$K$1011,$F$21)</f>
        <v>0</v>
      </c>
      <c r="N274" s="82">
        <f>SUMIFS(ローデータ!$V$12:$V$1011,ローデータ!$B$12:$B$1011,1,ローデータ!$I$12:$I$1011,$B$14,ローデータ!$J$12:$J$1011,C274,ローデータ!$K$12:$K$1011,$F$21)</f>
        <v>0</v>
      </c>
      <c r="O274" s="82">
        <f>SUMIFS(ローデータ!$W$12:$W$1011,ローデータ!$B$12:$B$1011,1,ローデータ!$I$12:$I$1011,$B$14,ローデータ!$J$12:$J$1011,C274,ローデータ!$K$12:$K$1011,$F$21)</f>
        <v>0</v>
      </c>
      <c r="P274" s="82">
        <f>SUMIFS(ローデータ!$X$12:$X$1011,ローデータ!$B$12:$B$1011,1,ローデータ!$I$12:$I$1011,$B$14,ローデータ!$J$12:$J$1011,C274,ローデータ!$K$12:$K$1011,$F$21)</f>
        <v>0</v>
      </c>
      <c r="Q274" s="82">
        <f>SUMIFS(ローデータ!$Y$12:$Y$1011,ローデータ!$B$12:$B$1011,1,ローデータ!$I$12:$I$1011,$B$14,ローデータ!$J$12:$J$1011,C274,ローデータ!$K$12:$K$1011,$F$21)</f>
        <v>0</v>
      </c>
      <c r="R274" s="82">
        <f>SUMIFS(ローデータ!$Z$12:$Z$1011,ローデータ!$B$12:$B$1011,1,ローデータ!$I$12:$I$1011,$B$14,ローデータ!$J$12:$J$1011,C274,ローデータ!$K$12:$K$1011,$F$21)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43">
        <v>3</v>
      </c>
      <c r="D275" s="368" t="s">
        <v>77</v>
      </c>
      <c r="E275" s="369"/>
      <c r="F275" s="82">
        <f>SUMIFS(ローデータ!$M$12:$M$1011,ローデータ!$B$12:$B$1011,1,ローデータ!$I$12:$I$1011,$B$14,ローデータ!$J$12:$J$1011,C275,ローデータ!$K$12:$K$1011,$F$21)</f>
        <v>0</v>
      </c>
      <c r="G275" s="45">
        <f>SUMIFS(ローデータ!$N$12:$N$1011,ローデータ!$B$12:$B$1011,1,ローデータ!$I$12:$I$1011,$B$14,ローデータ!$J$12:$J$1011,C275,ローデータ!$K$12:$K$1011,$F$21)</f>
        <v>0</v>
      </c>
      <c r="H275" s="45">
        <f>SUMIFS(ローデータ!$O$12:$O$1011,ローデータ!$B$12:$B$1011,1,ローデータ!$I$12:$I$1011,$B$14,ローデータ!$J$12:$J$1011,C275,ローデータ!$K$12:$K$1011,$F$21)</f>
        <v>0</v>
      </c>
      <c r="I275" s="45">
        <f>SUMIFS(ローデータ!$P$12:$P$1011,ローデータ!$B$12:$B$1011,1,ローデータ!$I$12:$I$1011,$B$14,ローデータ!$J$12:$J$1011,C275,ローデータ!$K$12:$K$1011,$F$21)</f>
        <v>0</v>
      </c>
      <c r="J275" s="45">
        <f>SUMIFS(ローデータ!$Q$12:$Q$1011,ローデータ!$B$12:$B$1011,1,ローデータ!$I$12:$I$1011,$B$14,ローデータ!$J$12:$J$1011,C275,ローデータ!$K$12:$K$1011,$F$21)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SUMIFS(ローデータ!$T$12:$T$1011,ローデータ!$B$12:$B$1011,1,ローデータ!$I$12:$I$1011,$B$14,ローデータ!$J$12:$J$1011,C275,ローデータ!$K$12:$K$1011,$F$21)</f>
        <v>0</v>
      </c>
      <c r="M275" s="82">
        <f>SUMIFS(ローデータ!$U$12:$U$1011,ローデータ!$B$12:$B$1011,1,ローデータ!$I$12:$I$1011,$B$14,ローデータ!$J$12:$J$1011,C275,ローデータ!$K$12:$K$1011,$F$21)</f>
        <v>0</v>
      </c>
      <c r="N275" s="82">
        <f>SUMIFS(ローデータ!$V$12:$V$1011,ローデータ!$B$12:$B$1011,1,ローデータ!$I$12:$I$1011,$B$14,ローデータ!$J$12:$J$1011,C275,ローデータ!$K$12:$K$1011,$F$21)</f>
        <v>0</v>
      </c>
      <c r="O275" s="82">
        <f>SUMIFS(ローデータ!$W$12:$W$1011,ローデータ!$B$12:$B$1011,1,ローデータ!$I$12:$I$1011,$B$14,ローデータ!$J$12:$J$1011,C275,ローデータ!$K$12:$K$1011,$F$21)</f>
        <v>0</v>
      </c>
      <c r="P275" s="82">
        <f>SUMIFS(ローデータ!$X$12:$X$1011,ローデータ!$B$12:$B$1011,1,ローデータ!$I$12:$I$1011,$B$14,ローデータ!$J$12:$J$1011,C275,ローデータ!$K$12:$K$1011,$F$21)</f>
        <v>0</v>
      </c>
      <c r="Q275" s="82">
        <f>SUMIFS(ローデータ!$Y$12:$Y$1011,ローデータ!$B$12:$B$1011,1,ローデータ!$I$12:$I$1011,$B$14,ローデータ!$J$12:$J$1011,C275,ローデータ!$K$12:$K$1011,$F$21)</f>
        <v>0</v>
      </c>
      <c r="R275" s="82">
        <f>SUMIFS(ローデータ!$Z$12:$Z$1011,ローデータ!$B$12:$B$1011,1,ローデータ!$I$12:$I$1011,$B$14,ローデータ!$J$12:$J$1011,C275,ローデータ!$K$12:$K$1011,$F$21)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43">
        <v>4</v>
      </c>
      <c r="D276" s="403" t="s">
        <v>110</v>
      </c>
      <c r="E276" s="404"/>
      <c r="F276" s="82">
        <f>SUMIFS(ローデータ!$M$12:$M$1011,ローデータ!$B$12:$B$1011,1,ローデータ!$I$12:$I$1011,$B$14,ローデータ!$J$12:$J$1011,C276,ローデータ!$K$12:$K$1011,$F$21)</f>
        <v>0</v>
      </c>
      <c r="G276" s="45">
        <f>SUMIFS(ローデータ!$N$12:$N$1011,ローデータ!$B$12:$B$1011,1,ローデータ!$I$12:$I$1011,$B$14,ローデータ!$J$12:$J$1011,C276,ローデータ!$K$12:$K$1011,$F$21)</f>
        <v>0</v>
      </c>
      <c r="H276" s="45">
        <f>SUMIFS(ローデータ!$O$12:$O$1011,ローデータ!$B$12:$B$1011,1,ローデータ!$I$12:$I$1011,$B$14,ローデータ!$J$12:$J$1011,C276,ローデータ!$K$12:$K$1011,$F$21)</f>
        <v>0</v>
      </c>
      <c r="I276" s="45">
        <f>SUMIFS(ローデータ!$P$12:$P$1011,ローデータ!$B$12:$B$1011,1,ローデータ!$I$12:$I$1011,$B$14,ローデータ!$J$12:$J$1011,C276,ローデータ!$K$12:$K$1011,$F$21)</f>
        <v>0</v>
      </c>
      <c r="J276" s="45">
        <f>SUMIFS(ローデータ!$Q$12:$Q$1011,ローデータ!$B$12:$B$1011,1,ローデータ!$I$12:$I$1011,$B$14,ローデータ!$J$12:$J$1011,C276,ローデータ!$K$12:$K$1011,$F$21)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SUMIFS(ローデータ!$T$12:$T$1011,ローデータ!$B$12:$B$1011,1,ローデータ!$I$12:$I$1011,$B$14,ローデータ!$J$12:$J$1011,C276,ローデータ!$K$12:$K$1011,$F$21)</f>
        <v>0</v>
      </c>
      <c r="M276" s="82">
        <f>SUMIFS(ローデータ!$U$12:$U$1011,ローデータ!$B$12:$B$1011,1,ローデータ!$I$12:$I$1011,$B$14,ローデータ!$J$12:$J$1011,C276,ローデータ!$K$12:$K$1011,$F$21)</f>
        <v>0</v>
      </c>
      <c r="N276" s="82">
        <f>SUMIFS(ローデータ!$V$12:$V$1011,ローデータ!$B$12:$B$1011,1,ローデータ!$I$12:$I$1011,$B$14,ローデータ!$J$12:$J$1011,C276,ローデータ!$K$12:$K$1011,$F$21)</f>
        <v>0</v>
      </c>
      <c r="O276" s="82">
        <f>SUMIFS(ローデータ!$W$12:$W$1011,ローデータ!$B$12:$B$1011,1,ローデータ!$I$12:$I$1011,$B$14,ローデータ!$J$12:$J$1011,C276,ローデータ!$K$12:$K$1011,$F$21)</f>
        <v>0</v>
      </c>
      <c r="P276" s="82">
        <f>SUMIFS(ローデータ!$X$12:$X$1011,ローデータ!$B$12:$B$1011,1,ローデータ!$I$12:$I$1011,$B$14,ローデータ!$J$12:$J$1011,C276,ローデータ!$K$12:$K$1011,$F$21)</f>
        <v>0</v>
      </c>
      <c r="Q276" s="82">
        <f>SUMIFS(ローデータ!$Y$12:$Y$1011,ローデータ!$B$12:$B$1011,1,ローデータ!$I$12:$I$1011,$B$14,ローデータ!$J$12:$J$1011,C276,ローデータ!$K$12:$K$1011,$F$21)</f>
        <v>0</v>
      </c>
      <c r="R276" s="82">
        <f>SUMIFS(ローデータ!$Z$12:$Z$1011,ローデータ!$B$12:$B$1011,1,ローデータ!$I$12:$I$1011,$B$14,ローデータ!$J$12:$J$1011,C276,ローデータ!$K$12:$K$1011,$F$21)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43">
        <v>5</v>
      </c>
      <c r="D277" s="368" t="s">
        <v>78</v>
      </c>
      <c r="E277" s="369"/>
      <c r="F277" s="82">
        <f>SUMIFS(ローデータ!$M$12:$M$1011,ローデータ!$B$12:$B$1011,1,ローデータ!$I$12:$I$1011,$B$14,ローデータ!$J$12:$J$1011,C277,ローデータ!$K$12:$K$1011,$F$21)</f>
        <v>0</v>
      </c>
      <c r="G277" s="45">
        <f>SUMIFS(ローデータ!$N$12:$N$1011,ローデータ!$B$12:$B$1011,1,ローデータ!$I$12:$I$1011,$B$14,ローデータ!$J$12:$J$1011,C277,ローデータ!$K$12:$K$1011,$F$21)</f>
        <v>0</v>
      </c>
      <c r="H277" s="45">
        <f>SUMIFS(ローデータ!$O$12:$O$1011,ローデータ!$B$12:$B$1011,1,ローデータ!$I$12:$I$1011,$B$14,ローデータ!$J$12:$J$1011,C277,ローデータ!$K$12:$K$1011,$F$21)</f>
        <v>0</v>
      </c>
      <c r="I277" s="45">
        <f>SUMIFS(ローデータ!$P$12:$P$1011,ローデータ!$B$12:$B$1011,1,ローデータ!$I$12:$I$1011,$B$14,ローデータ!$J$12:$J$1011,C277,ローデータ!$K$12:$K$1011,$F$21)</f>
        <v>0</v>
      </c>
      <c r="J277" s="45">
        <f>SUMIFS(ローデータ!$Q$12:$Q$1011,ローデータ!$B$12:$B$1011,1,ローデータ!$I$12:$I$1011,$B$14,ローデータ!$J$12:$J$1011,C277,ローデータ!$K$12:$K$1011,$F$21)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SUMIFS(ローデータ!$T$12:$T$1011,ローデータ!$B$12:$B$1011,1,ローデータ!$I$12:$I$1011,$B$14,ローデータ!$J$12:$J$1011,C277,ローデータ!$K$12:$K$1011,$F$21)</f>
        <v>0</v>
      </c>
      <c r="M277" s="82">
        <f>SUMIFS(ローデータ!$U$12:$U$1011,ローデータ!$B$12:$B$1011,1,ローデータ!$I$12:$I$1011,$B$14,ローデータ!$J$12:$J$1011,C277,ローデータ!$K$12:$K$1011,$F$21)</f>
        <v>0</v>
      </c>
      <c r="N277" s="82">
        <f>SUMIFS(ローデータ!$V$12:$V$1011,ローデータ!$B$12:$B$1011,1,ローデータ!$I$12:$I$1011,$B$14,ローデータ!$J$12:$J$1011,C277,ローデータ!$K$12:$K$1011,$F$21)</f>
        <v>0</v>
      </c>
      <c r="O277" s="82">
        <f>SUMIFS(ローデータ!$W$12:$W$1011,ローデータ!$B$12:$B$1011,1,ローデータ!$I$12:$I$1011,$B$14,ローデータ!$J$12:$J$1011,C277,ローデータ!$K$12:$K$1011,$F$21)</f>
        <v>0</v>
      </c>
      <c r="P277" s="82">
        <f>SUMIFS(ローデータ!$X$12:$X$1011,ローデータ!$B$12:$B$1011,1,ローデータ!$I$12:$I$1011,$B$14,ローデータ!$J$12:$J$1011,C277,ローデータ!$K$12:$K$1011,$F$21)</f>
        <v>0</v>
      </c>
      <c r="Q277" s="82">
        <f>SUMIFS(ローデータ!$Y$12:$Y$1011,ローデータ!$B$12:$B$1011,1,ローデータ!$I$12:$I$1011,$B$14,ローデータ!$J$12:$J$1011,C277,ローデータ!$K$12:$K$1011,$F$21)</f>
        <v>0</v>
      </c>
      <c r="R277" s="82">
        <f>SUMIFS(ローデータ!$Z$12:$Z$1011,ローデータ!$B$12:$B$1011,1,ローデータ!$I$12:$I$1011,$B$14,ローデータ!$J$12:$J$1011,C277,ローデータ!$K$12:$K$1011,$F$21)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43">
        <v>6</v>
      </c>
      <c r="D278" s="368" t="s">
        <v>79</v>
      </c>
      <c r="E278" s="369"/>
      <c r="F278" s="82">
        <f>SUMIFS(ローデータ!$M$12:$M$1011,ローデータ!$B$12:$B$1011,1,ローデータ!$I$12:$I$1011,$B$14,ローデータ!$J$12:$J$1011,C278,ローデータ!$K$12:$K$1011,$F$21)</f>
        <v>0</v>
      </c>
      <c r="G278" s="45">
        <f>SUMIFS(ローデータ!$N$12:$N$1011,ローデータ!$B$12:$B$1011,1,ローデータ!$I$12:$I$1011,$B$14,ローデータ!$J$12:$J$1011,C278,ローデータ!$K$12:$K$1011,$F$21)</f>
        <v>0</v>
      </c>
      <c r="H278" s="45">
        <f>SUMIFS(ローデータ!$O$12:$O$1011,ローデータ!$B$12:$B$1011,1,ローデータ!$I$12:$I$1011,$B$14,ローデータ!$J$12:$J$1011,C278,ローデータ!$K$12:$K$1011,$F$21)</f>
        <v>0</v>
      </c>
      <c r="I278" s="45">
        <f>SUMIFS(ローデータ!$P$12:$P$1011,ローデータ!$B$12:$B$1011,1,ローデータ!$I$12:$I$1011,$B$14,ローデータ!$J$12:$J$1011,C278,ローデータ!$K$12:$K$1011,$F$21)</f>
        <v>0</v>
      </c>
      <c r="J278" s="45">
        <f>SUMIFS(ローデータ!$Q$12:$Q$1011,ローデータ!$B$12:$B$1011,1,ローデータ!$I$12:$I$1011,$B$14,ローデータ!$J$12:$J$1011,C278,ローデータ!$K$12:$K$1011,$F$21)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SUMIFS(ローデータ!$T$12:$T$1011,ローデータ!$B$12:$B$1011,1,ローデータ!$I$12:$I$1011,$B$14,ローデータ!$J$12:$J$1011,C278,ローデータ!$K$12:$K$1011,$F$21)</f>
        <v>0</v>
      </c>
      <c r="M278" s="82">
        <f>SUMIFS(ローデータ!$U$12:$U$1011,ローデータ!$B$12:$B$1011,1,ローデータ!$I$12:$I$1011,$B$14,ローデータ!$J$12:$J$1011,C278,ローデータ!$K$12:$K$1011,$F$21)</f>
        <v>0</v>
      </c>
      <c r="N278" s="82">
        <f>SUMIFS(ローデータ!$V$12:$V$1011,ローデータ!$B$12:$B$1011,1,ローデータ!$I$12:$I$1011,$B$14,ローデータ!$J$12:$J$1011,C278,ローデータ!$K$12:$K$1011,$F$21)</f>
        <v>0</v>
      </c>
      <c r="O278" s="82">
        <f>SUMIFS(ローデータ!$W$12:$W$1011,ローデータ!$B$12:$B$1011,1,ローデータ!$I$12:$I$1011,$B$14,ローデータ!$J$12:$J$1011,C278,ローデータ!$K$12:$K$1011,$F$21)</f>
        <v>0</v>
      </c>
      <c r="P278" s="82">
        <f>SUMIFS(ローデータ!$X$12:$X$1011,ローデータ!$B$12:$B$1011,1,ローデータ!$I$12:$I$1011,$B$14,ローデータ!$J$12:$J$1011,C278,ローデータ!$K$12:$K$1011,$F$21)</f>
        <v>0</v>
      </c>
      <c r="Q278" s="82">
        <f>SUMIFS(ローデータ!$Y$12:$Y$1011,ローデータ!$B$12:$B$1011,1,ローデータ!$I$12:$I$1011,$B$14,ローデータ!$J$12:$J$1011,C278,ローデータ!$K$12:$K$1011,$F$21)</f>
        <v>0</v>
      </c>
      <c r="R278" s="82">
        <f>SUMIFS(ローデータ!$Z$12:$Z$1011,ローデータ!$B$12:$B$1011,1,ローデータ!$I$12:$I$1011,$B$14,ローデータ!$J$12:$J$1011,C278,ローデータ!$K$12:$K$1011,$F$21)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43">
        <v>7</v>
      </c>
      <c r="D279" s="368" t="s">
        <v>80</v>
      </c>
      <c r="E279" s="369"/>
      <c r="F279" s="82">
        <f>SUMIFS(ローデータ!$M$12:$M$1011,ローデータ!$B$12:$B$1011,1,ローデータ!$I$12:$I$1011,$B$14,ローデータ!$J$12:$J$1011,C279,ローデータ!$K$12:$K$1011,$F$21)</f>
        <v>0</v>
      </c>
      <c r="G279" s="45">
        <f>SUMIFS(ローデータ!$N$12:$N$1011,ローデータ!$B$12:$B$1011,1,ローデータ!$I$12:$I$1011,$B$14,ローデータ!$J$12:$J$1011,C279,ローデータ!$K$12:$K$1011,$F$21)</f>
        <v>0</v>
      </c>
      <c r="H279" s="45">
        <f>SUMIFS(ローデータ!$O$12:$O$1011,ローデータ!$B$12:$B$1011,1,ローデータ!$I$12:$I$1011,$B$14,ローデータ!$J$12:$J$1011,C279,ローデータ!$K$12:$K$1011,$F$21)</f>
        <v>0</v>
      </c>
      <c r="I279" s="45">
        <f>SUMIFS(ローデータ!$P$12:$P$1011,ローデータ!$B$12:$B$1011,1,ローデータ!$I$12:$I$1011,$B$14,ローデータ!$J$12:$J$1011,C279,ローデータ!$K$12:$K$1011,$F$21)</f>
        <v>0</v>
      </c>
      <c r="J279" s="45">
        <f>SUMIFS(ローデータ!$Q$12:$Q$1011,ローデータ!$B$12:$B$1011,1,ローデータ!$I$12:$I$1011,$B$14,ローデータ!$J$12:$J$1011,C279,ローデータ!$K$12:$K$1011,$F$21)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SUMIFS(ローデータ!$T$12:$T$1011,ローデータ!$B$12:$B$1011,1,ローデータ!$I$12:$I$1011,$B$14,ローデータ!$J$12:$J$1011,C279,ローデータ!$K$12:$K$1011,$F$21)</f>
        <v>0</v>
      </c>
      <c r="M279" s="82">
        <f>SUMIFS(ローデータ!$U$12:$U$1011,ローデータ!$B$12:$B$1011,1,ローデータ!$I$12:$I$1011,$B$14,ローデータ!$J$12:$J$1011,C279,ローデータ!$K$12:$K$1011,$F$21)</f>
        <v>0</v>
      </c>
      <c r="N279" s="82">
        <f>SUMIFS(ローデータ!$V$12:$V$1011,ローデータ!$B$12:$B$1011,1,ローデータ!$I$12:$I$1011,$B$14,ローデータ!$J$12:$J$1011,C279,ローデータ!$K$12:$K$1011,$F$21)</f>
        <v>0</v>
      </c>
      <c r="O279" s="82">
        <f>SUMIFS(ローデータ!$W$12:$W$1011,ローデータ!$B$12:$B$1011,1,ローデータ!$I$12:$I$1011,$B$14,ローデータ!$J$12:$J$1011,C279,ローデータ!$K$12:$K$1011,$F$21)</f>
        <v>0</v>
      </c>
      <c r="P279" s="82">
        <f>SUMIFS(ローデータ!$X$12:$X$1011,ローデータ!$B$12:$B$1011,1,ローデータ!$I$12:$I$1011,$B$14,ローデータ!$J$12:$J$1011,C279,ローデータ!$K$12:$K$1011,$F$21)</f>
        <v>0</v>
      </c>
      <c r="Q279" s="82">
        <f>SUMIFS(ローデータ!$Y$12:$Y$1011,ローデータ!$B$12:$B$1011,1,ローデータ!$I$12:$I$1011,$B$14,ローデータ!$J$12:$J$1011,C279,ローデータ!$K$12:$K$1011,$F$21)</f>
        <v>0</v>
      </c>
      <c r="R279" s="82">
        <f>SUMIFS(ローデータ!$Z$12:$Z$1011,ローデータ!$B$12:$B$1011,1,ローデータ!$I$12:$I$1011,$B$14,ローデータ!$J$12:$J$1011,C279,ローデータ!$K$12:$K$1011,$F$21)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43">
        <v>8</v>
      </c>
      <c r="D280" s="368" t="s">
        <v>81</v>
      </c>
      <c r="E280" s="369"/>
      <c r="F280" s="82">
        <f>SUMIFS(ローデータ!$M$12:$M$1011,ローデータ!$B$12:$B$1011,1,ローデータ!$I$12:$I$1011,$B$14,ローデータ!$J$12:$J$1011,C280,ローデータ!$K$12:$K$1011,$F$21)</f>
        <v>0</v>
      </c>
      <c r="G280" s="45">
        <f>SUMIFS(ローデータ!$N$12:$N$1011,ローデータ!$B$12:$B$1011,1,ローデータ!$I$12:$I$1011,$B$14,ローデータ!$J$12:$J$1011,C280,ローデータ!$K$12:$K$1011,$F$21)</f>
        <v>0</v>
      </c>
      <c r="H280" s="45">
        <f>SUMIFS(ローデータ!$O$12:$O$1011,ローデータ!$B$12:$B$1011,1,ローデータ!$I$12:$I$1011,$B$14,ローデータ!$J$12:$J$1011,C280,ローデータ!$K$12:$K$1011,$F$21)</f>
        <v>0</v>
      </c>
      <c r="I280" s="45">
        <f>SUMIFS(ローデータ!$P$12:$P$1011,ローデータ!$B$12:$B$1011,1,ローデータ!$I$12:$I$1011,$B$14,ローデータ!$J$12:$J$1011,C280,ローデータ!$K$12:$K$1011,$F$21)</f>
        <v>0</v>
      </c>
      <c r="J280" s="45">
        <f>SUMIFS(ローデータ!$Q$12:$Q$1011,ローデータ!$B$12:$B$1011,1,ローデータ!$I$12:$I$1011,$B$14,ローデータ!$J$12:$J$1011,C280,ローデータ!$K$12:$K$1011,$F$21)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SUMIFS(ローデータ!$T$12:$T$1011,ローデータ!$B$12:$B$1011,1,ローデータ!$I$12:$I$1011,$B$14,ローデータ!$J$12:$J$1011,C280,ローデータ!$K$12:$K$1011,$F$21)</f>
        <v>0</v>
      </c>
      <c r="M280" s="82">
        <f>SUMIFS(ローデータ!$U$12:$U$1011,ローデータ!$B$12:$B$1011,1,ローデータ!$I$12:$I$1011,$B$14,ローデータ!$J$12:$J$1011,C280,ローデータ!$K$12:$K$1011,$F$21)</f>
        <v>0</v>
      </c>
      <c r="N280" s="82">
        <f>SUMIFS(ローデータ!$V$12:$V$1011,ローデータ!$B$12:$B$1011,1,ローデータ!$I$12:$I$1011,$B$14,ローデータ!$J$12:$J$1011,C280,ローデータ!$K$12:$K$1011,$F$21)</f>
        <v>0</v>
      </c>
      <c r="O280" s="82">
        <f>SUMIFS(ローデータ!$W$12:$W$1011,ローデータ!$B$12:$B$1011,1,ローデータ!$I$12:$I$1011,$B$14,ローデータ!$J$12:$J$1011,C280,ローデータ!$K$12:$K$1011,$F$21)</f>
        <v>0</v>
      </c>
      <c r="P280" s="82">
        <f>SUMIFS(ローデータ!$X$12:$X$1011,ローデータ!$B$12:$B$1011,1,ローデータ!$I$12:$I$1011,$B$14,ローデータ!$J$12:$J$1011,C280,ローデータ!$K$12:$K$1011,$F$21)</f>
        <v>0</v>
      </c>
      <c r="Q280" s="82">
        <f>SUMIFS(ローデータ!$Y$12:$Y$1011,ローデータ!$B$12:$B$1011,1,ローデータ!$I$12:$I$1011,$B$14,ローデータ!$J$12:$J$1011,C280,ローデータ!$K$12:$K$1011,$F$21)</f>
        <v>0</v>
      </c>
      <c r="R280" s="82">
        <f>SUMIFS(ローデータ!$Z$12:$Z$1011,ローデータ!$B$12:$B$1011,1,ローデータ!$I$12:$I$1011,$B$14,ローデータ!$J$12:$J$1011,C280,ローデータ!$K$12:$K$1011,$F$21)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43">
        <v>9</v>
      </c>
      <c r="D281" s="368" t="s">
        <v>82</v>
      </c>
      <c r="E281" s="369"/>
      <c r="F281" s="82">
        <f>SUMIFS(ローデータ!$M$12:$M$1011,ローデータ!$B$12:$B$1011,1,ローデータ!$I$12:$I$1011,$B$14,ローデータ!$J$12:$J$1011,C281,ローデータ!$K$12:$K$1011,$F$21)</f>
        <v>0</v>
      </c>
      <c r="G281" s="45">
        <f>SUMIFS(ローデータ!$N$12:$N$1011,ローデータ!$B$12:$B$1011,1,ローデータ!$I$12:$I$1011,$B$14,ローデータ!$J$12:$J$1011,C281,ローデータ!$K$12:$K$1011,$F$21)</f>
        <v>0</v>
      </c>
      <c r="H281" s="45">
        <f>SUMIFS(ローデータ!$O$12:$O$1011,ローデータ!$B$12:$B$1011,1,ローデータ!$I$12:$I$1011,$B$14,ローデータ!$J$12:$J$1011,C281,ローデータ!$K$12:$K$1011,$F$21)</f>
        <v>0</v>
      </c>
      <c r="I281" s="45">
        <f>SUMIFS(ローデータ!$P$12:$P$1011,ローデータ!$B$12:$B$1011,1,ローデータ!$I$12:$I$1011,$B$14,ローデータ!$J$12:$J$1011,C281,ローデータ!$K$12:$K$1011,$F$21)</f>
        <v>0</v>
      </c>
      <c r="J281" s="45">
        <f>SUMIFS(ローデータ!$Q$12:$Q$1011,ローデータ!$B$12:$B$1011,1,ローデータ!$I$12:$I$1011,$B$14,ローデータ!$J$12:$J$1011,C281,ローデータ!$K$12:$K$1011,$F$21)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SUMIFS(ローデータ!$T$12:$T$1011,ローデータ!$B$12:$B$1011,1,ローデータ!$I$12:$I$1011,$B$14,ローデータ!$J$12:$J$1011,C281,ローデータ!$K$12:$K$1011,$F$21)</f>
        <v>0</v>
      </c>
      <c r="M281" s="82">
        <f>SUMIFS(ローデータ!$U$12:$U$1011,ローデータ!$B$12:$B$1011,1,ローデータ!$I$12:$I$1011,$B$14,ローデータ!$J$12:$J$1011,C281,ローデータ!$K$12:$K$1011,$F$21)</f>
        <v>0</v>
      </c>
      <c r="N281" s="82">
        <f>SUMIFS(ローデータ!$V$12:$V$1011,ローデータ!$B$12:$B$1011,1,ローデータ!$I$12:$I$1011,$B$14,ローデータ!$J$12:$J$1011,C281,ローデータ!$K$12:$K$1011,$F$21)</f>
        <v>0</v>
      </c>
      <c r="O281" s="82">
        <f>SUMIFS(ローデータ!$W$12:$W$1011,ローデータ!$B$12:$B$1011,1,ローデータ!$I$12:$I$1011,$B$14,ローデータ!$J$12:$J$1011,C281,ローデータ!$K$12:$K$1011,$F$21)</f>
        <v>0</v>
      </c>
      <c r="P281" s="82">
        <f>SUMIFS(ローデータ!$X$12:$X$1011,ローデータ!$B$12:$B$1011,1,ローデータ!$I$12:$I$1011,$B$14,ローデータ!$J$12:$J$1011,C281,ローデータ!$K$12:$K$1011,$F$21)</f>
        <v>0</v>
      </c>
      <c r="Q281" s="82">
        <f>SUMIFS(ローデータ!$Y$12:$Y$1011,ローデータ!$B$12:$B$1011,1,ローデータ!$I$12:$I$1011,$B$14,ローデータ!$J$12:$J$1011,C281,ローデータ!$K$12:$K$1011,$F$21)</f>
        <v>0</v>
      </c>
      <c r="R281" s="82">
        <f>SUMIFS(ローデータ!$Z$12:$Z$1011,ローデータ!$B$12:$B$1011,1,ローデータ!$I$12:$I$1011,$B$14,ローデータ!$J$12:$J$1011,C281,ローデータ!$K$12:$K$1011,$F$21)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43">
        <v>10</v>
      </c>
      <c r="D282" s="368" t="s">
        <v>111</v>
      </c>
      <c r="E282" s="369"/>
      <c r="F282" s="82">
        <f>SUMIFS(ローデータ!$M$12:$M$1011,ローデータ!$B$12:$B$1011,1,ローデータ!$I$12:$I$1011,$B$14,ローデータ!$J$12:$J$1011,C282,ローデータ!$K$12:$K$1011,$F$21)</f>
        <v>0</v>
      </c>
      <c r="G282" s="45">
        <f>SUMIFS(ローデータ!$N$12:$N$1011,ローデータ!$B$12:$B$1011,1,ローデータ!$I$12:$I$1011,$B$14,ローデータ!$J$12:$J$1011,C282,ローデータ!$K$12:$K$1011,$F$21)</f>
        <v>0</v>
      </c>
      <c r="H282" s="45">
        <f>SUMIFS(ローデータ!$O$12:$O$1011,ローデータ!$B$12:$B$1011,1,ローデータ!$I$12:$I$1011,$B$14,ローデータ!$J$12:$J$1011,C282,ローデータ!$K$12:$K$1011,$F$21)</f>
        <v>0</v>
      </c>
      <c r="I282" s="45">
        <f>SUMIFS(ローデータ!$P$12:$P$1011,ローデータ!$B$12:$B$1011,1,ローデータ!$I$12:$I$1011,$B$14,ローデータ!$J$12:$J$1011,C282,ローデータ!$K$12:$K$1011,$F$21)</f>
        <v>0</v>
      </c>
      <c r="J282" s="45">
        <f>SUMIFS(ローデータ!$Q$12:$Q$1011,ローデータ!$B$12:$B$1011,1,ローデータ!$I$12:$I$1011,$B$14,ローデータ!$J$12:$J$1011,C282,ローデータ!$K$12:$K$1011,$F$21)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SUMIFS(ローデータ!$T$12:$T$1011,ローデータ!$B$12:$B$1011,1,ローデータ!$I$12:$I$1011,$B$14,ローデータ!$J$12:$J$1011,C282,ローデータ!$K$12:$K$1011,$F$21)</f>
        <v>0</v>
      </c>
      <c r="M282" s="82">
        <f>SUMIFS(ローデータ!$U$12:$U$1011,ローデータ!$B$12:$B$1011,1,ローデータ!$I$12:$I$1011,$B$14,ローデータ!$J$12:$J$1011,C282,ローデータ!$K$12:$K$1011,$F$21)</f>
        <v>0</v>
      </c>
      <c r="N282" s="82">
        <f>SUMIFS(ローデータ!$V$12:$V$1011,ローデータ!$B$12:$B$1011,1,ローデータ!$I$12:$I$1011,$B$14,ローデータ!$J$12:$J$1011,C282,ローデータ!$K$12:$K$1011,$F$21)</f>
        <v>0</v>
      </c>
      <c r="O282" s="82">
        <f>SUMIFS(ローデータ!$W$12:$W$1011,ローデータ!$B$12:$B$1011,1,ローデータ!$I$12:$I$1011,$B$14,ローデータ!$J$12:$J$1011,C282,ローデータ!$K$12:$K$1011,$F$21)</f>
        <v>0</v>
      </c>
      <c r="P282" s="82">
        <f>SUMIFS(ローデータ!$X$12:$X$1011,ローデータ!$B$12:$B$1011,1,ローデータ!$I$12:$I$1011,$B$14,ローデータ!$J$12:$J$1011,C282,ローデータ!$K$12:$K$1011,$F$21)</f>
        <v>0</v>
      </c>
      <c r="Q282" s="82">
        <f>SUMIFS(ローデータ!$Y$12:$Y$1011,ローデータ!$B$12:$B$1011,1,ローデータ!$I$12:$I$1011,$B$14,ローデータ!$J$12:$J$1011,C282,ローデータ!$K$12:$K$1011,$F$21)</f>
        <v>0</v>
      </c>
      <c r="R282" s="82">
        <f>SUMIFS(ローデータ!$Z$12:$Z$1011,ローデータ!$B$12:$B$1011,1,ローデータ!$I$12:$I$1011,$B$14,ローデータ!$J$12:$J$1011,C282,ローデータ!$K$12:$K$1011,$F$21)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43">
        <v>11</v>
      </c>
      <c r="D283" s="368" t="s">
        <v>83</v>
      </c>
      <c r="E283" s="369"/>
      <c r="F283" s="82">
        <f>SUMIFS(ローデータ!$M$12:$M$1011,ローデータ!$B$12:$B$1011,1,ローデータ!$I$12:$I$1011,$B$14,ローデータ!$J$12:$J$1011,C283,ローデータ!$K$12:$K$1011,$F$21)</f>
        <v>0</v>
      </c>
      <c r="G283" s="45">
        <f>SUMIFS(ローデータ!$N$12:$N$1011,ローデータ!$B$12:$B$1011,1,ローデータ!$I$12:$I$1011,$B$14,ローデータ!$J$12:$J$1011,C283,ローデータ!$K$12:$K$1011,$F$21)</f>
        <v>0</v>
      </c>
      <c r="H283" s="45">
        <f>SUMIFS(ローデータ!$O$12:$O$1011,ローデータ!$B$12:$B$1011,1,ローデータ!$I$12:$I$1011,$B$14,ローデータ!$J$12:$J$1011,C283,ローデータ!$K$12:$K$1011,$F$21)</f>
        <v>0</v>
      </c>
      <c r="I283" s="45">
        <f>SUMIFS(ローデータ!$P$12:$P$1011,ローデータ!$B$12:$B$1011,1,ローデータ!$I$12:$I$1011,$B$14,ローデータ!$J$12:$J$1011,C283,ローデータ!$K$12:$K$1011,$F$21)</f>
        <v>0</v>
      </c>
      <c r="J283" s="45">
        <f>SUMIFS(ローデータ!$Q$12:$Q$1011,ローデータ!$B$12:$B$1011,1,ローデータ!$I$12:$I$1011,$B$14,ローデータ!$J$12:$J$1011,C283,ローデータ!$K$12:$K$1011,$F$21)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SUMIFS(ローデータ!$T$12:$T$1011,ローデータ!$B$12:$B$1011,1,ローデータ!$I$12:$I$1011,$B$14,ローデータ!$J$12:$J$1011,C283,ローデータ!$K$12:$K$1011,$F$21)</f>
        <v>0</v>
      </c>
      <c r="M283" s="82">
        <f>SUMIFS(ローデータ!$U$12:$U$1011,ローデータ!$B$12:$B$1011,1,ローデータ!$I$12:$I$1011,$B$14,ローデータ!$J$12:$J$1011,C283,ローデータ!$K$12:$K$1011,$F$21)</f>
        <v>0</v>
      </c>
      <c r="N283" s="82">
        <f>SUMIFS(ローデータ!$V$12:$V$1011,ローデータ!$B$12:$B$1011,1,ローデータ!$I$12:$I$1011,$B$14,ローデータ!$J$12:$J$1011,C283,ローデータ!$K$12:$K$1011,$F$21)</f>
        <v>0</v>
      </c>
      <c r="O283" s="82">
        <f>SUMIFS(ローデータ!$W$12:$W$1011,ローデータ!$B$12:$B$1011,1,ローデータ!$I$12:$I$1011,$B$14,ローデータ!$J$12:$J$1011,C283,ローデータ!$K$12:$K$1011,$F$21)</f>
        <v>0</v>
      </c>
      <c r="P283" s="82">
        <f>SUMIFS(ローデータ!$X$12:$X$1011,ローデータ!$B$12:$B$1011,1,ローデータ!$I$12:$I$1011,$B$14,ローデータ!$J$12:$J$1011,C283,ローデータ!$K$12:$K$1011,$F$21)</f>
        <v>0</v>
      </c>
      <c r="Q283" s="82">
        <f>SUMIFS(ローデータ!$Y$12:$Y$1011,ローデータ!$B$12:$B$1011,1,ローデータ!$I$12:$I$1011,$B$14,ローデータ!$J$12:$J$1011,C283,ローデータ!$K$12:$K$1011,$F$21)</f>
        <v>0</v>
      </c>
      <c r="R283" s="82">
        <f>SUMIFS(ローデータ!$Z$12:$Z$1011,ローデータ!$B$12:$B$1011,1,ローデータ!$I$12:$I$1011,$B$14,ローデータ!$J$12:$J$1011,C283,ローデータ!$K$12:$K$1011,$F$21)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8</v>
      </c>
      <c r="G284" s="45">
        <f t="shared" ref="G284:J284" si="28">SUM(G272:G283)</f>
        <v>12</v>
      </c>
      <c r="H284" s="45">
        <f t="shared" si="28"/>
        <v>4</v>
      </c>
      <c r="I284" s="45">
        <f t="shared" si="28"/>
        <v>0</v>
      </c>
      <c r="J284" s="45">
        <f t="shared" si="28"/>
        <v>0</v>
      </c>
      <c r="K284" s="83">
        <f t="shared" si="26"/>
        <v>24</v>
      </c>
      <c r="L284" s="82">
        <f>SUM(L272:L283)</f>
        <v>2</v>
      </c>
      <c r="M284" s="82">
        <f t="shared" ref="M284:R284" si="29">SUM(M272:M283)</f>
        <v>29</v>
      </c>
      <c r="N284" s="82">
        <f t="shared" si="29"/>
        <v>15</v>
      </c>
      <c r="O284" s="82">
        <f t="shared" si="29"/>
        <v>0</v>
      </c>
      <c r="P284" s="82">
        <f t="shared" si="29"/>
        <v>12</v>
      </c>
      <c r="Q284" s="82">
        <f t="shared" si="29"/>
        <v>9</v>
      </c>
      <c r="R284" s="82">
        <f t="shared" si="29"/>
        <v>0</v>
      </c>
      <c r="S284" s="45">
        <f t="shared" si="27"/>
        <v>67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50">
        <v>2</v>
      </c>
      <c r="Q3" s="413" t="s">
        <v>55</v>
      </c>
      <c r="R3" s="414"/>
      <c r="S3" s="414"/>
      <c r="T3" s="415"/>
      <c r="U3" s="150">
        <v>3</v>
      </c>
      <c r="V3" s="413" t="s">
        <v>56</v>
      </c>
      <c r="W3" s="414"/>
      <c r="X3" s="414"/>
      <c r="Y3" s="415"/>
      <c r="Z3" s="150">
        <v>4</v>
      </c>
      <c r="AA3" s="413" t="s">
        <v>57</v>
      </c>
      <c r="AB3" s="414"/>
      <c r="AC3" s="414"/>
      <c r="AD3" s="415"/>
      <c r="AE3" s="150">
        <v>5</v>
      </c>
      <c r="AF3" s="413" t="s">
        <v>58</v>
      </c>
      <c r="AG3" s="414"/>
      <c r="AH3" s="414"/>
      <c r="AI3" s="415"/>
      <c r="AJ3" s="150">
        <v>6</v>
      </c>
      <c r="AK3" s="413" t="s">
        <v>134</v>
      </c>
      <c r="AL3" s="414"/>
      <c r="AM3" s="414"/>
      <c r="AN3" s="415"/>
      <c r="AO3" s="150">
        <v>7</v>
      </c>
      <c r="AP3" s="413" t="s">
        <v>135</v>
      </c>
      <c r="AQ3" s="414"/>
      <c r="AR3" s="414"/>
      <c r="AS3" s="415"/>
      <c r="AT3" s="150">
        <v>8</v>
      </c>
      <c r="AU3" s="413" t="s">
        <v>61</v>
      </c>
      <c r="AV3" s="414"/>
      <c r="AW3" s="414"/>
      <c r="AX3" s="415"/>
      <c r="AY3" s="150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7</v>
      </c>
      <c r="Q5" s="68">
        <v>0</v>
      </c>
      <c r="R5" s="68">
        <v>0</v>
      </c>
      <c r="S5" s="68">
        <v>0</v>
      </c>
      <c r="T5" s="119">
        <v>0</v>
      </c>
      <c r="U5" s="120">
        <v>8</v>
      </c>
      <c r="V5" s="68">
        <v>0</v>
      </c>
      <c r="W5" s="68">
        <v>0</v>
      </c>
      <c r="X5" s="68">
        <v>0</v>
      </c>
      <c r="Y5" s="119">
        <v>0</v>
      </c>
      <c r="Z5" s="120">
        <v>10</v>
      </c>
      <c r="AA5" s="68">
        <v>0</v>
      </c>
      <c r="AB5" s="68">
        <v>0</v>
      </c>
      <c r="AC5" s="68">
        <v>0</v>
      </c>
      <c r="AD5" s="119">
        <v>0</v>
      </c>
      <c r="AE5" s="120">
        <v>10</v>
      </c>
      <c r="AF5" s="68">
        <v>0</v>
      </c>
      <c r="AG5" s="68">
        <v>0</v>
      </c>
      <c r="AH5" s="68">
        <v>0</v>
      </c>
      <c r="AI5" s="119">
        <v>0</v>
      </c>
      <c r="AJ5" s="120">
        <v>2</v>
      </c>
      <c r="AK5" s="68">
        <v>0</v>
      </c>
      <c r="AL5" s="68">
        <v>0</v>
      </c>
      <c r="AM5" s="68">
        <v>0</v>
      </c>
      <c r="AN5" s="119">
        <v>0</v>
      </c>
      <c r="AO5" s="120">
        <v>1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38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3</v>
      </c>
      <c r="Q6" s="55">
        <v>0</v>
      </c>
      <c r="R6" s="55">
        <v>0</v>
      </c>
      <c r="S6" s="55">
        <v>0</v>
      </c>
      <c r="T6" s="123">
        <v>0</v>
      </c>
      <c r="U6" s="124">
        <v>3</v>
      </c>
      <c r="V6" s="55">
        <v>0</v>
      </c>
      <c r="W6" s="55">
        <v>0</v>
      </c>
      <c r="X6" s="55">
        <v>0</v>
      </c>
      <c r="Y6" s="123">
        <v>0</v>
      </c>
      <c r="Z6" s="124">
        <v>3</v>
      </c>
      <c r="AA6" s="55">
        <v>0</v>
      </c>
      <c r="AB6" s="55">
        <v>0</v>
      </c>
      <c r="AC6" s="55">
        <v>0</v>
      </c>
      <c r="AD6" s="123">
        <v>0</v>
      </c>
      <c r="AE6" s="124">
        <v>1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1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1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1</v>
      </c>
      <c r="W8" s="55">
        <v>0</v>
      </c>
      <c r="X8" s="55">
        <v>0</v>
      </c>
      <c r="Y8" s="123">
        <v>0</v>
      </c>
      <c r="Z8" s="124">
        <v>2</v>
      </c>
      <c r="AA8" s="55">
        <v>0</v>
      </c>
      <c r="AB8" s="55">
        <v>0</v>
      </c>
      <c r="AC8" s="55">
        <v>0</v>
      </c>
      <c r="AD8" s="123">
        <v>0</v>
      </c>
      <c r="AE8" s="124">
        <v>1</v>
      </c>
      <c r="AF8" s="55">
        <v>0</v>
      </c>
      <c r="AG8" s="55">
        <v>0</v>
      </c>
      <c r="AH8" s="55">
        <v>0</v>
      </c>
      <c r="AI8" s="123">
        <v>0</v>
      </c>
      <c r="AJ8" s="124">
        <v>2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6</v>
      </c>
      <c r="BE8" s="55">
        <v>1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50">
        <v>2</v>
      </c>
      <c r="Q13" s="413" t="s">
        <v>55</v>
      </c>
      <c r="R13" s="414"/>
      <c r="S13" s="414"/>
      <c r="T13" s="415"/>
      <c r="U13" s="150">
        <v>3</v>
      </c>
      <c r="V13" s="413" t="s">
        <v>56</v>
      </c>
      <c r="W13" s="414"/>
      <c r="X13" s="414"/>
      <c r="Y13" s="415"/>
      <c r="Z13" s="150">
        <v>4</v>
      </c>
      <c r="AA13" s="413" t="s">
        <v>57</v>
      </c>
      <c r="AB13" s="414"/>
      <c r="AC13" s="414"/>
      <c r="AD13" s="415"/>
      <c r="AE13" s="150">
        <v>5</v>
      </c>
      <c r="AF13" s="413" t="s">
        <v>58</v>
      </c>
      <c r="AG13" s="414"/>
      <c r="AH13" s="414"/>
      <c r="AI13" s="415"/>
      <c r="AJ13" s="150">
        <v>6</v>
      </c>
      <c r="AK13" s="413" t="s">
        <v>134</v>
      </c>
      <c r="AL13" s="414"/>
      <c r="AM13" s="414"/>
      <c r="AN13" s="415"/>
      <c r="AO13" s="150">
        <v>7</v>
      </c>
      <c r="AP13" s="413" t="s">
        <v>135</v>
      </c>
      <c r="AQ13" s="414"/>
      <c r="AR13" s="414"/>
      <c r="AS13" s="415"/>
      <c r="AT13" s="150">
        <v>8</v>
      </c>
      <c r="AU13" s="413" t="s">
        <v>61</v>
      </c>
      <c r="AV13" s="414"/>
      <c r="AW13" s="414"/>
      <c r="AX13" s="415"/>
      <c r="AY13" s="150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50">
        <v>2</v>
      </c>
      <c r="Q23" s="413" t="s">
        <v>55</v>
      </c>
      <c r="R23" s="414"/>
      <c r="S23" s="414"/>
      <c r="T23" s="415"/>
      <c r="U23" s="150">
        <v>3</v>
      </c>
      <c r="V23" s="413" t="s">
        <v>56</v>
      </c>
      <c r="W23" s="414"/>
      <c r="X23" s="414"/>
      <c r="Y23" s="415"/>
      <c r="Z23" s="150">
        <v>4</v>
      </c>
      <c r="AA23" s="413" t="s">
        <v>57</v>
      </c>
      <c r="AB23" s="414"/>
      <c r="AC23" s="414"/>
      <c r="AD23" s="415"/>
      <c r="AE23" s="150">
        <v>5</v>
      </c>
      <c r="AF23" s="413" t="s">
        <v>58</v>
      </c>
      <c r="AG23" s="414"/>
      <c r="AH23" s="414"/>
      <c r="AI23" s="415"/>
      <c r="AJ23" s="150">
        <v>6</v>
      </c>
      <c r="AK23" s="413" t="s">
        <v>134</v>
      </c>
      <c r="AL23" s="414"/>
      <c r="AM23" s="414"/>
      <c r="AN23" s="415"/>
      <c r="AO23" s="150">
        <v>7</v>
      </c>
      <c r="AP23" s="413" t="s">
        <v>135</v>
      </c>
      <c r="AQ23" s="414"/>
      <c r="AR23" s="414"/>
      <c r="AS23" s="415"/>
      <c r="AT23" s="150">
        <v>8</v>
      </c>
      <c r="AU23" s="413" t="s">
        <v>61</v>
      </c>
      <c r="AV23" s="414"/>
      <c r="AW23" s="414"/>
      <c r="AX23" s="415"/>
      <c r="AY23" s="150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1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1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50">
        <v>2</v>
      </c>
      <c r="Q33" s="413" t="s">
        <v>55</v>
      </c>
      <c r="R33" s="414"/>
      <c r="S33" s="414"/>
      <c r="T33" s="415"/>
      <c r="U33" s="150">
        <v>3</v>
      </c>
      <c r="V33" s="413" t="s">
        <v>56</v>
      </c>
      <c r="W33" s="414"/>
      <c r="X33" s="414"/>
      <c r="Y33" s="415"/>
      <c r="Z33" s="150">
        <v>4</v>
      </c>
      <c r="AA33" s="413" t="s">
        <v>57</v>
      </c>
      <c r="AB33" s="414"/>
      <c r="AC33" s="414"/>
      <c r="AD33" s="415"/>
      <c r="AE33" s="150">
        <v>5</v>
      </c>
      <c r="AF33" s="413" t="s">
        <v>58</v>
      </c>
      <c r="AG33" s="414"/>
      <c r="AH33" s="414"/>
      <c r="AI33" s="415"/>
      <c r="AJ33" s="150">
        <v>6</v>
      </c>
      <c r="AK33" s="413" t="s">
        <v>134</v>
      </c>
      <c r="AL33" s="414"/>
      <c r="AM33" s="414"/>
      <c r="AN33" s="415"/>
      <c r="AO33" s="150">
        <v>7</v>
      </c>
      <c r="AP33" s="413" t="s">
        <v>135</v>
      </c>
      <c r="AQ33" s="414"/>
      <c r="AR33" s="414"/>
      <c r="AS33" s="415"/>
      <c r="AT33" s="150">
        <v>8</v>
      </c>
      <c r="AU33" s="413" t="s">
        <v>61</v>
      </c>
      <c r="AV33" s="414"/>
      <c r="AW33" s="414"/>
      <c r="AX33" s="415"/>
      <c r="AY33" s="150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50">
        <v>2</v>
      </c>
      <c r="Q43" s="413" t="s">
        <v>55</v>
      </c>
      <c r="R43" s="414"/>
      <c r="S43" s="414"/>
      <c r="T43" s="415"/>
      <c r="U43" s="150">
        <v>3</v>
      </c>
      <c r="V43" s="413" t="s">
        <v>56</v>
      </c>
      <c r="W43" s="414"/>
      <c r="X43" s="414"/>
      <c r="Y43" s="415"/>
      <c r="Z43" s="150">
        <v>4</v>
      </c>
      <c r="AA43" s="413" t="s">
        <v>57</v>
      </c>
      <c r="AB43" s="414"/>
      <c r="AC43" s="414"/>
      <c r="AD43" s="415"/>
      <c r="AE43" s="150">
        <v>5</v>
      </c>
      <c r="AF43" s="413" t="s">
        <v>58</v>
      </c>
      <c r="AG43" s="414"/>
      <c r="AH43" s="414"/>
      <c r="AI43" s="415"/>
      <c r="AJ43" s="150">
        <v>6</v>
      </c>
      <c r="AK43" s="413" t="s">
        <v>134</v>
      </c>
      <c r="AL43" s="414"/>
      <c r="AM43" s="414"/>
      <c r="AN43" s="415"/>
      <c r="AO43" s="150">
        <v>7</v>
      </c>
      <c r="AP43" s="413" t="s">
        <v>135</v>
      </c>
      <c r="AQ43" s="414"/>
      <c r="AR43" s="414"/>
      <c r="AS43" s="415"/>
      <c r="AT43" s="150">
        <v>8</v>
      </c>
      <c r="AU43" s="413" t="s">
        <v>61</v>
      </c>
      <c r="AV43" s="414"/>
      <c r="AW43" s="414"/>
      <c r="AX43" s="415"/>
      <c r="AY43" s="150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50">
        <v>2</v>
      </c>
      <c r="Q53" s="413" t="s">
        <v>55</v>
      </c>
      <c r="R53" s="414"/>
      <c r="S53" s="414"/>
      <c r="T53" s="415"/>
      <c r="U53" s="150">
        <v>3</v>
      </c>
      <c r="V53" s="413" t="s">
        <v>56</v>
      </c>
      <c r="W53" s="414"/>
      <c r="X53" s="414"/>
      <c r="Y53" s="415"/>
      <c r="Z53" s="150">
        <v>4</v>
      </c>
      <c r="AA53" s="413" t="s">
        <v>57</v>
      </c>
      <c r="AB53" s="414"/>
      <c r="AC53" s="414"/>
      <c r="AD53" s="415"/>
      <c r="AE53" s="150">
        <v>5</v>
      </c>
      <c r="AF53" s="413" t="s">
        <v>58</v>
      </c>
      <c r="AG53" s="414"/>
      <c r="AH53" s="414"/>
      <c r="AI53" s="415"/>
      <c r="AJ53" s="150">
        <v>6</v>
      </c>
      <c r="AK53" s="413" t="s">
        <v>134</v>
      </c>
      <c r="AL53" s="414"/>
      <c r="AM53" s="414"/>
      <c r="AN53" s="415"/>
      <c r="AO53" s="150">
        <v>7</v>
      </c>
      <c r="AP53" s="413" t="s">
        <v>135</v>
      </c>
      <c r="AQ53" s="414"/>
      <c r="AR53" s="414"/>
      <c r="AS53" s="415"/>
      <c r="AT53" s="150">
        <v>8</v>
      </c>
      <c r="AU53" s="413" t="s">
        <v>61</v>
      </c>
      <c r="AV53" s="414"/>
      <c r="AW53" s="414"/>
      <c r="AX53" s="415"/>
      <c r="AY53" s="150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50">
        <v>2</v>
      </c>
      <c r="Q63" s="413" t="s">
        <v>55</v>
      </c>
      <c r="R63" s="414"/>
      <c r="S63" s="414"/>
      <c r="T63" s="415"/>
      <c r="U63" s="150">
        <v>3</v>
      </c>
      <c r="V63" s="413" t="s">
        <v>56</v>
      </c>
      <c r="W63" s="414"/>
      <c r="X63" s="414"/>
      <c r="Y63" s="415"/>
      <c r="Z63" s="150">
        <v>4</v>
      </c>
      <c r="AA63" s="413" t="s">
        <v>57</v>
      </c>
      <c r="AB63" s="414"/>
      <c r="AC63" s="414"/>
      <c r="AD63" s="415"/>
      <c r="AE63" s="150">
        <v>5</v>
      </c>
      <c r="AF63" s="413" t="s">
        <v>58</v>
      </c>
      <c r="AG63" s="414"/>
      <c r="AH63" s="414"/>
      <c r="AI63" s="415"/>
      <c r="AJ63" s="150">
        <v>6</v>
      </c>
      <c r="AK63" s="413" t="s">
        <v>134</v>
      </c>
      <c r="AL63" s="414"/>
      <c r="AM63" s="414"/>
      <c r="AN63" s="415"/>
      <c r="AO63" s="150">
        <v>7</v>
      </c>
      <c r="AP63" s="413" t="s">
        <v>135</v>
      </c>
      <c r="AQ63" s="414"/>
      <c r="AR63" s="414"/>
      <c r="AS63" s="415"/>
      <c r="AT63" s="150">
        <v>8</v>
      </c>
      <c r="AU63" s="413" t="s">
        <v>61</v>
      </c>
      <c r="AV63" s="414"/>
      <c r="AW63" s="414"/>
      <c r="AX63" s="415"/>
      <c r="AY63" s="150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50">
        <v>2</v>
      </c>
      <c r="Q73" s="413" t="s">
        <v>55</v>
      </c>
      <c r="R73" s="414"/>
      <c r="S73" s="414"/>
      <c r="T73" s="415"/>
      <c r="U73" s="150">
        <v>3</v>
      </c>
      <c r="V73" s="413" t="s">
        <v>56</v>
      </c>
      <c r="W73" s="414"/>
      <c r="X73" s="414"/>
      <c r="Y73" s="415"/>
      <c r="Z73" s="150">
        <v>4</v>
      </c>
      <c r="AA73" s="413" t="s">
        <v>57</v>
      </c>
      <c r="AB73" s="414"/>
      <c r="AC73" s="414"/>
      <c r="AD73" s="415"/>
      <c r="AE73" s="150">
        <v>5</v>
      </c>
      <c r="AF73" s="413" t="s">
        <v>58</v>
      </c>
      <c r="AG73" s="414"/>
      <c r="AH73" s="414"/>
      <c r="AI73" s="415"/>
      <c r="AJ73" s="150">
        <v>6</v>
      </c>
      <c r="AK73" s="413" t="s">
        <v>134</v>
      </c>
      <c r="AL73" s="414"/>
      <c r="AM73" s="414"/>
      <c r="AN73" s="415"/>
      <c r="AO73" s="150">
        <v>7</v>
      </c>
      <c r="AP73" s="413" t="s">
        <v>135</v>
      </c>
      <c r="AQ73" s="414"/>
      <c r="AR73" s="414"/>
      <c r="AS73" s="415"/>
      <c r="AT73" s="150">
        <v>8</v>
      </c>
      <c r="AU73" s="413" t="s">
        <v>61</v>
      </c>
      <c r="AV73" s="414"/>
      <c r="AW73" s="414"/>
      <c r="AX73" s="415"/>
      <c r="AY73" s="150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50">
        <v>2</v>
      </c>
      <c r="Q84" s="413" t="s">
        <v>55</v>
      </c>
      <c r="R84" s="414"/>
      <c r="S84" s="414"/>
      <c r="T84" s="415"/>
      <c r="U84" s="150">
        <v>3</v>
      </c>
      <c r="V84" s="413" t="s">
        <v>56</v>
      </c>
      <c r="W84" s="414"/>
      <c r="X84" s="414"/>
      <c r="Y84" s="415"/>
      <c r="Z84" s="150">
        <v>4</v>
      </c>
      <c r="AA84" s="413" t="s">
        <v>57</v>
      </c>
      <c r="AB84" s="414"/>
      <c r="AC84" s="414"/>
      <c r="AD84" s="415"/>
      <c r="AE84" s="150">
        <v>5</v>
      </c>
      <c r="AF84" s="413" t="s">
        <v>58</v>
      </c>
      <c r="AG84" s="414"/>
      <c r="AH84" s="414"/>
      <c r="AI84" s="415"/>
      <c r="AJ84" s="150">
        <v>6</v>
      </c>
      <c r="AK84" s="413" t="s">
        <v>134</v>
      </c>
      <c r="AL84" s="414"/>
      <c r="AM84" s="414"/>
      <c r="AN84" s="415"/>
      <c r="AO84" s="150">
        <v>7</v>
      </c>
      <c r="AP84" s="413" t="s">
        <v>135</v>
      </c>
      <c r="AQ84" s="414"/>
      <c r="AR84" s="414"/>
      <c r="AS84" s="415"/>
      <c r="AT84" s="150">
        <v>8</v>
      </c>
      <c r="AU84" s="413" t="s">
        <v>61</v>
      </c>
      <c r="AV84" s="414"/>
      <c r="AW84" s="414"/>
      <c r="AX84" s="415"/>
      <c r="AY84" s="150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50">
        <v>2</v>
      </c>
      <c r="Q94" s="413" t="s">
        <v>55</v>
      </c>
      <c r="R94" s="414"/>
      <c r="S94" s="414"/>
      <c r="T94" s="415"/>
      <c r="U94" s="150">
        <v>3</v>
      </c>
      <c r="V94" s="413" t="s">
        <v>56</v>
      </c>
      <c r="W94" s="414"/>
      <c r="X94" s="414"/>
      <c r="Y94" s="415"/>
      <c r="Z94" s="150">
        <v>4</v>
      </c>
      <c r="AA94" s="413" t="s">
        <v>57</v>
      </c>
      <c r="AB94" s="414"/>
      <c r="AC94" s="414"/>
      <c r="AD94" s="415"/>
      <c r="AE94" s="150">
        <v>5</v>
      </c>
      <c r="AF94" s="413" t="s">
        <v>58</v>
      </c>
      <c r="AG94" s="414"/>
      <c r="AH94" s="414"/>
      <c r="AI94" s="415"/>
      <c r="AJ94" s="150">
        <v>6</v>
      </c>
      <c r="AK94" s="413" t="s">
        <v>134</v>
      </c>
      <c r="AL94" s="414"/>
      <c r="AM94" s="414"/>
      <c r="AN94" s="415"/>
      <c r="AO94" s="150">
        <v>7</v>
      </c>
      <c r="AP94" s="413" t="s">
        <v>135</v>
      </c>
      <c r="AQ94" s="414"/>
      <c r="AR94" s="414"/>
      <c r="AS94" s="415"/>
      <c r="AT94" s="150">
        <v>8</v>
      </c>
      <c r="AU94" s="413" t="s">
        <v>61</v>
      </c>
      <c r="AV94" s="414"/>
      <c r="AW94" s="414"/>
      <c r="AX94" s="415"/>
      <c r="AY94" s="150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50">
        <v>2</v>
      </c>
      <c r="Q104" s="413" t="s">
        <v>55</v>
      </c>
      <c r="R104" s="414"/>
      <c r="S104" s="414"/>
      <c r="T104" s="415"/>
      <c r="U104" s="150">
        <v>3</v>
      </c>
      <c r="V104" s="413" t="s">
        <v>56</v>
      </c>
      <c r="W104" s="414"/>
      <c r="X104" s="414"/>
      <c r="Y104" s="415"/>
      <c r="Z104" s="150">
        <v>4</v>
      </c>
      <c r="AA104" s="413" t="s">
        <v>57</v>
      </c>
      <c r="AB104" s="414"/>
      <c r="AC104" s="414"/>
      <c r="AD104" s="415"/>
      <c r="AE104" s="150">
        <v>5</v>
      </c>
      <c r="AF104" s="413" t="s">
        <v>58</v>
      </c>
      <c r="AG104" s="414"/>
      <c r="AH104" s="414"/>
      <c r="AI104" s="415"/>
      <c r="AJ104" s="150">
        <v>6</v>
      </c>
      <c r="AK104" s="413" t="s">
        <v>134</v>
      </c>
      <c r="AL104" s="414"/>
      <c r="AM104" s="414"/>
      <c r="AN104" s="415"/>
      <c r="AO104" s="150">
        <v>7</v>
      </c>
      <c r="AP104" s="413" t="s">
        <v>135</v>
      </c>
      <c r="AQ104" s="414"/>
      <c r="AR104" s="414"/>
      <c r="AS104" s="415"/>
      <c r="AT104" s="150">
        <v>8</v>
      </c>
      <c r="AU104" s="413" t="s">
        <v>61</v>
      </c>
      <c r="AV104" s="414"/>
      <c r="AW104" s="414"/>
      <c r="AX104" s="415"/>
      <c r="AY104" s="150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50">
        <v>2</v>
      </c>
      <c r="Q114" s="413" t="s">
        <v>55</v>
      </c>
      <c r="R114" s="414"/>
      <c r="S114" s="414"/>
      <c r="T114" s="415"/>
      <c r="U114" s="150">
        <v>3</v>
      </c>
      <c r="V114" s="413" t="s">
        <v>56</v>
      </c>
      <c r="W114" s="414"/>
      <c r="X114" s="414"/>
      <c r="Y114" s="415"/>
      <c r="Z114" s="150">
        <v>4</v>
      </c>
      <c r="AA114" s="413" t="s">
        <v>57</v>
      </c>
      <c r="AB114" s="414"/>
      <c r="AC114" s="414"/>
      <c r="AD114" s="415"/>
      <c r="AE114" s="150">
        <v>5</v>
      </c>
      <c r="AF114" s="413" t="s">
        <v>58</v>
      </c>
      <c r="AG114" s="414"/>
      <c r="AH114" s="414"/>
      <c r="AI114" s="415"/>
      <c r="AJ114" s="150">
        <v>6</v>
      </c>
      <c r="AK114" s="413" t="s">
        <v>134</v>
      </c>
      <c r="AL114" s="414"/>
      <c r="AM114" s="414"/>
      <c r="AN114" s="415"/>
      <c r="AO114" s="150">
        <v>7</v>
      </c>
      <c r="AP114" s="413" t="s">
        <v>135</v>
      </c>
      <c r="AQ114" s="414"/>
      <c r="AR114" s="414"/>
      <c r="AS114" s="415"/>
      <c r="AT114" s="150">
        <v>8</v>
      </c>
      <c r="AU114" s="413" t="s">
        <v>61</v>
      </c>
      <c r="AV114" s="414"/>
      <c r="AW114" s="414"/>
      <c r="AX114" s="415"/>
      <c r="AY114" s="150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sqref="A1:XFD1048576"/>
    </sheetView>
  </sheetViews>
  <sheetFormatPr defaultRowHeight="13.5" x14ac:dyDescent="0.15"/>
  <cols>
    <col min="1" max="1" width="6.625" style="15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20.100000000000001" customHeight="1" x14ac:dyDescent="0.15">
      <c r="A2" s="158" t="s">
        <v>46</v>
      </c>
      <c r="B2" s="284" t="str">
        <f>ローデータ!B2</f>
        <v>東成区</v>
      </c>
      <c r="C2" s="286"/>
      <c r="D2" s="286"/>
      <c r="E2" s="285"/>
      <c r="G2" s="405" t="s">
        <v>52</v>
      </c>
      <c r="H2" s="207"/>
      <c r="K2" s="431" t="s">
        <v>94</v>
      </c>
      <c r="L2" s="432"/>
    </row>
    <row r="3" spans="1:19" ht="14.1" customHeight="1" x14ac:dyDescent="0.15">
      <c r="A3" s="262" t="s">
        <v>47</v>
      </c>
      <c r="B3" s="166" t="s">
        <v>3</v>
      </c>
      <c r="C3" s="166" t="s">
        <v>4</v>
      </c>
      <c r="D3" s="166" t="s">
        <v>5</v>
      </c>
      <c r="E3" s="166" t="s">
        <v>8</v>
      </c>
      <c r="G3" s="409"/>
      <c r="H3" s="209"/>
      <c r="K3" s="433"/>
      <c r="L3" s="434"/>
    </row>
    <row r="4" spans="1:19" ht="20.100000000000001" customHeight="1" x14ac:dyDescent="0.15">
      <c r="A4" s="263"/>
      <c r="B4" s="167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59">
        <v>8</v>
      </c>
      <c r="H4" s="166" t="s">
        <v>53</v>
      </c>
      <c r="K4" s="284">
        <f>COUNTIFS(ローデータ!B12:B1011,1,ローデータ!G12:G1011,$G$4)</f>
        <v>0</v>
      </c>
      <c r="L4" s="285"/>
    </row>
    <row r="5" spans="1:19" ht="14.1" customHeight="1" x14ac:dyDescent="0.15">
      <c r="G5" s="9"/>
      <c r="H5" s="9"/>
      <c r="I5" s="9"/>
      <c r="J5" s="9"/>
    </row>
    <row r="6" spans="1:19" ht="15.95" customHeight="1" x14ac:dyDescent="0.15">
      <c r="A6" s="34" t="s">
        <v>196</v>
      </c>
    </row>
    <row r="7" spans="1:19" ht="15.95" customHeight="1" x14ac:dyDescent="0.15">
      <c r="A7" s="152">
        <v>1</v>
      </c>
      <c r="B7" s="34" t="s">
        <v>155</v>
      </c>
    </row>
    <row r="8" spans="1:19" ht="15.95" customHeight="1" x14ac:dyDescent="0.15">
      <c r="A8" s="226"/>
      <c r="B8" s="158">
        <v>1</v>
      </c>
      <c r="C8" s="158">
        <v>2</v>
      </c>
      <c r="D8" s="158">
        <v>3</v>
      </c>
      <c r="E8" s="158">
        <v>4</v>
      </c>
      <c r="F8" s="158">
        <v>5</v>
      </c>
      <c r="G8" s="158">
        <v>6</v>
      </c>
      <c r="H8" s="158">
        <v>7</v>
      </c>
      <c r="I8" s="158">
        <v>8</v>
      </c>
      <c r="J8" s="158">
        <v>9</v>
      </c>
      <c r="K8" s="262" t="s">
        <v>50</v>
      </c>
    </row>
    <row r="9" spans="1:19" ht="15.95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5.95" customHeight="1" x14ac:dyDescent="0.15">
      <c r="A10" s="165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59.94999999999999" customHeight="1" x14ac:dyDescent="0.15">
      <c r="A11" s="151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5.95" customHeight="1" x14ac:dyDescent="0.15">
      <c r="A12" s="152">
        <v>2</v>
      </c>
      <c r="B12" t="s">
        <v>207</v>
      </c>
    </row>
    <row r="13" spans="1:19" ht="15.95" customHeight="1" x14ac:dyDescent="0.15">
      <c r="A13" s="152">
        <v>2.1</v>
      </c>
      <c r="B13" s="34" t="s">
        <v>156</v>
      </c>
      <c r="F13" s="152">
        <v>2.2000000000000002</v>
      </c>
      <c r="G13" s="34" t="s">
        <v>231</v>
      </c>
    </row>
    <row r="14" spans="1:19" ht="15.95" customHeight="1" x14ac:dyDescent="0.15">
      <c r="A14" s="226"/>
      <c r="B14" s="158">
        <v>1</v>
      </c>
      <c r="C14" s="158">
        <v>2</v>
      </c>
      <c r="D14" s="262" t="s">
        <v>50</v>
      </c>
      <c r="F14" s="226"/>
      <c r="G14" s="158">
        <v>1</v>
      </c>
      <c r="H14" s="158">
        <v>2</v>
      </c>
      <c r="I14" s="158">
        <v>3</v>
      </c>
      <c r="J14" s="158">
        <v>4</v>
      </c>
      <c r="K14" s="158">
        <v>5</v>
      </c>
      <c r="L14" s="158">
        <v>6</v>
      </c>
      <c r="M14" s="158">
        <v>7</v>
      </c>
      <c r="N14" s="158">
        <v>8</v>
      </c>
      <c r="O14" s="158">
        <v>9</v>
      </c>
      <c r="P14" s="158">
        <v>10</v>
      </c>
      <c r="Q14" s="158">
        <v>11</v>
      </c>
      <c r="R14" s="245" t="s">
        <v>50</v>
      </c>
    </row>
    <row r="15" spans="1:19" ht="15.95" customHeight="1" x14ac:dyDescent="0.15">
      <c r="A15" s="228"/>
      <c r="B15" s="166" t="s">
        <v>63</v>
      </c>
      <c r="C15" s="166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5.95" customHeight="1" x14ac:dyDescent="0.15">
      <c r="A16" s="165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435"/>
      <c r="H16" s="301"/>
      <c r="I16" s="301"/>
      <c r="J16" s="435"/>
      <c r="K16" s="301"/>
      <c r="L16" s="301"/>
      <c r="M16" s="301"/>
      <c r="N16" s="301"/>
      <c r="O16" s="301"/>
      <c r="P16" s="440"/>
      <c r="Q16" s="301"/>
      <c r="R16" s="287"/>
    </row>
    <row r="17" spans="1:19" ht="15.95" customHeight="1" x14ac:dyDescent="0.15">
      <c r="A17" s="151"/>
      <c r="B17" s="9"/>
      <c r="C17" s="9"/>
      <c r="D17" s="9"/>
      <c r="F17" s="228"/>
      <c r="G17" s="274"/>
      <c r="H17" s="244"/>
      <c r="I17" s="244"/>
      <c r="J17" s="274"/>
      <c r="K17" s="244"/>
      <c r="L17" s="244"/>
      <c r="M17" s="244"/>
      <c r="N17" s="244"/>
      <c r="O17" s="244"/>
      <c r="P17" s="441"/>
      <c r="Q17" s="244"/>
      <c r="R17" s="246"/>
    </row>
    <row r="18" spans="1:19" ht="15.95" customHeight="1" x14ac:dyDescent="0.15">
      <c r="A18"/>
      <c r="F18" s="164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5.95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5.95" customHeight="1" x14ac:dyDescent="0.15">
      <c r="A20" s="15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5.95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165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5.95" customHeight="1" x14ac:dyDescent="0.15">
      <c r="A25" s="152">
        <v>3.1</v>
      </c>
      <c r="B25" s="38" t="s">
        <v>167</v>
      </c>
    </row>
    <row r="26" spans="1:19" ht="15.95" customHeight="1" x14ac:dyDescent="0.15">
      <c r="A26" s="152" t="s">
        <v>89</v>
      </c>
      <c r="B26" s="34" t="s">
        <v>158</v>
      </c>
      <c r="I26" s="151" t="s">
        <v>159</v>
      </c>
      <c r="J26" s="37" t="s">
        <v>164</v>
      </c>
    </row>
    <row r="27" spans="1:19" ht="15.95" customHeight="1" x14ac:dyDescent="0.15">
      <c r="A27" s="226"/>
      <c r="B27" s="158">
        <v>1</v>
      </c>
      <c r="C27" s="158">
        <v>2</v>
      </c>
      <c r="D27" s="158">
        <v>3</v>
      </c>
      <c r="E27" s="158">
        <v>4</v>
      </c>
      <c r="F27" s="158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383" t="s">
        <v>50</v>
      </c>
    </row>
    <row r="28" spans="1:19" ht="15.95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385"/>
    </row>
    <row r="29" spans="1:19" ht="15.95" customHeight="1" x14ac:dyDescent="0.15">
      <c r="A29" s="228"/>
      <c r="B29" s="244"/>
      <c r="C29" s="244"/>
      <c r="D29" s="274"/>
      <c r="E29" s="239"/>
      <c r="F29" s="277"/>
      <c r="G29" s="246"/>
      <c r="H29" s="37"/>
      <c r="I29" s="165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5.95" customHeight="1" x14ac:dyDescent="0.15">
      <c r="A30" s="165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5.95" customHeight="1" x14ac:dyDescent="0.15">
      <c r="A31" s="151"/>
      <c r="B31" s="9"/>
      <c r="C31" s="9"/>
      <c r="D31" s="9"/>
      <c r="E31" s="9"/>
      <c r="F31" s="9"/>
      <c r="G31" s="9"/>
    </row>
    <row r="32" spans="1:19" ht="15.95" customHeight="1" x14ac:dyDescent="0.15">
      <c r="A32" s="152">
        <v>3.2</v>
      </c>
      <c r="B32" s="65" t="s">
        <v>232</v>
      </c>
      <c r="H32" s="9"/>
      <c r="J32" s="151"/>
      <c r="K32" s="46"/>
      <c r="L32" s="46"/>
      <c r="M32" s="46"/>
      <c r="N32" s="46"/>
      <c r="O32" s="46"/>
      <c r="P32" s="46"/>
    </row>
    <row r="33" spans="1:17" ht="15.95" customHeight="1" x14ac:dyDescent="0.15">
      <c r="A33" s="152" t="s">
        <v>90</v>
      </c>
      <c r="B33" s="34" t="s">
        <v>160</v>
      </c>
      <c r="I33" s="152" t="s">
        <v>161</v>
      </c>
      <c r="J33" s="38" t="s">
        <v>88</v>
      </c>
    </row>
    <row r="34" spans="1:17" ht="15.95" customHeight="1" x14ac:dyDescent="0.15">
      <c r="A34" s="226"/>
      <c r="B34" s="158">
        <v>1</v>
      </c>
      <c r="C34" s="158">
        <v>2</v>
      </c>
      <c r="D34" s="158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124</v>
      </c>
      <c r="Q34" s="245" t="s">
        <v>50</v>
      </c>
    </row>
    <row r="35" spans="1:17" ht="15.95" customHeight="1" x14ac:dyDescent="0.15">
      <c r="A35" s="228"/>
      <c r="B35" s="166" t="s">
        <v>67</v>
      </c>
      <c r="C35" s="166" t="s">
        <v>66</v>
      </c>
      <c r="D35" s="166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5.95" customHeight="1" x14ac:dyDescent="0.15">
      <c r="A36" s="165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65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5.95" customHeight="1" x14ac:dyDescent="0.15">
      <c r="A37"/>
    </row>
    <row r="38" spans="1:17" ht="15.95" customHeight="1" x14ac:dyDescent="0.15">
      <c r="A38" s="152">
        <v>3.3</v>
      </c>
      <c r="B38" s="66" t="s">
        <v>170</v>
      </c>
    </row>
    <row r="39" spans="1:17" ht="15.95" customHeight="1" x14ac:dyDescent="0.15">
      <c r="A39" s="152" t="s">
        <v>91</v>
      </c>
      <c r="B39" s="38" t="s">
        <v>162</v>
      </c>
    </row>
    <row r="40" spans="1:17" ht="15.95" customHeight="1" x14ac:dyDescent="0.15">
      <c r="A40" s="247"/>
      <c r="B40" s="250" t="s">
        <v>16</v>
      </c>
      <c r="C40" s="251"/>
      <c r="D40" s="251"/>
      <c r="E40" s="251"/>
      <c r="F40" s="252"/>
      <c r="G40" s="447" t="s">
        <v>50</v>
      </c>
      <c r="H40" s="256" t="s">
        <v>13</v>
      </c>
      <c r="I40" s="257"/>
      <c r="J40" s="258"/>
      <c r="K40" s="365" t="s">
        <v>50</v>
      </c>
    </row>
    <row r="41" spans="1:17" ht="15.95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448"/>
      <c r="H41" s="53">
        <v>1</v>
      </c>
      <c r="I41" s="52">
        <v>2</v>
      </c>
      <c r="J41" s="52">
        <v>3</v>
      </c>
      <c r="K41" s="366"/>
      <c r="M41" s="37"/>
      <c r="N41" s="37"/>
      <c r="O41" s="37"/>
      <c r="P41" s="37"/>
    </row>
    <row r="42" spans="1:17" ht="15.95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448"/>
      <c r="H42" s="222" t="s">
        <v>67</v>
      </c>
      <c r="I42" s="242" t="s">
        <v>66</v>
      </c>
      <c r="J42" s="242" t="s">
        <v>68</v>
      </c>
      <c r="K42" s="366"/>
      <c r="M42" s="37"/>
      <c r="N42" s="37"/>
      <c r="O42" s="37"/>
      <c r="P42" s="37"/>
    </row>
    <row r="43" spans="1:17" ht="15.95" customHeight="1" x14ac:dyDescent="0.15">
      <c r="A43" s="249"/>
      <c r="B43" s="244"/>
      <c r="C43" s="244"/>
      <c r="D43" s="441"/>
      <c r="E43" s="450"/>
      <c r="F43" s="451"/>
      <c r="G43" s="449"/>
      <c r="H43" s="223"/>
      <c r="I43" s="221"/>
      <c r="J43" s="221"/>
      <c r="K43" s="367"/>
      <c r="M43" s="37"/>
      <c r="N43" s="37"/>
      <c r="O43" s="37"/>
      <c r="P43" s="37"/>
    </row>
    <row r="44" spans="1:17" ht="15.95" customHeight="1" x14ac:dyDescent="0.15">
      <c r="A44" s="165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5.95" customHeight="1" x14ac:dyDescent="0.15">
      <c r="C45" s="151"/>
      <c r="D45" s="39"/>
      <c r="E45" s="39"/>
      <c r="F45" s="39"/>
      <c r="G45" s="39"/>
      <c r="H45" s="42"/>
      <c r="I45" s="42"/>
      <c r="J45" s="42"/>
    </row>
    <row r="46" spans="1:17" ht="15.95" customHeight="1" x14ac:dyDescent="0.15">
      <c r="A46" s="152" t="s">
        <v>92</v>
      </c>
      <c r="B46" s="38" t="s">
        <v>163</v>
      </c>
      <c r="D46" s="151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5.95" customHeight="1" x14ac:dyDescent="0.15">
      <c r="A47" s="226"/>
      <c r="B47" s="229" t="s">
        <v>165</v>
      </c>
      <c r="C47" s="230"/>
      <c r="D47" s="230"/>
      <c r="E47" s="230"/>
      <c r="F47" s="231"/>
      <c r="G47" s="355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62" t="s">
        <v>50</v>
      </c>
    </row>
    <row r="48" spans="1:17" ht="15.95" customHeight="1" x14ac:dyDescent="0.15">
      <c r="A48" s="227"/>
      <c r="B48" s="336" t="s">
        <v>96</v>
      </c>
      <c r="C48" s="337" t="s">
        <v>97</v>
      </c>
      <c r="D48" s="338" t="s">
        <v>98</v>
      </c>
      <c r="E48" s="337" t="s">
        <v>99</v>
      </c>
      <c r="F48" s="338" t="s">
        <v>100</v>
      </c>
      <c r="G48" s="356"/>
      <c r="H48" s="438" t="s">
        <v>104</v>
      </c>
      <c r="I48" s="358" t="s">
        <v>105</v>
      </c>
      <c r="J48" s="358" t="s">
        <v>98</v>
      </c>
      <c r="K48" s="358" t="s">
        <v>106</v>
      </c>
      <c r="L48" s="275" t="s">
        <v>107</v>
      </c>
      <c r="M48" s="358" t="s">
        <v>36</v>
      </c>
      <c r="N48" s="275" t="s">
        <v>124</v>
      </c>
      <c r="O48" s="316"/>
    </row>
    <row r="49" spans="1:15" ht="15.95" customHeight="1" x14ac:dyDescent="0.15">
      <c r="A49" s="228"/>
      <c r="B49" s="211"/>
      <c r="C49" s="213"/>
      <c r="D49" s="215"/>
      <c r="E49" s="213"/>
      <c r="F49" s="215"/>
      <c r="G49" s="357"/>
      <c r="H49" s="439"/>
      <c r="I49" s="219"/>
      <c r="J49" s="219"/>
      <c r="K49" s="219"/>
      <c r="L49" s="239"/>
      <c r="M49" s="219"/>
      <c r="N49" s="239"/>
      <c r="O49" s="263"/>
    </row>
    <row r="50" spans="1:15" ht="15.95" customHeight="1" x14ac:dyDescent="0.15">
      <c r="A50" s="165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5.95" customHeight="1" x14ac:dyDescent="0.15">
      <c r="A51" s="151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5.95" customHeight="1" x14ac:dyDescent="0.15">
      <c r="A52" s="34" t="s">
        <v>197</v>
      </c>
      <c r="B52" s="152"/>
    </row>
    <row r="53" spans="1:15" ht="15.95" customHeight="1" x14ac:dyDescent="0.15">
      <c r="A53" s="152">
        <v>1</v>
      </c>
      <c r="B53" t="s">
        <v>209</v>
      </c>
    </row>
    <row r="54" spans="1:15" ht="15.95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318" t="s">
        <v>50</v>
      </c>
    </row>
    <row r="55" spans="1:15" ht="15.95" customHeight="1" x14ac:dyDescent="0.15">
      <c r="A55" s="310"/>
      <c r="B55" s="311"/>
      <c r="C55" s="262" t="s">
        <v>87</v>
      </c>
      <c r="D55" s="158">
        <v>1</v>
      </c>
      <c r="E55" s="158">
        <v>2</v>
      </c>
      <c r="F55" s="158">
        <v>3</v>
      </c>
      <c r="G55" s="158">
        <v>4</v>
      </c>
      <c r="H55" s="158">
        <v>5</v>
      </c>
      <c r="I55" s="158">
        <v>6</v>
      </c>
      <c r="J55" s="158">
        <v>7</v>
      </c>
      <c r="K55" s="158">
        <v>8</v>
      </c>
      <c r="L55" s="158">
        <v>9</v>
      </c>
      <c r="M55" s="158">
        <v>10</v>
      </c>
      <c r="N55" s="44">
        <v>11</v>
      </c>
      <c r="O55" s="319"/>
    </row>
    <row r="56" spans="1:15" ht="15.95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319"/>
    </row>
    <row r="57" spans="1:15" ht="15.95" customHeight="1" x14ac:dyDescent="0.15">
      <c r="A57" s="310"/>
      <c r="B57" s="311"/>
      <c r="C57" s="316"/>
      <c r="D57" s="435"/>
      <c r="E57" s="301"/>
      <c r="F57" s="301"/>
      <c r="G57" s="435"/>
      <c r="H57" s="301"/>
      <c r="I57" s="301"/>
      <c r="J57" s="301"/>
      <c r="K57" s="301"/>
      <c r="L57" s="301"/>
      <c r="M57" s="440"/>
      <c r="N57" s="304"/>
      <c r="O57" s="319"/>
    </row>
    <row r="58" spans="1:15" ht="15.95" customHeight="1" x14ac:dyDescent="0.15">
      <c r="A58" s="312"/>
      <c r="B58" s="313"/>
      <c r="C58" s="263"/>
      <c r="D58" s="274"/>
      <c r="E58" s="244"/>
      <c r="F58" s="244"/>
      <c r="G58" s="274"/>
      <c r="H58" s="244"/>
      <c r="I58" s="244"/>
      <c r="J58" s="244"/>
      <c r="K58" s="244"/>
      <c r="L58" s="244"/>
      <c r="M58" s="441"/>
      <c r="N58" s="305"/>
      <c r="O58" s="320"/>
    </row>
    <row r="59" spans="1:15" ht="15.95" customHeight="1" x14ac:dyDescent="0.15">
      <c r="A59" s="165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5.95" customHeight="1" x14ac:dyDescent="0.15">
      <c r="A60" s="165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5.95" customHeight="1" x14ac:dyDescent="0.15">
      <c r="A61" s="165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5.95" customHeight="1" x14ac:dyDescent="0.15">
      <c r="A62" s="165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5.95" customHeight="1" x14ac:dyDescent="0.15">
      <c r="A63" s="165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5.95" customHeight="1" x14ac:dyDescent="0.15">
      <c r="A64" s="165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5.95" customHeight="1" x14ac:dyDescent="0.15">
      <c r="A65" s="165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5.95" customHeight="1" x14ac:dyDescent="0.15">
      <c r="A66" s="165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5.95" customHeight="1" thickBot="1" x14ac:dyDescent="0.2">
      <c r="A67" s="163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5.95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5.95" customHeight="1" x14ac:dyDescent="0.15">
      <c r="B69" s="34"/>
    </row>
    <row r="70" spans="1:15" ht="15.95" customHeight="1" x14ac:dyDescent="0.15">
      <c r="A70" s="152">
        <v>2</v>
      </c>
      <c r="B70" t="s">
        <v>210</v>
      </c>
    </row>
    <row r="71" spans="1:15" ht="15.95" customHeight="1" x14ac:dyDescent="0.15">
      <c r="A71" s="152">
        <v>2.1</v>
      </c>
      <c r="B71" t="s">
        <v>168</v>
      </c>
    </row>
    <row r="72" spans="1:15" ht="15.95" customHeight="1" x14ac:dyDescent="0.15">
      <c r="A72" s="308"/>
      <c r="B72" s="309"/>
      <c r="C72" s="314" t="s">
        <v>25</v>
      </c>
      <c r="D72" s="257"/>
      <c r="E72" s="257"/>
      <c r="F72" s="257"/>
      <c r="G72" s="257"/>
      <c r="H72" s="257"/>
      <c r="I72" s="315"/>
      <c r="J72" s="318" t="s">
        <v>50</v>
      </c>
    </row>
    <row r="73" spans="1:15" ht="15.95" customHeight="1" x14ac:dyDescent="0.15">
      <c r="A73" s="310"/>
      <c r="B73" s="311"/>
      <c r="C73" s="288">
        <v>1</v>
      </c>
      <c r="D73" s="237"/>
      <c r="E73" s="288">
        <v>2</v>
      </c>
      <c r="F73" s="237"/>
      <c r="G73" s="288">
        <v>3</v>
      </c>
      <c r="H73" s="236"/>
      <c r="I73" s="437"/>
      <c r="J73" s="319"/>
    </row>
    <row r="74" spans="1:15" ht="15.95" customHeight="1" x14ac:dyDescent="0.15">
      <c r="A74" s="312"/>
      <c r="B74" s="313"/>
      <c r="C74" s="296" t="s">
        <v>72</v>
      </c>
      <c r="D74" s="297"/>
      <c r="E74" s="296" t="s">
        <v>74</v>
      </c>
      <c r="F74" s="297"/>
      <c r="G74" s="296" t="s">
        <v>84</v>
      </c>
      <c r="H74" s="298"/>
      <c r="I74" s="427"/>
      <c r="J74" s="320"/>
    </row>
    <row r="75" spans="1:15" ht="15.95" customHeight="1" x14ac:dyDescent="0.15">
      <c r="A75" s="165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430"/>
      <c r="J75" s="91">
        <f t="shared" ref="J75:J84" si="2">SUM(C75:I75)</f>
        <v>0</v>
      </c>
    </row>
    <row r="76" spans="1:15" ht="15.95" customHeight="1" x14ac:dyDescent="0.15">
      <c r="A76" s="165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430"/>
      <c r="J76" s="91">
        <f t="shared" si="2"/>
        <v>0</v>
      </c>
    </row>
    <row r="77" spans="1:15" ht="15.95" customHeight="1" x14ac:dyDescent="0.15">
      <c r="A77" s="165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430"/>
      <c r="J77" s="91">
        <f t="shared" si="2"/>
        <v>0</v>
      </c>
    </row>
    <row r="78" spans="1:15" ht="15.95" customHeight="1" x14ac:dyDescent="0.15">
      <c r="A78" s="165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430"/>
      <c r="J78" s="91">
        <f t="shared" si="2"/>
        <v>0</v>
      </c>
    </row>
    <row r="79" spans="1:15" ht="15.95" customHeight="1" x14ac:dyDescent="0.15">
      <c r="A79" s="165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430"/>
      <c r="J79" s="91">
        <f t="shared" si="2"/>
        <v>0</v>
      </c>
    </row>
    <row r="80" spans="1:15" ht="15.95" customHeight="1" x14ac:dyDescent="0.15">
      <c r="A80" s="165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430"/>
      <c r="J80" s="91">
        <f t="shared" si="2"/>
        <v>0</v>
      </c>
    </row>
    <row r="81" spans="1:17" ht="15.95" customHeight="1" x14ac:dyDescent="0.15">
      <c r="A81" s="165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430"/>
      <c r="J81" s="91">
        <f t="shared" si="2"/>
        <v>0</v>
      </c>
    </row>
    <row r="82" spans="1:17" ht="15.95" customHeight="1" x14ac:dyDescent="0.15">
      <c r="A82" s="165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430"/>
      <c r="J82" s="91">
        <f t="shared" si="2"/>
        <v>0</v>
      </c>
    </row>
    <row r="83" spans="1:17" ht="15.95" customHeight="1" thickBot="1" x14ac:dyDescent="0.2">
      <c r="A83" s="163">
        <v>9</v>
      </c>
      <c r="B83" s="57" t="s">
        <v>62</v>
      </c>
      <c r="C83" s="428">
        <f>COUNTIFS(ローデータ!$B$12:$B$1011,1,ローデータ!$G$12:$G$1011,$G$4,ローデータ!$H$12:$H$1011,$A$83,ローデータ!$K$12:$K$1011,C73)</f>
        <v>0</v>
      </c>
      <c r="D83" s="429"/>
      <c r="E83" s="428">
        <f>COUNTIFS(ローデータ!$B$12:$B$1011,1,ローデータ!$G$12:$G$1011,$G$4,ローデータ!$H$12:$H$1011,$A$83,ローデータ!$K$12:$K$1011,E73)</f>
        <v>0</v>
      </c>
      <c r="F83" s="429"/>
      <c r="G83" s="428">
        <f>COUNTIFS(ローデータ!$B$12:$B$1011,1,ローデータ!$G$12:$G$1011,$G$4,ローデータ!$H$12:$H$1011,$A$83,ローデータ!$K$12:$K$1011,G73)</f>
        <v>0</v>
      </c>
      <c r="H83" s="444"/>
      <c r="I83" s="445"/>
      <c r="J83" s="92">
        <f t="shared" si="2"/>
        <v>0</v>
      </c>
    </row>
    <row r="84" spans="1:17" ht="15.95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7">
        <f>SUM(G75:I83)</f>
        <v>0</v>
      </c>
      <c r="H84" s="442"/>
      <c r="I84" s="443"/>
      <c r="J84" s="93">
        <f t="shared" si="2"/>
        <v>0</v>
      </c>
    </row>
    <row r="85" spans="1:17" ht="15.95" customHeight="1" x14ac:dyDescent="0.15">
      <c r="A85" s="151"/>
      <c r="B85" s="151"/>
      <c r="C85" s="151"/>
      <c r="D85" s="151"/>
      <c r="E85" s="151"/>
      <c r="F85" s="151"/>
      <c r="G85" s="151"/>
      <c r="H85" s="151"/>
      <c r="I85" s="151"/>
      <c r="J85" s="9"/>
    </row>
    <row r="86" spans="1:17" ht="15.95" customHeight="1" x14ac:dyDescent="0.15">
      <c r="A86" s="67">
        <v>2.2000000000000002</v>
      </c>
      <c r="B86" s="34" t="s">
        <v>169</v>
      </c>
      <c r="C86" s="151"/>
      <c r="D86" s="151"/>
      <c r="E86" s="9"/>
      <c r="F86" s="9"/>
      <c r="G86" s="9"/>
    </row>
    <row r="87" spans="1:17" ht="15.95" customHeight="1" x14ac:dyDescent="0.15">
      <c r="A87" s="67" t="s">
        <v>172</v>
      </c>
      <c r="B87" s="34" t="s">
        <v>211</v>
      </c>
      <c r="C87" s="151"/>
      <c r="D87" s="151"/>
      <c r="E87" s="9"/>
      <c r="F87" s="9"/>
      <c r="G87" s="9"/>
    </row>
    <row r="88" spans="1:17" ht="15.95" customHeight="1" x14ac:dyDescent="0.15">
      <c r="A88" s="67" t="s">
        <v>171</v>
      </c>
      <c r="B88" s="38" t="s">
        <v>212</v>
      </c>
      <c r="D88" s="151"/>
      <c r="E88" s="9"/>
      <c r="F88" s="9"/>
      <c r="G88" s="9"/>
      <c r="H88" s="9"/>
      <c r="J88" s="152" t="s">
        <v>173</v>
      </c>
      <c r="K88" s="34" t="s">
        <v>213</v>
      </c>
    </row>
    <row r="89" spans="1:17" ht="15.95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365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5.95" customHeight="1" x14ac:dyDescent="0.15">
      <c r="A90" s="310"/>
      <c r="B90" s="311"/>
      <c r="C90" s="158">
        <v>1</v>
      </c>
      <c r="D90" s="158">
        <v>2</v>
      </c>
      <c r="E90" s="158">
        <v>3</v>
      </c>
      <c r="F90" s="158">
        <v>4</v>
      </c>
      <c r="G90" s="158">
        <v>5</v>
      </c>
      <c r="H90" s="366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5.95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366"/>
      <c r="J91" s="334"/>
      <c r="K91" s="335"/>
      <c r="L91" s="211"/>
      <c r="M91" s="213"/>
      <c r="N91" s="215"/>
      <c r="O91" s="213"/>
      <c r="P91" s="215"/>
      <c r="Q91" s="263"/>
    </row>
    <row r="92" spans="1:17" ht="15.95" customHeight="1" x14ac:dyDescent="0.15">
      <c r="A92" s="312"/>
      <c r="B92" s="313"/>
      <c r="C92" s="244"/>
      <c r="D92" s="244"/>
      <c r="E92" s="274"/>
      <c r="F92" s="239"/>
      <c r="G92" s="446"/>
      <c r="H92" s="367"/>
      <c r="J92" s="165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5.95" customHeight="1" x14ac:dyDescent="0.15">
      <c r="A93" s="165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65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5.95" customHeight="1" x14ac:dyDescent="0.15">
      <c r="A94" s="165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65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5.95" customHeight="1" x14ac:dyDescent="0.15">
      <c r="A95" s="165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65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5.95" customHeight="1" x14ac:dyDescent="0.15">
      <c r="A96" s="165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65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5.95" customHeight="1" x14ac:dyDescent="0.15">
      <c r="A97" s="165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65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5.95" customHeight="1" x14ac:dyDescent="0.15">
      <c r="A98" s="165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65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5.95" customHeight="1" x14ac:dyDescent="0.15">
      <c r="A99" s="165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65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5.95" customHeight="1" x14ac:dyDescent="0.15">
      <c r="A100" s="165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63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5.95" customHeight="1" x14ac:dyDescent="0.15">
      <c r="A101" s="163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60" t="s">
        <v>50</v>
      </c>
      <c r="K101" s="161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5.95" customHeight="1" x14ac:dyDescent="0.15">
      <c r="A102" s="160" t="s">
        <v>50</v>
      </c>
      <c r="B102" s="161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5.95" customHeight="1" x14ac:dyDescent="0.15">
      <c r="B103" s="34"/>
      <c r="L103" s="34"/>
    </row>
    <row r="104" spans="1:17" ht="15.95" customHeight="1" x14ac:dyDescent="0.15">
      <c r="A104" s="152" t="s">
        <v>174</v>
      </c>
      <c r="B104" s="34" t="s">
        <v>214</v>
      </c>
      <c r="L104" s="34"/>
    </row>
    <row r="105" spans="1:17" ht="15.95" customHeight="1" x14ac:dyDescent="0.15">
      <c r="A105" s="152" t="s">
        <v>175</v>
      </c>
      <c r="B105" s="38" t="s">
        <v>176</v>
      </c>
      <c r="C105" s="151"/>
      <c r="D105" s="9"/>
      <c r="E105" s="9"/>
      <c r="F105" s="9"/>
      <c r="G105" s="9"/>
      <c r="I105" s="152" t="s">
        <v>177</v>
      </c>
      <c r="J105" s="38" t="s">
        <v>178</v>
      </c>
      <c r="K105" s="151"/>
      <c r="L105" s="34"/>
    </row>
    <row r="106" spans="1:17" ht="15.95" customHeight="1" x14ac:dyDescent="0.15">
      <c r="A106" s="308"/>
      <c r="B106" s="309"/>
      <c r="C106" s="350" t="s">
        <v>114</v>
      </c>
      <c r="D106" s="351"/>
      <c r="E106" s="352"/>
      <c r="F106" s="365" t="s">
        <v>50</v>
      </c>
      <c r="G106" s="69"/>
      <c r="H106" s="330"/>
      <c r="I106" s="331"/>
      <c r="J106" s="288" t="s">
        <v>115</v>
      </c>
      <c r="K106" s="236"/>
      <c r="L106" s="236"/>
      <c r="M106" s="236"/>
      <c r="N106" s="236"/>
      <c r="O106" s="236"/>
      <c r="P106" s="237"/>
      <c r="Q106" s="245" t="s">
        <v>50</v>
      </c>
    </row>
    <row r="107" spans="1:17" ht="15.95" customHeight="1" x14ac:dyDescent="0.15">
      <c r="A107" s="310"/>
      <c r="B107" s="311"/>
      <c r="C107" s="158">
        <v>1</v>
      </c>
      <c r="D107" s="158">
        <v>2</v>
      </c>
      <c r="E107" s="158">
        <v>3</v>
      </c>
      <c r="F107" s="366"/>
      <c r="G107" s="66"/>
      <c r="H107" s="332"/>
      <c r="I107" s="333"/>
      <c r="J107" s="425" t="s">
        <v>104</v>
      </c>
      <c r="K107" s="358" t="s">
        <v>105</v>
      </c>
      <c r="L107" s="358" t="s">
        <v>98</v>
      </c>
      <c r="M107" s="358" t="s">
        <v>106</v>
      </c>
      <c r="N107" s="275" t="s">
        <v>107</v>
      </c>
      <c r="O107" s="358" t="s">
        <v>36</v>
      </c>
      <c r="P107" s="275" t="s">
        <v>124</v>
      </c>
      <c r="Q107" s="287"/>
    </row>
    <row r="108" spans="1:17" ht="15.95" customHeight="1" x14ac:dyDescent="0.15">
      <c r="A108" s="312"/>
      <c r="B108" s="313"/>
      <c r="C108" s="166" t="s">
        <v>67</v>
      </c>
      <c r="D108" s="166" t="s">
        <v>66</v>
      </c>
      <c r="E108" s="166" t="s">
        <v>68</v>
      </c>
      <c r="F108" s="367"/>
      <c r="G108" s="66"/>
      <c r="H108" s="334"/>
      <c r="I108" s="335"/>
      <c r="J108" s="426"/>
      <c r="K108" s="219"/>
      <c r="L108" s="219"/>
      <c r="M108" s="219"/>
      <c r="N108" s="239"/>
      <c r="O108" s="219"/>
      <c r="P108" s="239"/>
      <c r="Q108" s="246"/>
    </row>
    <row r="109" spans="1:17" ht="15.95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5.95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5.95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5.95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5.95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5.95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5.95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5.95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5.95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5.95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5.95" customHeight="1" x14ac:dyDescent="0.15">
      <c r="B119" s="34"/>
      <c r="C119" s="151"/>
      <c r="D119" s="151"/>
      <c r="E119" s="9"/>
      <c r="F119" s="9"/>
      <c r="G119" s="9"/>
    </row>
    <row r="120" spans="1:17" ht="15.95" customHeight="1" x14ac:dyDescent="0.15">
      <c r="A120" s="152" t="s">
        <v>181</v>
      </c>
      <c r="B120" s="34" t="s">
        <v>215</v>
      </c>
      <c r="C120" s="151"/>
      <c r="D120" s="151"/>
      <c r="E120" s="9"/>
      <c r="F120" s="9"/>
      <c r="G120" s="9"/>
    </row>
    <row r="121" spans="1:17" ht="15.95" customHeight="1" x14ac:dyDescent="0.15">
      <c r="A121" s="152" t="s">
        <v>179</v>
      </c>
      <c r="B121" s="38" t="s">
        <v>216</v>
      </c>
      <c r="D121" s="151"/>
      <c r="E121" s="9"/>
      <c r="F121" s="9"/>
      <c r="G121" s="9"/>
      <c r="H121" s="9"/>
    </row>
    <row r="122" spans="1:17" ht="15.95" customHeight="1" x14ac:dyDescent="0.15">
      <c r="B122" s="34"/>
      <c r="C122" s="38"/>
      <c r="D122" s="151"/>
      <c r="E122" s="9"/>
      <c r="F122" s="9"/>
      <c r="G122" s="9"/>
      <c r="H122" s="9"/>
    </row>
    <row r="123" spans="1:17" ht="15.95" customHeight="1" x14ac:dyDescent="0.15">
      <c r="A123" s="308"/>
      <c r="B123" s="309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365" t="s">
        <v>50</v>
      </c>
    </row>
    <row r="124" spans="1:17" ht="15.95" customHeight="1" x14ac:dyDescent="0.15">
      <c r="A124" s="310"/>
      <c r="B124" s="311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366"/>
    </row>
    <row r="125" spans="1:17" ht="15.95" customHeight="1" x14ac:dyDescent="0.15">
      <c r="A125" s="310"/>
      <c r="B125" s="311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222" t="s">
        <v>67</v>
      </c>
      <c r="J125" s="242" t="s">
        <v>66</v>
      </c>
      <c r="K125" s="242" t="s">
        <v>68</v>
      </c>
      <c r="L125" s="366"/>
    </row>
    <row r="126" spans="1:17" ht="15.95" customHeight="1" x14ac:dyDescent="0.15">
      <c r="A126" s="312"/>
      <c r="B126" s="313"/>
      <c r="C126" s="244"/>
      <c r="D126" s="244"/>
      <c r="E126" s="274"/>
      <c r="F126" s="239"/>
      <c r="G126" s="446"/>
      <c r="H126" s="349"/>
      <c r="I126" s="223"/>
      <c r="J126" s="221"/>
      <c r="K126" s="221"/>
      <c r="L126" s="367"/>
    </row>
    <row r="127" spans="1:17" ht="15.95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5.95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5.95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5.95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5.95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5.95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5.95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5.95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5.95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5.95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5.95" customHeight="1" x14ac:dyDescent="0.15">
      <c r="B137" s="152"/>
      <c r="C137" s="151"/>
      <c r="D137" s="151"/>
      <c r="E137" s="9"/>
      <c r="F137" s="9"/>
      <c r="G137" s="9"/>
    </row>
    <row r="138" spans="1:16" ht="15.95" customHeight="1" x14ac:dyDescent="0.15">
      <c r="A138" s="152" t="s">
        <v>180</v>
      </c>
      <c r="B138" s="38" t="s">
        <v>182</v>
      </c>
      <c r="D138" s="151"/>
      <c r="E138" s="9"/>
      <c r="F138" s="9"/>
      <c r="G138" s="9"/>
      <c r="H138" s="9"/>
    </row>
    <row r="139" spans="1:16" ht="15.95" customHeight="1" x14ac:dyDescent="0.15">
      <c r="B139" s="34"/>
      <c r="C139" s="151"/>
      <c r="D139" s="151"/>
      <c r="E139" s="9"/>
      <c r="F139" s="9"/>
      <c r="G139" s="9"/>
      <c r="H139" s="9"/>
    </row>
    <row r="140" spans="1:16" ht="15.95" customHeight="1" x14ac:dyDescent="0.15">
      <c r="A140" s="330"/>
      <c r="B140" s="331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62" t="s">
        <v>50</v>
      </c>
    </row>
    <row r="141" spans="1:16" ht="15.95" customHeight="1" x14ac:dyDescent="0.15">
      <c r="A141" s="332"/>
      <c r="B141" s="333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438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124</v>
      </c>
      <c r="P141" s="316"/>
    </row>
    <row r="142" spans="1:16" ht="15.95" customHeight="1" x14ac:dyDescent="0.15">
      <c r="A142" s="334"/>
      <c r="B142" s="335"/>
      <c r="C142" s="211"/>
      <c r="D142" s="213"/>
      <c r="E142" s="215"/>
      <c r="F142" s="213"/>
      <c r="G142" s="215"/>
      <c r="H142" s="357"/>
      <c r="I142" s="439"/>
      <c r="J142" s="219"/>
      <c r="K142" s="219"/>
      <c r="L142" s="219"/>
      <c r="M142" s="239"/>
      <c r="N142" s="219"/>
      <c r="O142" s="239"/>
      <c r="P142" s="263"/>
    </row>
    <row r="143" spans="1:16" ht="15.95" customHeight="1" x14ac:dyDescent="0.15">
      <c r="A143" s="165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5.95" customHeight="1" x14ac:dyDescent="0.15">
      <c r="A144" s="165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5.95" customHeight="1" x14ac:dyDescent="0.15">
      <c r="A145" s="165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5.95" customHeight="1" x14ac:dyDescent="0.15">
      <c r="A146" s="165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5.95" customHeight="1" x14ac:dyDescent="0.15">
      <c r="A147" s="165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5.95" customHeight="1" x14ac:dyDescent="0.15">
      <c r="A148" s="165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5.95" customHeight="1" x14ac:dyDescent="0.15">
      <c r="A149" s="165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5.95" customHeight="1" x14ac:dyDescent="0.15">
      <c r="A150" s="165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5.95" customHeight="1" x14ac:dyDescent="0.15">
      <c r="A151" s="163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5.95" customHeight="1" x14ac:dyDescent="0.15">
      <c r="A152" s="373" t="s">
        <v>50</v>
      </c>
      <c r="B152" s="375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5.95" customHeight="1" x14ac:dyDescent="0.15">
      <c r="A153" s="151"/>
      <c r="B153" s="15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5.95" customHeight="1" x14ac:dyDescent="0.15">
      <c r="A154" s="152">
        <v>3</v>
      </c>
      <c r="B154" t="s">
        <v>217</v>
      </c>
      <c r="C154" s="15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5.95" customHeight="1" x14ac:dyDescent="0.15">
      <c r="A155" s="152">
        <v>3.1</v>
      </c>
      <c r="B155" t="s">
        <v>168</v>
      </c>
      <c r="D155" s="151"/>
      <c r="E155" s="9"/>
      <c r="F155" s="9"/>
      <c r="G155" s="9"/>
      <c r="H155" s="9"/>
    </row>
    <row r="156" spans="1:16" ht="15.95" customHeight="1" x14ac:dyDescent="0.15">
      <c r="A156" s="308"/>
      <c r="B156" s="362"/>
      <c r="C156" s="362"/>
      <c r="D156" s="362"/>
      <c r="E156" s="309"/>
      <c r="F156" s="314" t="s">
        <v>25</v>
      </c>
      <c r="G156" s="257"/>
      <c r="H156" s="257"/>
      <c r="I156" s="257"/>
      <c r="J156" s="257"/>
      <c r="K156" s="257"/>
      <c r="L156" s="258"/>
      <c r="M156" s="365" t="s">
        <v>50</v>
      </c>
    </row>
    <row r="157" spans="1:16" ht="15.95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5.95" customHeight="1" x14ac:dyDescent="0.15">
      <c r="A158" s="312"/>
      <c r="B158" s="364"/>
      <c r="C158" s="364"/>
      <c r="D158" s="364"/>
      <c r="E158" s="313"/>
      <c r="F158" s="296" t="s">
        <v>72</v>
      </c>
      <c r="G158" s="297"/>
      <c r="H158" s="296" t="s">
        <v>74</v>
      </c>
      <c r="I158" s="297"/>
      <c r="J158" s="296" t="s">
        <v>84</v>
      </c>
      <c r="K158" s="298"/>
      <c r="L158" s="297"/>
      <c r="M158" s="367"/>
    </row>
    <row r="159" spans="1:16" ht="15.95" customHeight="1" x14ac:dyDescent="0.15">
      <c r="A159" s="370" t="s">
        <v>73</v>
      </c>
      <c r="B159" s="168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5.95" customHeight="1" x14ac:dyDescent="0.15">
      <c r="A160" s="371"/>
      <c r="B160" s="376" t="s">
        <v>86</v>
      </c>
      <c r="C160" s="16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5.95" customHeight="1" x14ac:dyDescent="0.15">
      <c r="A161" s="371"/>
      <c r="B161" s="377"/>
      <c r="C161" s="16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5.95" customHeight="1" x14ac:dyDescent="0.15">
      <c r="A162" s="371"/>
      <c r="B162" s="377"/>
      <c r="C162" s="16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5.95" customHeight="1" x14ac:dyDescent="0.15">
      <c r="A163" s="371"/>
      <c r="B163" s="377"/>
      <c r="C163" s="16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5.95" customHeight="1" x14ac:dyDescent="0.15">
      <c r="A164" s="371"/>
      <c r="B164" s="377"/>
      <c r="C164" s="16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5.95" customHeight="1" x14ac:dyDescent="0.15">
      <c r="A165" s="371"/>
      <c r="B165" s="377"/>
      <c r="C165" s="16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5.95" customHeight="1" x14ac:dyDescent="0.15">
      <c r="A166" s="371"/>
      <c r="B166" s="377"/>
      <c r="C166" s="16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5.95" customHeight="1" x14ac:dyDescent="0.15">
      <c r="A167" s="371"/>
      <c r="B167" s="377"/>
      <c r="C167" s="16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5.95" customHeight="1" x14ac:dyDescent="0.15">
      <c r="A168" s="371"/>
      <c r="B168" s="377"/>
      <c r="C168" s="16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5.95" customHeight="1" x14ac:dyDescent="0.15">
      <c r="A169" s="371"/>
      <c r="B169" s="377"/>
      <c r="C169" s="16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5.95" customHeight="1" x14ac:dyDescent="0.15">
      <c r="A170" s="372"/>
      <c r="B170" s="378"/>
      <c r="C170" s="16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5.95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5.95" customHeight="1" x14ac:dyDescent="0.15">
      <c r="A172" s="15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5.95" customHeight="1" x14ac:dyDescent="0.15">
      <c r="A173" s="15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5.95" customHeight="1" x14ac:dyDescent="0.15">
      <c r="A174" s="152" t="s">
        <v>184</v>
      </c>
      <c r="B174" s="38" t="s">
        <v>183</v>
      </c>
      <c r="C174" s="15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5.95" customHeight="1" x14ac:dyDescent="0.15">
      <c r="A175" s="308"/>
      <c r="B175" s="362"/>
      <c r="C175" s="362"/>
      <c r="D175" s="362"/>
      <c r="E175" s="309"/>
      <c r="F175" s="314" t="s">
        <v>112</v>
      </c>
      <c r="G175" s="257"/>
      <c r="H175" s="257"/>
      <c r="I175" s="257"/>
      <c r="J175" s="258"/>
      <c r="K175" s="365" t="s">
        <v>50</v>
      </c>
      <c r="L175" s="9"/>
      <c r="M175" s="9"/>
    </row>
    <row r="176" spans="1:19" ht="15.95" customHeight="1" x14ac:dyDescent="0.15">
      <c r="A176" s="310"/>
      <c r="B176" s="363"/>
      <c r="C176" s="363"/>
      <c r="D176" s="363"/>
      <c r="E176" s="311"/>
      <c r="F176" s="158">
        <v>1</v>
      </c>
      <c r="G176" s="158">
        <v>2</v>
      </c>
      <c r="H176" s="158">
        <v>3</v>
      </c>
      <c r="I176" s="158">
        <v>4</v>
      </c>
      <c r="J176" s="158">
        <v>5</v>
      </c>
      <c r="K176" s="366"/>
      <c r="L176" s="9"/>
      <c r="M176" s="9"/>
    </row>
    <row r="177" spans="1:13" ht="15.95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5.95" customHeight="1" x14ac:dyDescent="0.15">
      <c r="A178" s="312"/>
      <c r="B178" s="364"/>
      <c r="C178" s="364"/>
      <c r="D178" s="364"/>
      <c r="E178" s="313"/>
      <c r="F178" s="244"/>
      <c r="G178" s="244"/>
      <c r="H178" s="274"/>
      <c r="I178" s="239"/>
      <c r="J178" s="446"/>
      <c r="K178" s="367"/>
      <c r="L178" s="9"/>
      <c r="M178" s="9"/>
    </row>
    <row r="179" spans="1:13" ht="15.95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5.95" customHeight="1" x14ac:dyDescent="0.15">
      <c r="A180" s="371"/>
      <c r="B180" s="376" t="s">
        <v>86</v>
      </c>
      <c r="C180" s="16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5.95" customHeight="1" x14ac:dyDescent="0.15">
      <c r="A181" s="371"/>
      <c r="B181" s="377"/>
      <c r="C181" s="16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5.95" customHeight="1" x14ac:dyDescent="0.15">
      <c r="A182" s="371"/>
      <c r="B182" s="377"/>
      <c r="C182" s="16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5.95" customHeight="1" x14ac:dyDescent="0.15">
      <c r="A183" s="371"/>
      <c r="B183" s="377"/>
      <c r="C183" s="16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5.95" customHeight="1" x14ac:dyDescent="0.15">
      <c r="A184" s="371"/>
      <c r="B184" s="377"/>
      <c r="C184" s="16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5.95" customHeight="1" x14ac:dyDescent="0.15">
      <c r="A185" s="371"/>
      <c r="B185" s="377"/>
      <c r="C185" s="16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5.95" customHeight="1" x14ac:dyDescent="0.15">
      <c r="A186" s="371"/>
      <c r="B186" s="377"/>
      <c r="C186" s="16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5.95" customHeight="1" x14ac:dyDescent="0.15">
      <c r="A187" s="371"/>
      <c r="B187" s="377"/>
      <c r="C187" s="16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5.95" customHeight="1" x14ac:dyDescent="0.15">
      <c r="A188" s="371"/>
      <c r="B188" s="377"/>
      <c r="C188" s="16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5.95" customHeight="1" x14ac:dyDescent="0.15">
      <c r="A189" s="371"/>
      <c r="B189" s="377"/>
      <c r="C189" s="16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5.95" customHeight="1" x14ac:dyDescent="0.15">
      <c r="A190" s="372"/>
      <c r="B190" s="378"/>
      <c r="C190" s="16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5.95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5.95" customHeight="1" x14ac:dyDescent="0.15">
      <c r="A192" s="151"/>
      <c r="B192" s="151"/>
      <c r="C192" s="151"/>
      <c r="D192" s="151"/>
      <c r="E192" s="151"/>
      <c r="F192" s="9"/>
      <c r="G192" s="9"/>
      <c r="H192" s="9"/>
      <c r="I192" s="9"/>
      <c r="J192" s="9"/>
      <c r="K192" s="9"/>
      <c r="L192" s="9"/>
    </row>
    <row r="193" spans="1:18" ht="15.95" customHeight="1" x14ac:dyDescent="0.15">
      <c r="A193" s="152" t="s">
        <v>185</v>
      </c>
      <c r="B193" s="38" t="s">
        <v>165</v>
      </c>
      <c r="C193" s="15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5.95" customHeight="1" x14ac:dyDescent="0.15">
      <c r="A194" s="330"/>
      <c r="B194" s="380"/>
      <c r="C194" s="380"/>
      <c r="D194" s="380"/>
      <c r="E194" s="331"/>
      <c r="F194" s="288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5.95" customHeight="1" x14ac:dyDescent="0.15">
      <c r="A195" s="332"/>
      <c r="B195" s="381"/>
      <c r="C195" s="381"/>
      <c r="D195" s="381"/>
      <c r="E195" s="333"/>
      <c r="F195" s="33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5.95" customHeight="1" x14ac:dyDescent="0.15">
      <c r="A196" s="332"/>
      <c r="B196" s="381"/>
      <c r="C196" s="381"/>
      <c r="D196" s="381"/>
      <c r="E196" s="333"/>
      <c r="F196" s="210"/>
      <c r="G196" s="212"/>
      <c r="H196" s="214"/>
      <c r="I196" s="212"/>
      <c r="J196" s="214"/>
      <c r="K196" s="384"/>
      <c r="L196" s="9"/>
      <c r="M196" s="9"/>
    </row>
    <row r="197" spans="1:18" ht="15.95" customHeight="1" x14ac:dyDescent="0.15">
      <c r="A197" s="334"/>
      <c r="B197" s="382"/>
      <c r="C197" s="382"/>
      <c r="D197" s="382"/>
      <c r="E197" s="335"/>
      <c r="F197" s="211"/>
      <c r="G197" s="213"/>
      <c r="H197" s="215"/>
      <c r="I197" s="213"/>
      <c r="J197" s="215"/>
      <c r="K197" s="385"/>
      <c r="L197" s="9"/>
      <c r="M197" s="9"/>
    </row>
    <row r="198" spans="1:18" ht="15.95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5.95" customHeight="1" x14ac:dyDescent="0.15">
      <c r="A199" s="371"/>
      <c r="B199" s="376" t="s">
        <v>86</v>
      </c>
      <c r="C199" s="16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5.95" customHeight="1" x14ac:dyDescent="0.15">
      <c r="A200" s="371"/>
      <c r="B200" s="377"/>
      <c r="C200" s="16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5.95" customHeight="1" x14ac:dyDescent="0.15">
      <c r="A201" s="371"/>
      <c r="B201" s="377"/>
      <c r="C201" s="16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5.95" customHeight="1" x14ac:dyDescent="0.15">
      <c r="A202" s="371"/>
      <c r="B202" s="377"/>
      <c r="C202" s="16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5.95" customHeight="1" x14ac:dyDescent="0.15">
      <c r="A203" s="371"/>
      <c r="B203" s="377"/>
      <c r="C203" s="16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5.95" customHeight="1" x14ac:dyDescent="0.15">
      <c r="A204" s="371"/>
      <c r="B204" s="377"/>
      <c r="C204" s="16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5.95" customHeight="1" x14ac:dyDescent="0.15">
      <c r="A205" s="371"/>
      <c r="B205" s="377"/>
      <c r="C205" s="16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5.95" customHeight="1" x14ac:dyDescent="0.15">
      <c r="A206" s="371"/>
      <c r="B206" s="377"/>
      <c r="C206" s="16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5.95" customHeight="1" x14ac:dyDescent="0.15">
      <c r="A207" s="371"/>
      <c r="B207" s="377"/>
      <c r="C207" s="16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5.95" customHeight="1" x14ac:dyDescent="0.15">
      <c r="A208" s="371"/>
      <c r="B208" s="377"/>
      <c r="C208" s="16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5.95" customHeight="1" x14ac:dyDescent="0.15">
      <c r="A209" s="372"/>
      <c r="B209" s="378"/>
      <c r="C209" s="16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5.95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5.95" customHeight="1" x14ac:dyDescent="0.15">
      <c r="A211" s="151" t="s">
        <v>187</v>
      </c>
      <c r="B211" s="38" t="s">
        <v>219</v>
      </c>
      <c r="C211" s="151"/>
      <c r="D211" s="151"/>
      <c r="E211" s="15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5.95" customHeight="1" x14ac:dyDescent="0.15">
      <c r="A212" s="152" t="s">
        <v>189</v>
      </c>
      <c r="B212" s="38" t="s">
        <v>188</v>
      </c>
    </row>
    <row r="213" spans="1:18" ht="15.95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5.95" customHeight="1" x14ac:dyDescent="0.15">
      <c r="A214" s="310"/>
      <c r="B214" s="363"/>
      <c r="C214" s="363"/>
      <c r="D214" s="363"/>
      <c r="E214" s="311"/>
      <c r="F214" s="158">
        <v>1</v>
      </c>
      <c r="G214" s="158">
        <v>2</v>
      </c>
      <c r="H214" s="158">
        <v>3</v>
      </c>
      <c r="I214" s="366"/>
    </row>
    <row r="215" spans="1:18" ht="15.95" customHeight="1" x14ac:dyDescent="0.15">
      <c r="A215" s="312"/>
      <c r="B215" s="364"/>
      <c r="C215" s="364"/>
      <c r="D215" s="364"/>
      <c r="E215" s="313"/>
      <c r="F215" s="166" t="s">
        <v>67</v>
      </c>
      <c r="G215" s="166" t="s">
        <v>66</v>
      </c>
      <c r="H215" s="166" t="s">
        <v>68</v>
      </c>
      <c r="I215" s="367"/>
    </row>
    <row r="216" spans="1:18" ht="15.95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5.95" customHeight="1" x14ac:dyDescent="0.15">
      <c r="A217" s="371"/>
      <c r="B217" s="376" t="s">
        <v>86</v>
      </c>
      <c r="C217" s="16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5.95" customHeight="1" x14ac:dyDescent="0.15">
      <c r="A218" s="371"/>
      <c r="B218" s="377"/>
      <c r="C218" s="16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5.95" customHeight="1" x14ac:dyDescent="0.15">
      <c r="A219" s="371"/>
      <c r="B219" s="377"/>
      <c r="C219" s="16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5.95" customHeight="1" x14ac:dyDescent="0.15">
      <c r="A220" s="371"/>
      <c r="B220" s="377"/>
      <c r="C220" s="16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5.95" customHeight="1" x14ac:dyDescent="0.15">
      <c r="A221" s="371"/>
      <c r="B221" s="377"/>
      <c r="C221" s="16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5.95" customHeight="1" x14ac:dyDescent="0.15">
      <c r="A222" s="371"/>
      <c r="B222" s="377"/>
      <c r="C222" s="16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5.95" customHeight="1" x14ac:dyDescent="0.15">
      <c r="A223" s="371"/>
      <c r="B223" s="377"/>
      <c r="C223" s="16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5.95" customHeight="1" x14ac:dyDescent="0.15">
      <c r="A224" s="371"/>
      <c r="B224" s="377"/>
      <c r="C224" s="16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5.95" customHeight="1" x14ac:dyDescent="0.15">
      <c r="A225" s="371"/>
      <c r="B225" s="377"/>
      <c r="C225" s="16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5.95" customHeight="1" x14ac:dyDescent="0.15">
      <c r="A226" s="371"/>
      <c r="B226" s="377"/>
      <c r="C226" s="16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5.95" customHeight="1" x14ac:dyDescent="0.15">
      <c r="A227" s="372"/>
      <c r="B227" s="378"/>
      <c r="C227" s="16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5.95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5.95" customHeight="1" x14ac:dyDescent="0.15">
      <c r="A229" s="151"/>
      <c r="B229" s="151"/>
      <c r="C229" s="151"/>
      <c r="D229" s="151"/>
      <c r="E229" s="151"/>
      <c r="F229" s="9"/>
      <c r="G229" s="9"/>
      <c r="H229" s="9"/>
      <c r="I229" s="9"/>
    </row>
    <row r="230" spans="1:14" ht="15.95" customHeight="1" x14ac:dyDescent="0.15">
      <c r="A230" s="152" t="s">
        <v>190</v>
      </c>
      <c r="B230" s="38" t="s">
        <v>71</v>
      </c>
    </row>
    <row r="231" spans="1:14" ht="15.95" customHeight="1" x14ac:dyDescent="0.15">
      <c r="A231" s="330"/>
      <c r="B231" s="380"/>
      <c r="C231" s="380"/>
      <c r="D231" s="380"/>
      <c r="E231" s="331"/>
      <c r="F231" s="288" t="s">
        <v>178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5.95" customHeight="1" x14ac:dyDescent="0.15">
      <c r="A232" s="332"/>
      <c r="B232" s="381"/>
      <c r="C232" s="381"/>
      <c r="D232" s="381"/>
      <c r="E232" s="333"/>
      <c r="F232" s="425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69</v>
      </c>
      <c r="M232" s="287"/>
    </row>
    <row r="233" spans="1:14" ht="15.95" customHeight="1" x14ac:dyDescent="0.15">
      <c r="A233" s="334"/>
      <c r="B233" s="382"/>
      <c r="C233" s="382"/>
      <c r="D233" s="382"/>
      <c r="E233" s="335"/>
      <c r="F233" s="426"/>
      <c r="G233" s="219"/>
      <c r="H233" s="219"/>
      <c r="I233" s="219"/>
      <c r="J233" s="239"/>
      <c r="K233" s="219"/>
      <c r="L233" s="239"/>
      <c r="M233" s="246"/>
    </row>
    <row r="234" spans="1:14" ht="15.95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5.95" customHeight="1" x14ac:dyDescent="0.15">
      <c r="A235" s="371"/>
      <c r="B235" s="376" t="s">
        <v>86</v>
      </c>
      <c r="C235" s="16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5.95" customHeight="1" x14ac:dyDescent="0.15">
      <c r="A236" s="371"/>
      <c r="B236" s="377"/>
      <c r="C236" s="16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5.95" customHeight="1" x14ac:dyDescent="0.15">
      <c r="A237" s="371"/>
      <c r="B237" s="377"/>
      <c r="C237" s="16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5.95" customHeight="1" x14ac:dyDescent="0.15">
      <c r="A238" s="371"/>
      <c r="B238" s="377"/>
      <c r="C238" s="16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5.95" customHeight="1" x14ac:dyDescent="0.15">
      <c r="A239" s="371"/>
      <c r="B239" s="377"/>
      <c r="C239" s="16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5.95" customHeight="1" x14ac:dyDescent="0.15">
      <c r="A240" s="371"/>
      <c r="B240" s="377"/>
      <c r="C240" s="16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5.95" customHeight="1" x14ac:dyDescent="0.15">
      <c r="A241" s="371"/>
      <c r="B241" s="377"/>
      <c r="C241" s="16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5.95" customHeight="1" x14ac:dyDescent="0.15">
      <c r="A242" s="371"/>
      <c r="B242" s="377"/>
      <c r="C242" s="16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5.95" customHeight="1" x14ac:dyDescent="0.15">
      <c r="A243" s="371"/>
      <c r="B243" s="377"/>
      <c r="C243" s="16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5.95" customHeight="1" x14ac:dyDescent="0.15">
      <c r="A244" s="371"/>
      <c r="B244" s="377"/>
      <c r="C244" s="16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5.95" customHeight="1" x14ac:dyDescent="0.15">
      <c r="A245" s="372"/>
      <c r="B245" s="378"/>
      <c r="C245" s="16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5.95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5.95" customHeight="1" x14ac:dyDescent="0.15">
      <c r="A247" s="151"/>
      <c r="B247" s="151"/>
      <c r="C247" s="151"/>
      <c r="D247" s="151"/>
      <c r="E247" s="151"/>
      <c r="F247" s="9"/>
      <c r="G247" s="9"/>
      <c r="H247" s="9"/>
      <c r="I247" s="9"/>
      <c r="J247" s="9"/>
      <c r="K247" s="9"/>
      <c r="L247" s="9"/>
      <c r="M247" s="9"/>
    </row>
    <row r="248" spans="1:17" ht="15.95" customHeight="1" x14ac:dyDescent="0.15">
      <c r="A248" s="152" t="s">
        <v>191</v>
      </c>
      <c r="B248" s="34" t="s">
        <v>220</v>
      </c>
      <c r="K248" s="9"/>
      <c r="L248" s="9"/>
      <c r="M248" s="9"/>
      <c r="N248" s="9"/>
      <c r="O248" s="9"/>
    </row>
    <row r="249" spans="1:17" ht="15.95" customHeight="1" x14ac:dyDescent="0.15">
      <c r="A249" s="152" t="s">
        <v>192</v>
      </c>
      <c r="B249" s="38" t="s">
        <v>221</v>
      </c>
      <c r="O249" s="9"/>
      <c r="P249" s="9"/>
      <c r="Q249" s="9"/>
    </row>
    <row r="250" spans="1:17" ht="15.95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447" t="s">
        <v>50</v>
      </c>
      <c r="L250" s="256" t="s">
        <v>13</v>
      </c>
      <c r="M250" s="257"/>
      <c r="N250" s="258"/>
      <c r="O250" s="365" t="s">
        <v>50</v>
      </c>
    </row>
    <row r="251" spans="1:17" ht="15.95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448"/>
      <c r="L251" s="43">
        <v>1</v>
      </c>
      <c r="M251" s="40">
        <v>2</v>
      </c>
      <c r="N251" s="50">
        <v>3</v>
      </c>
      <c r="O251" s="366"/>
    </row>
    <row r="252" spans="1:17" ht="15.95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448"/>
      <c r="L252" s="222" t="s">
        <v>67</v>
      </c>
      <c r="M252" s="242" t="s">
        <v>66</v>
      </c>
      <c r="N252" s="242" t="s">
        <v>68</v>
      </c>
      <c r="O252" s="366"/>
    </row>
    <row r="253" spans="1:17" ht="15.95" customHeight="1" x14ac:dyDescent="0.15">
      <c r="A253" s="312"/>
      <c r="B253" s="364"/>
      <c r="C253" s="364"/>
      <c r="D253" s="364"/>
      <c r="E253" s="313"/>
      <c r="F253" s="244"/>
      <c r="G253" s="244"/>
      <c r="H253" s="274"/>
      <c r="I253" s="239"/>
      <c r="J253" s="446"/>
      <c r="K253" s="449"/>
      <c r="L253" s="223"/>
      <c r="M253" s="221"/>
      <c r="N253" s="221"/>
      <c r="O253" s="367"/>
    </row>
    <row r="254" spans="1:17" ht="15.95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5.95" customHeight="1" x14ac:dyDescent="0.15">
      <c r="A255" s="395"/>
      <c r="B255" s="397" t="s">
        <v>86</v>
      </c>
      <c r="C255" s="162">
        <v>1</v>
      </c>
      <c r="D255" s="368" t="s">
        <v>75</v>
      </c>
      <c r="E255" s="369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5.95" customHeight="1" x14ac:dyDescent="0.15">
      <c r="A256" s="395"/>
      <c r="B256" s="452"/>
      <c r="C256" s="162">
        <v>2</v>
      </c>
      <c r="D256" s="368" t="s">
        <v>76</v>
      </c>
      <c r="E256" s="369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5.95" customHeight="1" x14ac:dyDescent="0.15">
      <c r="A257" s="395"/>
      <c r="B257" s="452"/>
      <c r="C257" s="162">
        <v>3</v>
      </c>
      <c r="D257" s="368" t="s">
        <v>77</v>
      </c>
      <c r="E257" s="369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5.95" customHeight="1" x14ac:dyDescent="0.15">
      <c r="A258" s="395"/>
      <c r="B258" s="452"/>
      <c r="C258" s="16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5.95" customHeight="1" x14ac:dyDescent="0.15">
      <c r="A259" s="395"/>
      <c r="B259" s="452"/>
      <c r="C259" s="162">
        <v>5</v>
      </c>
      <c r="D259" s="368" t="s">
        <v>78</v>
      </c>
      <c r="E259" s="369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5.95" customHeight="1" x14ac:dyDescent="0.15">
      <c r="A260" s="395"/>
      <c r="B260" s="452"/>
      <c r="C260" s="162">
        <v>6</v>
      </c>
      <c r="D260" s="368" t="s">
        <v>79</v>
      </c>
      <c r="E260" s="369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5.95" customHeight="1" x14ac:dyDescent="0.15">
      <c r="A261" s="395"/>
      <c r="B261" s="452"/>
      <c r="C261" s="162">
        <v>7</v>
      </c>
      <c r="D261" s="368" t="s">
        <v>80</v>
      </c>
      <c r="E261" s="369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5.95" customHeight="1" x14ac:dyDescent="0.15">
      <c r="A262" s="395"/>
      <c r="B262" s="452"/>
      <c r="C262" s="162">
        <v>8</v>
      </c>
      <c r="D262" s="368" t="s">
        <v>81</v>
      </c>
      <c r="E262" s="369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5.95" customHeight="1" x14ac:dyDescent="0.15">
      <c r="A263" s="395"/>
      <c r="B263" s="452"/>
      <c r="C263" s="162">
        <v>9</v>
      </c>
      <c r="D263" s="368" t="s">
        <v>82</v>
      </c>
      <c r="E263" s="369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5.95" customHeight="1" x14ac:dyDescent="0.15">
      <c r="A264" s="395"/>
      <c r="B264" s="452"/>
      <c r="C264" s="16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5.95" customHeight="1" x14ac:dyDescent="0.15">
      <c r="A265" s="396"/>
      <c r="B265" s="453"/>
      <c r="C265" s="162">
        <v>11</v>
      </c>
      <c r="D265" s="368" t="s">
        <v>83</v>
      </c>
      <c r="E265" s="369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5.95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5.95" customHeight="1" x14ac:dyDescent="0.15">
      <c r="A267" s="151"/>
      <c r="B267" s="151"/>
      <c r="C267" s="151"/>
      <c r="D267" s="151"/>
      <c r="E267" s="15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5.95" customHeight="1" x14ac:dyDescent="0.15">
      <c r="A268" s="152" t="s">
        <v>193</v>
      </c>
      <c r="B268" s="38" t="s">
        <v>182</v>
      </c>
    </row>
    <row r="269" spans="1:19" ht="15.95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355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5.95" customHeight="1" x14ac:dyDescent="0.15">
      <c r="A270" s="407"/>
      <c r="B270" s="408"/>
      <c r="C270" s="408"/>
      <c r="D270" s="408"/>
      <c r="E270" s="208"/>
      <c r="F270" s="33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356"/>
      <c r="L270" s="438" t="s">
        <v>104</v>
      </c>
      <c r="M270" s="358" t="s">
        <v>105</v>
      </c>
      <c r="N270" s="358" t="s">
        <v>98</v>
      </c>
      <c r="O270" s="358" t="s">
        <v>106</v>
      </c>
      <c r="P270" s="275" t="s">
        <v>107</v>
      </c>
      <c r="Q270" s="358" t="s">
        <v>36</v>
      </c>
      <c r="R270" s="275" t="s">
        <v>124</v>
      </c>
      <c r="S270" s="316"/>
    </row>
    <row r="271" spans="1:19" ht="15.95" customHeight="1" x14ac:dyDescent="0.15">
      <c r="A271" s="409"/>
      <c r="B271" s="410"/>
      <c r="C271" s="410"/>
      <c r="D271" s="410"/>
      <c r="E271" s="209"/>
      <c r="F271" s="211"/>
      <c r="G271" s="213"/>
      <c r="H271" s="215"/>
      <c r="I271" s="213"/>
      <c r="J271" s="215"/>
      <c r="K271" s="357"/>
      <c r="L271" s="439"/>
      <c r="M271" s="219"/>
      <c r="N271" s="219"/>
      <c r="O271" s="219"/>
      <c r="P271" s="239"/>
      <c r="Q271" s="219"/>
      <c r="R271" s="239"/>
      <c r="S271" s="263"/>
    </row>
    <row r="272" spans="1:19" ht="15.95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5.95" customHeight="1" x14ac:dyDescent="0.15">
      <c r="A273" s="371"/>
      <c r="B273" s="376" t="s">
        <v>86</v>
      </c>
      <c r="C273" s="16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5.95" customHeight="1" x14ac:dyDescent="0.15">
      <c r="A274" s="371"/>
      <c r="B274" s="377"/>
      <c r="C274" s="16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5.95" customHeight="1" x14ac:dyDescent="0.15">
      <c r="A275" s="371"/>
      <c r="B275" s="377"/>
      <c r="C275" s="16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5.95" customHeight="1" x14ac:dyDescent="0.15">
      <c r="A276" s="371"/>
      <c r="B276" s="377"/>
      <c r="C276" s="162">
        <v>4</v>
      </c>
      <c r="D276" s="403" t="s">
        <v>110</v>
      </c>
      <c r="E276" s="436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5.95" customHeight="1" x14ac:dyDescent="0.15">
      <c r="A277" s="371"/>
      <c r="B277" s="377"/>
      <c r="C277" s="16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5.95" customHeight="1" x14ac:dyDescent="0.15">
      <c r="A278" s="371"/>
      <c r="B278" s="377"/>
      <c r="C278" s="16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ref="S278:S283" si="28">SUM(L278:R278)</f>
        <v>0</v>
      </c>
    </row>
    <row r="279" spans="1:19" ht="15.95" customHeight="1" x14ac:dyDescent="0.15">
      <c r="A279" s="371"/>
      <c r="B279" s="377"/>
      <c r="C279" s="16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8"/>
        <v>0</v>
      </c>
    </row>
    <row r="280" spans="1:19" ht="15.95" customHeight="1" x14ac:dyDescent="0.15">
      <c r="A280" s="371"/>
      <c r="B280" s="377"/>
      <c r="C280" s="16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8"/>
        <v>0</v>
      </c>
    </row>
    <row r="281" spans="1:19" ht="15.95" customHeight="1" x14ac:dyDescent="0.15">
      <c r="A281" s="371"/>
      <c r="B281" s="377"/>
      <c r="C281" s="16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8"/>
        <v>0</v>
      </c>
    </row>
    <row r="282" spans="1:19" ht="15.95" customHeight="1" x14ac:dyDescent="0.15">
      <c r="A282" s="371"/>
      <c r="B282" s="377"/>
      <c r="C282" s="16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8"/>
        <v>0</v>
      </c>
    </row>
    <row r="283" spans="1:19" ht="15.95" customHeight="1" x14ac:dyDescent="0.15">
      <c r="A283" s="372"/>
      <c r="B283" s="378"/>
      <c r="C283" s="16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8"/>
        <v>0</v>
      </c>
    </row>
    <row r="284" spans="1:19" ht="15.95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9">SUM(G272:G283)</f>
        <v>0</v>
      </c>
      <c r="H284" s="45">
        <f t="shared" si="29"/>
        <v>0</v>
      </c>
      <c r="I284" s="45">
        <f t="shared" si="29"/>
        <v>0</v>
      </c>
      <c r="J284" s="45">
        <f t="shared" si="29"/>
        <v>0</v>
      </c>
      <c r="K284" s="83">
        <f t="shared" si="26"/>
        <v>0</v>
      </c>
      <c r="L284" s="82">
        <f>SUM(L272:L283)</f>
        <v>0</v>
      </c>
      <c r="M284" s="82">
        <f t="shared" ref="M284:R284" si="30">SUM(M272:M283)</f>
        <v>0</v>
      </c>
      <c r="N284" s="82">
        <f t="shared" si="30"/>
        <v>0</v>
      </c>
      <c r="O284" s="82">
        <f t="shared" si="30"/>
        <v>0</v>
      </c>
      <c r="P284" s="82">
        <f t="shared" si="30"/>
        <v>0</v>
      </c>
      <c r="Q284" s="82">
        <f t="shared" si="30"/>
        <v>0</v>
      </c>
      <c r="R284" s="82">
        <f t="shared" si="30"/>
        <v>0</v>
      </c>
      <c r="S284" s="45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11" t="s">
        <v>138</v>
      </c>
      <c r="B3" s="361" t="s">
        <v>142</v>
      </c>
      <c r="C3" s="361"/>
      <c r="D3" s="361"/>
      <c r="E3" s="361" t="s">
        <v>141</v>
      </c>
      <c r="F3" s="361"/>
      <c r="G3" s="361"/>
      <c r="H3" s="361" t="s">
        <v>140</v>
      </c>
      <c r="I3" s="361"/>
      <c r="J3" s="361"/>
      <c r="K3" s="35">
        <v>1</v>
      </c>
      <c r="L3" s="413" t="s">
        <v>129</v>
      </c>
      <c r="M3" s="414"/>
      <c r="N3" s="414"/>
      <c r="O3" s="415"/>
      <c r="P3" s="114">
        <v>2</v>
      </c>
      <c r="Q3" s="413" t="s">
        <v>130</v>
      </c>
      <c r="R3" s="414"/>
      <c r="S3" s="414"/>
      <c r="T3" s="415"/>
      <c r="U3" s="114">
        <v>3</v>
      </c>
      <c r="V3" s="413" t="s">
        <v>131</v>
      </c>
      <c r="W3" s="414"/>
      <c r="X3" s="414"/>
      <c r="Y3" s="415"/>
      <c r="Z3" s="114">
        <v>4</v>
      </c>
      <c r="AA3" s="413" t="s">
        <v>132</v>
      </c>
      <c r="AB3" s="414"/>
      <c r="AC3" s="414"/>
      <c r="AD3" s="415"/>
      <c r="AE3" s="114">
        <v>5</v>
      </c>
      <c r="AF3" s="413" t="s">
        <v>133</v>
      </c>
      <c r="AG3" s="414"/>
      <c r="AH3" s="414"/>
      <c r="AI3" s="415"/>
      <c r="AJ3" s="114">
        <v>6</v>
      </c>
      <c r="AK3" s="413" t="s">
        <v>134</v>
      </c>
      <c r="AL3" s="414"/>
      <c r="AM3" s="414"/>
      <c r="AN3" s="415"/>
      <c r="AO3" s="114">
        <v>7</v>
      </c>
      <c r="AP3" s="413" t="s">
        <v>135</v>
      </c>
      <c r="AQ3" s="414"/>
      <c r="AR3" s="414"/>
      <c r="AS3" s="415"/>
      <c r="AT3" s="114">
        <v>8</v>
      </c>
      <c r="AU3" s="413" t="s">
        <v>136</v>
      </c>
      <c r="AV3" s="414"/>
      <c r="AW3" s="414"/>
      <c r="AX3" s="415"/>
      <c r="AY3" s="114">
        <v>9</v>
      </c>
      <c r="AZ3" s="413" t="s">
        <v>137</v>
      </c>
      <c r="BA3" s="414"/>
      <c r="BB3" s="414"/>
      <c r="BC3" s="417"/>
      <c r="BD3" s="414" t="s">
        <v>194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143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143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143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143</v>
      </c>
      <c r="C8" s="361"/>
      <c r="D8" s="361"/>
      <c r="E8" s="361" t="s">
        <v>143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143</v>
      </c>
      <c r="C9" s="361"/>
      <c r="D9" s="361"/>
      <c r="E9" s="361"/>
      <c r="F9" s="361"/>
      <c r="G9" s="361"/>
      <c r="H9" s="361" t="s">
        <v>143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143</v>
      </c>
      <c r="F10" s="361"/>
      <c r="G10" s="361"/>
      <c r="H10" s="361" t="s">
        <v>143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143</v>
      </c>
      <c r="C11" s="361"/>
      <c r="D11" s="361"/>
      <c r="E11" s="361" t="s">
        <v>143</v>
      </c>
      <c r="F11" s="361"/>
      <c r="G11" s="361"/>
      <c r="H11" s="361" t="s">
        <v>143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14">
        <v>2</v>
      </c>
      <c r="Q13" s="413" t="s">
        <v>55</v>
      </c>
      <c r="R13" s="414"/>
      <c r="S13" s="414"/>
      <c r="T13" s="415"/>
      <c r="U13" s="114">
        <v>3</v>
      </c>
      <c r="V13" s="413" t="s">
        <v>56</v>
      </c>
      <c r="W13" s="414"/>
      <c r="X13" s="414"/>
      <c r="Y13" s="415"/>
      <c r="Z13" s="114">
        <v>4</v>
      </c>
      <c r="AA13" s="413" t="s">
        <v>57</v>
      </c>
      <c r="AB13" s="414"/>
      <c r="AC13" s="414"/>
      <c r="AD13" s="415"/>
      <c r="AE13" s="114">
        <v>5</v>
      </c>
      <c r="AF13" s="413" t="s">
        <v>58</v>
      </c>
      <c r="AG13" s="414"/>
      <c r="AH13" s="414"/>
      <c r="AI13" s="415"/>
      <c r="AJ13" s="114">
        <v>6</v>
      </c>
      <c r="AK13" s="413" t="s">
        <v>134</v>
      </c>
      <c r="AL13" s="414"/>
      <c r="AM13" s="414"/>
      <c r="AN13" s="415"/>
      <c r="AO13" s="114">
        <v>7</v>
      </c>
      <c r="AP13" s="413" t="s">
        <v>135</v>
      </c>
      <c r="AQ13" s="414"/>
      <c r="AR13" s="414"/>
      <c r="AS13" s="415"/>
      <c r="AT13" s="114">
        <v>8</v>
      </c>
      <c r="AU13" s="413" t="s">
        <v>61</v>
      </c>
      <c r="AV13" s="414"/>
      <c r="AW13" s="414"/>
      <c r="AX13" s="415"/>
      <c r="AY13" s="114">
        <v>9</v>
      </c>
      <c r="AZ13" s="413" t="s">
        <v>62</v>
      </c>
      <c r="BA13" s="414"/>
      <c r="BB13" s="414"/>
      <c r="BC13" s="417"/>
      <c r="BD13" s="414" t="s">
        <v>194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143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143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143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143</v>
      </c>
      <c r="C18" s="361"/>
      <c r="D18" s="361"/>
      <c r="E18" s="361" t="s">
        <v>143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143</v>
      </c>
      <c r="C19" s="361"/>
      <c r="D19" s="361"/>
      <c r="E19" s="361"/>
      <c r="F19" s="361"/>
      <c r="G19" s="361"/>
      <c r="H19" s="361" t="s">
        <v>143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143</v>
      </c>
      <c r="F20" s="361"/>
      <c r="G20" s="361"/>
      <c r="H20" s="361" t="s">
        <v>143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143</v>
      </c>
      <c r="C21" s="361"/>
      <c r="D21" s="361"/>
      <c r="E21" s="361" t="s">
        <v>143</v>
      </c>
      <c r="F21" s="361"/>
      <c r="G21" s="361"/>
      <c r="H21" s="361" t="s">
        <v>143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14">
        <v>2</v>
      </c>
      <c r="Q23" s="413" t="s">
        <v>55</v>
      </c>
      <c r="R23" s="414"/>
      <c r="S23" s="414"/>
      <c r="T23" s="415"/>
      <c r="U23" s="114">
        <v>3</v>
      </c>
      <c r="V23" s="413" t="s">
        <v>56</v>
      </c>
      <c r="W23" s="414"/>
      <c r="X23" s="414"/>
      <c r="Y23" s="415"/>
      <c r="Z23" s="114">
        <v>4</v>
      </c>
      <c r="AA23" s="413" t="s">
        <v>57</v>
      </c>
      <c r="AB23" s="414"/>
      <c r="AC23" s="414"/>
      <c r="AD23" s="415"/>
      <c r="AE23" s="114">
        <v>5</v>
      </c>
      <c r="AF23" s="413" t="s">
        <v>58</v>
      </c>
      <c r="AG23" s="414"/>
      <c r="AH23" s="414"/>
      <c r="AI23" s="415"/>
      <c r="AJ23" s="114">
        <v>6</v>
      </c>
      <c r="AK23" s="413" t="s">
        <v>134</v>
      </c>
      <c r="AL23" s="414"/>
      <c r="AM23" s="414"/>
      <c r="AN23" s="415"/>
      <c r="AO23" s="114">
        <v>7</v>
      </c>
      <c r="AP23" s="413" t="s">
        <v>135</v>
      </c>
      <c r="AQ23" s="414"/>
      <c r="AR23" s="414"/>
      <c r="AS23" s="415"/>
      <c r="AT23" s="114">
        <v>8</v>
      </c>
      <c r="AU23" s="413" t="s">
        <v>61</v>
      </c>
      <c r="AV23" s="414"/>
      <c r="AW23" s="414"/>
      <c r="AX23" s="415"/>
      <c r="AY23" s="114">
        <v>9</v>
      </c>
      <c r="AZ23" s="413" t="s">
        <v>62</v>
      </c>
      <c r="BA23" s="414"/>
      <c r="BB23" s="414"/>
      <c r="BC23" s="417"/>
      <c r="BD23" s="414" t="s">
        <v>194</v>
      </c>
      <c r="BE23" s="414"/>
      <c r="BF23" s="414"/>
      <c r="BG23" s="414"/>
      <c r="BH23" s="416"/>
    </row>
    <row r="24" spans="1:60" ht="12.95" customHeight="1" thickBot="1" x14ac:dyDescent="0.2">
      <c r="A24" s="370" t="s">
        <v>145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143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143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143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143</v>
      </c>
      <c r="C28" s="361"/>
      <c r="D28" s="361"/>
      <c r="E28" s="361" t="s">
        <v>143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143</v>
      </c>
      <c r="C29" s="361"/>
      <c r="D29" s="361"/>
      <c r="E29" s="361"/>
      <c r="F29" s="361"/>
      <c r="G29" s="361"/>
      <c r="H29" s="361" t="s">
        <v>143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143</v>
      </c>
      <c r="F30" s="361"/>
      <c r="G30" s="361"/>
      <c r="H30" s="361" t="s">
        <v>143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143</v>
      </c>
      <c r="C31" s="361"/>
      <c r="D31" s="361"/>
      <c r="E31" s="361" t="s">
        <v>143</v>
      </c>
      <c r="F31" s="361"/>
      <c r="G31" s="361"/>
      <c r="H31" s="361" t="s">
        <v>143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14">
        <v>2</v>
      </c>
      <c r="Q33" s="413" t="s">
        <v>55</v>
      </c>
      <c r="R33" s="414"/>
      <c r="S33" s="414"/>
      <c r="T33" s="415"/>
      <c r="U33" s="114">
        <v>3</v>
      </c>
      <c r="V33" s="413" t="s">
        <v>56</v>
      </c>
      <c r="W33" s="414"/>
      <c r="X33" s="414"/>
      <c r="Y33" s="415"/>
      <c r="Z33" s="114">
        <v>4</v>
      </c>
      <c r="AA33" s="413" t="s">
        <v>57</v>
      </c>
      <c r="AB33" s="414"/>
      <c r="AC33" s="414"/>
      <c r="AD33" s="415"/>
      <c r="AE33" s="114">
        <v>5</v>
      </c>
      <c r="AF33" s="413" t="s">
        <v>58</v>
      </c>
      <c r="AG33" s="414"/>
      <c r="AH33" s="414"/>
      <c r="AI33" s="415"/>
      <c r="AJ33" s="114">
        <v>6</v>
      </c>
      <c r="AK33" s="413" t="s">
        <v>134</v>
      </c>
      <c r="AL33" s="414"/>
      <c r="AM33" s="414"/>
      <c r="AN33" s="415"/>
      <c r="AO33" s="114">
        <v>7</v>
      </c>
      <c r="AP33" s="413" t="s">
        <v>135</v>
      </c>
      <c r="AQ33" s="414"/>
      <c r="AR33" s="414"/>
      <c r="AS33" s="415"/>
      <c r="AT33" s="114">
        <v>8</v>
      </c>
      <c r="AU33" s="413" t="s">
        <v>61</v>
      </c>
      <c r="AV33" s="414"/>
      <c r="AW33" s="414"/>
      <c r="AX33" s="415"/>
      <c r="AY33" s="114">
        <v>9</v>
      </c>
      <c r="AZ33" s="413" t="s">
        <v>62</v>
      </c>
      <c r="BA33" s="414"/>
      <c r="BB33" s="414"/>
      <c r="BC33" s="417"/>
      <c r="BD33" s="414" t="s">
        <v>194</v>
      </c>
      <c r="BE33" s="414"/>
      <c r="BF33" s="414"/>
      <c r="BG33" s="414"/>
      <c r="BH33" s="416"/>
    </row>
    <row r="34" spans="1:60" ht="12.95" customHeight="1" thickBot="1" x14ac:dyDescent="0.2">
      <c r="A34" s="370" t="s">
        <v>146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143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143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143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143</v>
      </c>
      <c r="C38" s="361"/>
      <c r="D38" s="361"/>
      <c r="E38" s="361" t="s">
        <v>143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143</v>
      </c>
      <c r="C39" s="361"/>
      <c r="D39" s="361"/>
      <c r="E39" s="361"/>
      <c r="F39" s="361"/>
      <c r="G39" s="361"/>
      <c r="H39" s="361" t="s">
        <v>143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143</v>
      </c>
      <c r="F40" s="361"/>
      <c r="G40" s="361"/>
      <c r="H40" s="361" t="s">
        <v>143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143</v>
      </c>
      <c r="C41" s="361"/>
      <c r="D41" s="361"/>
      <c r="E41" s="361" t="s">
        <v>143</v>
      </c>
      <c r="F41" s="361"/>
      <c r="G41" s="361"/>
      <c r="H41" s="361" t="s">
        <v>143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14">
        <v>2</v>
      </c>
      <c r="Q43" s="413" t="s">
        <v>55</v>
      </c>
      <c r="R43" s="414"/>
      <c r="S43" s="414"/>
      <c r="T43" s="415"/>
      <c r="U43" s="114">
        <v>3</v>
      </c>
      <c r="V43" s="413" t="s">
        <v>56</v>
      </c>
      <c r="W43" s="414"/>
      <c r="X43" s="414"/>
      <c r="Y43" s="415"/>
      <c r="Z43" s="114">
        <v>4</v>
      </c>
      <c r="AA43" s="413" t="s">
        <v>57</v>
      </c>
      <c r="AB43" s="414"/>
      <c r="AC43" s="414"/>
      <c r="AD43" s="415"/>
      <c r="AE43" s="114">
        <v>5</v>
      </c>
      <c r="AF43" s="413" t="s">
        <v>58</v>
      </c>
      <c r="AG43" s="414"/>
      <c r="AH43" s="414"/>
      <c r="AI43" s="415"/>
      <c r="AJ43" s="114">
        <v>6</v>
      </c>
      <c r="AK43" s="413" t="s">
        <v>134</v>
      </c>
      <c r="AL43" s="414"/>
      <c r="AM43" s="414"/>
      <c r="AN43" s="415"/>
      <c r="AO43" s="114">
        <v>7</v>
      </c>
      <c r="AP43" s="413" t="s">
        <v>135</v>
      </c>
      <c r="AQ43" s="414"/>
      <c r="AR43" s="414"/>
      <c r="AS43" s="415"/>
      <c r="AT43" s="114">
        <v>8</v>
      </c>
      <c r="AU43" s="413" t="s">
        <v>61</v>
      </c>
      <c r="AV43" s="414"/>
      <c r="AW43" s="414"/>
      <c r="AX43" s="415"/>
      <c r="AY43" s="114">
        <v>9</v>
      </c>
      <c r="AZ43" s="413" t="s">
        <v>62</v>
      </c>
      <c r="BA43" s="414"/>
      <c r="BB43" s="414"/>
      <c r="BC43" s="417"/>
      <c r="BD43" s="414" t="s">
        <v>194</v>
      </c>
      <c r="BE43" s="414"/>
      <c r="BF43" s="414"/>
      <c r="BG43" s="414"/>
      <c r="BH43" s="416"/>
    </row>
    <row r="44" spans="1:60" ht="12.95" customHeight="1" thickBot="1" x14ac:dyDescent="0.2">
      <c r="A44" s="411" t="s">
        <v>147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143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143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143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143</v>
      </c>
      <c r="C48" s="361"/>
      <c r="D48" s="361"/>
      <c r="E48" s="361" t="s">
        <v>143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143</v>
      </c>
      <c r="C49" s="361"/>
      <c r="D49" s="361"/>
      <c r="E49" s="361"/>
      <c r="F49" s="361"/>
      <c r="G49" s="361"/>
      <c r="H49" s="361" t="s">
        <v>143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143</v>
      </c>
      <c r="F50" s="361"/>
      <c r="G50" s="361"/>
      <c r="H50" s="361" t="s">
        <v>143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143</v>
      </c>
      <c r="C51" s="361"/>
      <c r="D51" s="361"/>
      <c r="E51" s="361" t="s">
        <v>143</v>
      </c>
      <c r="F51" s="361"/>
      <c r="G51" s="361"/>
      <c r="H51" s="361" t="s">
        <v>143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14">
        <v>2</v>
      </c>
      <c r="Q53" s="413" t="s">
        <v>55</v>
      </c>
      <c r="R53" s="414"/>
      <c r="S53" s="414"/>
      <c r="T53" s="415"/>
      <c r="U53" s="114">
        <v>3</v>
      </c>
      <c r="V53" s="413" t="s">
        <v>56</v>
      </c>
      <c r="W53" s="414"/>
      <c r="X53" s="414"/>
      <c r="Y53" s="415"/>
      <c r="Z53" s="114">
        <v>4</v>
      </c>
      <c r="AA53" s="413" t="s">
        <v>57</v>
      </c>
      <c r="AB53" s="414"/>
      <c r="AC53" s="414"/>
      <c r="AD53" s="415"/>
      <c r="AE53" s="114">
        <v>5</v>
      </c>
      <c r="AF53" s="413" t="s">
        <v>58</v>
      </c>
      <c r="AG53" s="414"/>
      <c r="AH53" s="414"/>
      <c r="AI53" s="415"/>
      <c r="AJ53" s="114">
        <v>6</v>
      </c>
      <c r="AK53" s="413" t="s">
        <v>134</v>
      </c>
      <c r="AL53" s="414"/>
      <c r="AM53" s="414"/>
      <c r="AN53" s="415"/>
      <c r="AO53" s="114">
        <v>7</v>
      </c>
      <c r="AP53" s="413" t="s">
        <v>135</v>
      </c>
      <c r="AQ53" s="414"/>
      <c r="AR53" s="414"/>
      <c r="AS53" s="415"/>
      <c r="AT53" s="114">
        <v>8</v>
      </c>
      <c r="AU53" s="413" t="s">
        <v>61</v>
      </c>
      <c r="AV53" s="414"/>
      <c r="AW53" s="414"/>
      <c r="AX53" s="415"/>
      <c r="AY53" s="114">
        <v>9</v>
      </c>
      <c r="AZ53" s="413" t="s">
        <v>62</v>
      </c>
      <c r="BA53" s="414"/>
      <c r="BB53" s="414"/>
      <c r="BC53" s="417"/>
      <c r="BD53" s="414" t="s">
        <v>194</v>
      </c>
      <c r="BE53" s="414"/>
      <c r="BF53" s="414"/>
      <c r="BG53" s="414"/>
      <c r="BH53" s="416"/>
    </row>
    <row r="54" spans="1:60" ht="12.95" customHeight="1" thickBot="1" x14ac:dyDescent="0.2">
      <c r="A54" s="418" t="s">
        <v>148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143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143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143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143</v>
      </c>
      <c r="C58" s="361"/>
      <c r="D58" s="361"/>
      <c r="E58" s="361" t="s">
        <v>143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143</v>
      </c>
      <c r="C59" s="361"/>
      <c r="D59" s="361"/>
      <c r="E59" s="361"/>
      <c r="F59" s="361"/>
      <c r="G59" s="361"/>
      <c r="H59" s="361" t="s">
        <v>143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143</v>
      </c>
      <c r="F60" s="361"/>
      <c r="G60" s="361"/>
      <c r="H60" s="361" t="s">
        <v>143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143</v>
      </c>
      <c r="C61" s="361"/>
      <c r="D61" s="361"/>
      <c r="E61" s="361" t="s">
        <v>143</v>
      </c>
      <c r="F61" s="361"/>
      <c r="G61" s="361"/>
      <c r="H61" s="361" t="s">
        <v>143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14">
        <v>2</v>
      </c>
      <c r="Q63" s="413" t="s">
        <v>55</v>
      </c>
      <c r="R63" s="414"/>
      <c r="S63" s="414"/>
      <c r="T63" s="415"/>
      <c r="U63" s="114">
        <v>3</v>
      </c>
      <c r="V63" s="413" t="s">
        <v>56</v>
      </c>
      <c r="W63" s="414"/>
      <c r="X63" s="414"/>
      <c r="Y63" s="415"/>
      <c r="Z63" s="114">
        <v>4</v>
      </c>
      <c r="AA63" s="413" t="s">
        <v>57</v>
      </c>
      <c r="AB63" s="414"/>
      <c r="AC63" s="414"/>
      <c r="AD63" s="415"/>
      <c r="AE63" s="114">
        <v>5</v>
      </c>
      <c r="AF63" s="413" t="s">
        <v>58</v>
      </c>
      <c r="AG63" s="414"/>
      <c r="AH63" s="414"/>
      <c r="AI63" s="415"/>
      <c r="AJ63" s="114">
        <v>6</v>
      </c>
      <c r="AK63" s="413" t="s">
        <v>134</v>
      </c>
      <c r="AL63" s="414"/>
      <c r="AM63" s="414"/>
      <c r="AN63" s="415"/>
      <c r="AO63" s="114">
        <v>7</v>
      </c>
      <c r="AP63" s="413" t="s">
        <v>135</v>
      </c>
      <c r="AQ63" s="414"/>
      <c r="AR63" s="414"/>
      <c r="AS63" s="415"/>
      <c r="AT63" s="114">
        <v>8</v>
      </c>
      <c r="AU63" s="413" t="s">
        <v>61</v>
      </c>
      <c r="AV63" s="414"/>
      <c r="AW63" s="414"/>
      <c r="AX63" s="415"/>
      <c r="AY63" s="114">
        <v>9</v>
      </c>
      <c r="AZ63" s="413" t="s">
        <v>62</v>
      </c>
      <c r="BA63" s="414"/>
      <c r="BB63" s="414"/>
      <c r="BC63" s="417"/>
      <c r="BD63" s="414" t="s">
        <v>194</v>
      </c>
      <c r="BE63" s="414"/>
      <c r="BF63" s="414"/>
      <c r="BG63" s="414"/>
      <c r="BH63" s="416"/>
    </row>
    <row r="64" spans="1:60" ht="12.95" customHeight="1" thickBot="1" x14ac:dyDescent="0.2">
      <c r="A64" s="370" t="s">
        <v>149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143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143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143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143</v>
      </c>
      <c r="C68" s="361"/>
      <c r="D68" s="361"/>
      <c r="E68" s="361" t="s">
        <v>143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143</v>
      </c>
      <c r="C69" s="361"/>
      <c r="D69" s="361"/>
      <c r="E69" s="361"/>
      <c r="F69" s="361"/>
      <c r="G69" s="361"/>
      <c r="H69" s="361" t="s">
        <v>143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143</v>
      </c>
      <c r="F70" s="361"/>
      <c r="G70" s="361"/>
      <c r="H70" s="361" t="s">
        <v>143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143</v>
      </c>
      <c r="C71" s="361"/>
      <c r="D71" s="361"/>
      <c r="E71" s="361" t="s">
        <v>143</v>
      </c>
      <c r="F71" s="361"/>
      <c r="G71" s="361"/>
      <c r="H71" s="361" t="s">
        <v>143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14">
        <v>2</v>
      </c>
      <c r="Q73" s="413" t="s">
        <v>55</v>
      </c>
      <c r="R73" s="414"/>
      <c r="S73" s="414"/>
      <c r="T73" s="415"/>
      <c r="U73" s="114">
        <v>3</v>
      </c>
      <c r="V73" s="413" t="s">
        <v>56</v>
      </c>
      <c r="W73" s="414"/>
      <c r="X73" s="414"/>
      <c r="Y73" s="415"/>
      <c r="Z73" s="114">
        <v>4</v>
      </c>
      <c r="AA73" s="413" t="s">
        <v>57</v>
      </c>
      <c r="AB73" s="414"/>
      <c r="AC73" s="414"/>
      <c r="AD73" s="415"/>
      <c r="AE73" s="114">
        <v>5</v>
      </c>
      <c r="AF73" s="413" t="s">
        <v>58</v>
      </c>
      <c r="AG73" s="414"/>
      <c r="AH73" s="414"/>
      <c r="AI73" s="415"/>
      <c r="AJ73" s="114">
        <v>6</v>
      </c>
      <c r="AK73" s="413" t="s">
        <v>134</v>
      </c>
      <c r="AL73" s="414"/>
      <c r="AM73" s="414"/>
      <c r="AN73" s="415"/>
      <c r="AO73" s="114">
        <v>7</v>
      </c>
      <c r="AP73" s="413" t="s">
        <v>135</v>
      </c>
      <c r="AQ73" s="414"/>
      <c r="AR73" s="414"/>
      <c r="AS73" s="415"/>
      <c r="AT73" s="114">
        <v>8</v>
      </c>
      <c r="AU73" s="413" t="s">
        <v>61</v>
      </c>
      <c r="AV73" s="414"/>
      <c r="AW73" s="414"/>
      <c r="AX73" s="415"/>
      <c r="AY73" s="114">
        <v>9</v>
      </c>
      <c r="AZ73" s="413" t="s">
        <v>62</v>
      </c>
      <c r="BA73" s="414"/>
      <c r="BB73" s="414"/>
      <c r="BC73" s="417"/>
      <c r="BD73" s="414" t="s">
        <v>194</v>
      </c>
      <c r="BE73" s="414"/>
      <c r="BF73" s="414"/>
      <c r="BG73" s="414"/>
      <c r="BH73" s="416"/>
    </row>
    <row r="74" spans="1:60" ht="12.95" customHeight="1" thickBot="1" x14ac:dyDescent="0.2">
      <c r="A74" s="370" t="s">
        <v>150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143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143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143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143</v>
      </c>
      <c r="C78" s="361"/>
      <c r="D78" s="361"/>
      <c r="E78" s="361" t="s">
        <v>143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143</v>
      </c>
      <c r="C79" s="361"/>
      <c r="D79" s="361"/>
      <c r="E79" s="361"/>
      <c r="F79" s="361"/>
      <c r="G79" s="361"/>
      <c r="H79" s="361" t="s">
        <v>143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143</v>
      </c>
      <c r="F80" s="361"/>
      <c r="G80" s="361"/>
      <c r="H80" s="361" t="s">
        <v>143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143</v>
      </c>
      <c r="C81" s="361"/>
      <c r="D81" s="361"/>
      <c r="E81" s="361" t="s">
        <v>143</v>
      </c>
      <c r="F81" s="361"/>
      <c r="G81" s="361"/>
      <c r="H81" s="361" t="s">
        <v>143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14">
        <v>2</v>
      </c>
      <c r="Q84" s="413" t="s">
        <v>55</v>
      </c>
      <c r="R84" s="414"/>
      <c r="S84" s="414"/>
      <c r="T84" s="415"/>
      <c r="U84" s="114">
        <v>3</v>
      </c>
      <c r="V84" s="413" t="s">
        <v>56</v>
      </c>
      <c r="W84" s="414"/>
      <c r="X84" s="414"/>
      <c r="Y84" s="415"/>
      <c r="Z84" s="114">
        <v>4</v>
      </c>
      <c r="AA84" s="413" t="s">
        <v>57</v>
      </c>
      <c r="AB84" s="414"/>
      <c r="AC84" s="414"/>
      <c r="AD84" s="415"/>
      <c r="AE84" s="114">
        <v>5</v>
      </c>
      <c r="AF84" s="413" t="s">
        <v>58</v>
      </c>
      <c r="AG84" s="414"/>
      <c r="AH84" s="414"/>
      <c r="AI84" s="415"/>
      <c r="AJ84" s="114">
        <v>6</v>
      </c>
      <c r="AK84" s="413" t="s">
        <v>134</v>
      </c>
      <c r="AL84" s="414"/>
      <c r="AM84" s="414"/>
      <c r="AN84" s="415"/>
      <c r="AO84" s="114">
        <v>7</v>
      </c>
      <c r="AP84" s="413" t="s">
        <v>135</v>
      </c>
      <c r="AQ84" s="414"/>
      <c r="AR84" s="414"/>
      <c r="AS84" s="415"/>
      <c r="AT84" s="114">
        <v>8</v>
      </c>
      <c r="AU84" s="413" t="s">
        <v>61</v>
      </c>
      <c r="AV84" s="414"/>
      <c r="AW84" s="414"/>
      <c r="AX84" s="415"/>
      <c r="AY84" s="114">
        <v>9</v>
      </c>
      <c r="AZ84" s="413" t="s">
        <v>62</v>
      </c>
      <c r="BA84" s="414"/>
      <c r="BB84" s="414"/>
      <c r="BC84" s="417"/>
      <c r="BD84" s="414" t="s">
        <v>194</v>
      </c>
      <c r="BE84" s="414"/>
      <c r="BF84" s="414"/>
      <c r="BG84" s="414"/>
      <c r="BH84" s="416"/>
    </row>
    <row r="85" spans="1:60" ht="12.95" customHeight="1" thickBot="1" x14ac:dyDescent="0.2">
      <c r="A85" s="411" t="s">
        <v>151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143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143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143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143</v>
      </c>
      <c r="C89" s="361"/>
      <c r="D89" s="361"/>
      <c r="E89" s="361" t="s">
        <v>143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143</v>
      </c>
      <c r="C90" s="361"/>
      <c r="D90" s="361"/>
      <c r="E90" s="361"/>
      <c r="F90" s="361"/>
      <c r="G90" s="361"/>
      <c r="H90" s="361" t="s">
        <v>143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143</v>
      </c>
      <c r="F91" s="361"/>
      <c r="G91" s="361"/>
      <c r="H91" s="361" t="s">
        <v>143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143</v>
      </c>
      <c r="C92" s="361"/>
      <c r="D92" s="361"/>
      <c r="E92" s="361" t="s">
        <v>143</v>
      </c>
      <c r="F92" s="361"/>
      <c r="G92" s="361"/>
      <c r="H92" s="361" t="s">
        <v>143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14">
        <v>2</v>
      </c>
      <c r="Q94" s="413" t="s">
        <v>55</v>
      </c>
      <c r="R94" s="414"/>
      <c r="S94" s="414"/>
      <c r="T94" s="415"/>
      <c r="U94" s="114">
        <v>3</v>
      </c>
      <c r="V94" s="413" t="s">
        <v>56</v>
      </c>
      <c r="W94" s="414"/>
      <c r="X94" s="414"/>
      <c r="Y94" s="415"/>
      <c r="Z94" s="114">
        <v>4</v>
      </c>
      <c r="AA94" s="413" t="s">
        <v>57</v>
      </c>
      <c r="AB94" s="414"/>
      <c r="AC94" s="414"/>
      <c r="AD94" s="415"/>
      <c r="AE94" s="114">
        <v>5</v>
      </c>
      <c r="AF94" s="413" t="s">
        <v>58</v>
      </c>
      <c r="AG94" s="414"/>
      <c r="AH94" s="414"/>
      <c r="AI94" s="415"/>
      <c r="AJ94" s="114">
        <v>6</v>
      </c>
      <c r="AK94" s="413" t="s">
        <v>134</v>
      </c>
      <c r="AL94" s="414"/>
      <c r="AM94" s="414"/>
      <c r="AN94" s="415"/>
      <c r="AO94" s="114">
        <v>7</v>
      </c>
      <c r="AP94" s="413" t="s">
        <v>135</v>
      </c>
      <c r="AQ94" s="414"/>
      <c r="AR94" s="414"/>
      <c r="AS94" s="415"/>
      <c r="AT94" s="114">
        <v>8</v>
      </c>
      <c r="AU94" s="413" t="s">
        <v>61</v>
      </c>
      <c r="AV94" s="414"/>
      <c r="AW94" s="414"/>
      <c r="AX94" s="415"/>
      <c r="AY94" s="114">
        <v>9</v>
      </c>
      <c r="AZ94" s="413" t="s">
        <v>62</v>
      </c>
      <c r="BA94" s="414"/>
      <c r="BB94" s="414"/>
      <c r="BC94" s="417"/>
      <c r="BD94" s="414" t="s">
        <v>194</v>
      </c>
      <c r="BE94" s="414"/>
      <c r="BF94" s="414"/>
      <c r="BG94" s="414"/>
      <c r="BH94" s="416"/>
    </row>
    <row r="95" spans="1:60" ht="12.95" customHeight="1" thickBot="1" x14ac:dyDescent="0.2">
      <c r="A95" s="418" t="s">
        <v>152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143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143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143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143</v>
      </c>
      <c r="C99" s="361"/>
      <c r="D99" s="361"/>
      <c r="E99" s="361" t="s">
        <v>143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143</v>
      </c>
      <c r="C100" s="361"/>
      <c r="D100" s="361"/>
      <c r="E100" s="361"/>
      <c r="F100" s="361"/>
      <c r="G100" s="361"/>
      <c r="H100" s="361" t="s">
        <v>143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143</v>
      </c>
      <c r="F101" s="361"/>
      <c r="G101" s="361"/>
      <c r="H101" s="361" t="s">
        <v>143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143</v>
      </c>
      <c r="C102" s="361"/>
      <c r="D102" s="361"/>
      <c r="E102" s="361" t="s">
        <v>143</v>
      </c>
      <c r="F102" s="361"/>
      <c r="G102" s="361"/>
      <c r="H102" s="361" t="s">
        <v>143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14">
        <v>2</v>
      </c>
      <c r="Q104" s="413" t="s">
        <v>55</v>
      </c>
      <c r="R104" s="414"/>
      <c r="S104" s="414"/>
      <c r="T104" s="415"/>
      <c r="U104" s="114">
        <v>3</v>
      </c>
      <c r="V104" s="413" t="s">
        <v>56</v>
      </c>
      <c r="W104" s="414"/>
      <c r="X104" s="414"/>
      <c r="Y104" s="415"/>
      <c r="Z104" s="114">
        <v>4</v>
      </c>
      <c r="AA104" s="413" t="s">
        <v>57</v>
      </c>
      <c r="AB104" s="414"/>
      <c r="AC104" s="414"/>
      <c r="AD104" s="415"/>
      <c r="AE104" s="114">
        <v>5</v>
      </c>
      <c r="AF104" s="413" t="s">
        <v>58</v>
      </c>
      <c r="AG104" s="414"/>
      <c r="AH104" s="414"/>
      <c r="AI104" s="415"/>
      <c r="AJ104" s="114">
        <v>6</v>
      </c>
      <c r="AK104" s="413" t="s">
        <v>134</v>
      </c>
      <c r="AL104" s="414"/>
      <c r="AM104" s="414"/>
      <c r="AN104" s="415"/>
      <c r="AO104" s="114">
        <v>7</v>
      </c>
      <c r="AP104" s="413" t="s">
        <v>135</v>
      </c>
      <c r="AQ104" s="414"/>
      <c r="AR104" s="414"/>
      <c r="AS104" s="415"/>
      <c r="AT104" s="114">
        <v>8</v>
      </c>
      <c r="AU104" s="413" t="s">
        <v>61</v>
      </c>
      <c r="AV104" s="414"/>
      <c r="AW104" s="414"/>
      <c r="AX104" s="415"/>
      <c r="AY104" s="114">
        <v>9</v>
      </c>
      <c r="AZ104" s="413" t="s">
        <v>62</v>
      </c>
      <c r="BA104" s="414"/>
      <c r="BB104" s="414"/>
      <c r="BC104" s="417"/>
      <c r="BD104" s="414" t="s">
        <v>194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153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143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143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143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143</v>
      </c>
      <c r="C109" s="419"/>
      <c r="D109" s="419"/>
      <c r="E109" s="419" t="s">
        <v>143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143</v>
      </c>
      <c r="C110" s="419"/>
      <c r="D110" s="419"/>
      <c r="E110" s="419"/>
      <c r="F110" s="419"/>
      <c r="G110" s="419"/>
      <c r="H110" s="419" t="s">
        <v>143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143</v>
      </c>
      <c r="F111" s="419"/>
      <c r="G111" s="419"/>
      <c r="H111" s="419" t="s">
        <v>143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143</v>
      </c>
      <c r="C112" s="419"/>
      <c r="D112" s="419"/>
      <c r="E112" s="419" t="s">
        <v>143</v>
      </c>
      <c r="F112" s="419"/>
      <c r="G112" s="419"/>
      <c r="H112" s="419" t="s">
        <v>143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14">
        <v>2</v>
      </c>
      <c r="Q114" s="413" t="s">
        <v>55</v>
      </c>
      <c r="R114" s="414"/>
      <c r="S114" s="414"/>
      <c r="T114" s="415"/>
      <c r="U114" s="114">
        <v>3</v>
      </c>
      <c r="V114" s="413" t="s">
        <v>56</v>
      </c>
      <c r="W114" s="414"/>
      <c r="X114" s="414"/>
      <c r="Y114" s="415"/>
      <c r="Z114" s="114">
        <v>4</v>
      </c>
      <c r="AA114" s="413" t="s">
        <v>57</v>
      </c>
      <c r="AB114" s="414"/>
      <c r="AC114" s="414"/>
      <c r="AD114" s="415"/>
      <c r="AE114" s="114">
        <v>5</v>
      </c>
      <c r="AF114" s="413" t="s">
        <v>58</v>
      </c>
      <c r="AG114" s="414"/>
      <c r="AH114" s="414"/>
      <c r="AI114" s="415"/>
      <c r="AJ114" s="114">
        <v>6</v>
      </c>
      <c r="AK114" s="413" t="s">
        <v>134</v>
      </c>
      <c r="AL114" s="414"/>
      <c r="AM114" s="414"/>
      <c r="AN114" s="415"/>
      <c r="AO114" s="114">
        <v>7</v>
      </c>
      <c r="AP114" s="413" t="s">
        <v>135</v>
      </c>
      <c r="AQ114" s="414"/>
      <c r="AR114" s="414"/>
      <c r="AS114" s="415"/>
      <c r="AT114" s="114">
        <v>8</v>
      </c>
      <c r="AU114" s="413" t="s">
        <v>61</v>
      </c>
      <c r="AV114" s="414"/>
      <c r="AW114" s="414"/>
      <c r="AX114" s="415"/>
      <c r="AY114" s="114">
        <v>9</v>
      </c>
      <c r="AZ114" s="413" t="s">
        <v>62</v>
      </c>
      <c r="BA114" s="414"/>
      <c r="BB114" s="414"/>
      <c r="BC114" s="417"/>
      <c r="BD114" s="414" t="s">
        <v>194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154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143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143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143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143</v>
      </c>
      <c r="C119" s="419"/>
      <c r="D119" s="419"/>
      <c r="E119" s="419" t="s">
        <v>143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143</v>
      </c>
      <c r="C120" s="419"/>
      <c r="D120" s="419"/>
      <c r="E120" s="419"/>
      <c r="F120" s="419"/>
      <c r="G120" s="419"/>
      <c r="H120" s="419" t="s">
        <v>143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143</v>
      </c>
      <c r="F121" s="419"/>
      <c r="G121" s="419"/>
      <c r="H121" s="419" t="s">
        <v>143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143</v>
      </c>
      <c r="C122" s="419"/>
      <c r="D122" s="419"/>
      <c r="E122" s="419" t="s">
        <v>143</v>
      </c>
      <c r="F122" s="419"/>
      <c r="G122" s="419"/>
      <c r="H122" s="419" t="s">
        <v>143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9</v>
      </c>
      <c r="H4" s="133" t="s">
        <v>53</v>
      </c>
      <c r="K4" s="295">
        <f>COUNTIFS(ローデータ!B12:B1011,1,ローデータ!G12:G1011,$G$4)</f>
        <v>28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1</v>
      </c>
      <c r="C10" s="45">
        <f>COUNTIFS(ローデータ!$B$12:$B$1011,1,ローデータ!$G$12:$G$1011,$G$4,ローデータ!$H$12:$H$1011,C8)</f>
        <v>5</v>
      </c>
      <c r="D10" s="45">
        <f>COUNTIFS(ローデータ!$B$12:$B$1011,1,ローデータ!$G$12:$G$1011,$G$4,ローデータ!$H$12:$H$1011,D8)</f>
        <v>9</v>
      </c>
      <c r="E10" s="45">
        <f>COUNTIFS(ローデータ!$B$12:$B$1011,1,ローデータ!$G$12:$G$1011,$G$4,ローデータ!$H$12:$H$1011,E8)</f>
        <v>4</v>
      </c>
      <c r="F10" s="45">
        <f>COUNTIFS(ローデータ!$B$12:$B$1011,1,ローデータ!$G$12:$G$1011,$G$4,ローデータ!$H$12:$H$1011,F8)</f>
        <v>3</v>
      </c>
      <c r="G10" s="45">
        <f>COUNTIFS(ローデータ!$B$12:$B$1011,1,ローデータ!$G$12:$G$1011,$G$4,ローデータ!$H$12:$H$1011,G8)</f>
        <v>2</v>
      </c>
      <c r="H10" s="45">
        <f>COUNTIFS(ローデータ!$B$12:$B$1011,1,ローデータ!$G$12:$G$1011,$G$4,ローデータ!$H$12:$H$1011,H8)</f>
        <v>4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28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28</v>
      </c>
      <c r="D16" s="45">
        <f>SUM(B16:C16)</f>
        <v>28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15</v>
      </c>
      <c r="C23" s="285"/>
      <c r="D23" s="284">
        <f>COUNTIFS(ローデータ!$B$12:$B$1011,1,ローデータ!$G$12:$G$1011,$G$4,ローデータ!$K$12:$K$1011,D21)</f>
        <v>8</v>
      </c>
      <c r="E23" s="285"/>
      <c r="F23" s="284">
        <f>COUNTIFS(ローデータ!$B$12:$B$1011,1,ローデータ!$G$12:$G$1011,$G$4,ローデータ!$K$12:$K$1011,F21)</f>
        <v>5</v>
      </c>
      <c r="G23" s="286"/>
      <c r="H23" s="285"/>
      <c r="I23" s="45">
        <f>SUM(B23:H23)</f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5</v>
      </c>
      <c r="K29" s="73">
        <f>SUMIFS(ローデータ!N12:N1011,ローデータ!$B$12:$B$1011,1,ローデータ!$G$12:$G$1011,$G$4,ローデータ!$K$12:$K$1011,$B$21)</f>
        <v>12</v>
      </c>
      <c r="L29" s="73">
        <f>SUMIFS(ローデータ!O12:O1011,ローデータ!$B$12:$B$1011,1,ローデータ!$G$12:$G$1011,$G$4,ローデータ!$K$12:$K$1011,$B$21)</f>
        <v>2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19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14</v>
      </c>
      <c r="C30" s="45">
        <f>COUNTIFS(ローデータ!$B$12:$B$1011,1,ローデータ!$G$12:$G$1011,$G$4,ローデータ!$K$12:$K$1011,$B$21,ローデータ!$L$12:$L$1011,C27)</f>
        <v>1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15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7</v>
      </c>
      <c r="C36" s="45">
        <f>COUNTIFS(ローデータ!$B$12:$B$1011,1,ローデータ!$G$12:$G$1011,$G$4,ローデータ!$K$12:$K$1011,$D$21,ローデータ!$S$12:$S$1011,C34)</f>
        <v>1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8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3</v>
      </c>
      <c r="L36" s="45">
        <f>SUMIFS(ローデータ!V12:V1011,ローデータ!$B$12:$B$1011,1,ローデータ!$G$12:$G$1011,$G$4,ローデータ!$K$12:$K$1011,$D$21)</f>
        <v>1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1</v>
      </c>
      <c r="O36" s="45">
        <f>SUMIFS(ローデータ!Y12:Y1011,ローデータ!$B$12:$B$1011,1,ローデータ!$G$12:$G$1011,$G$4,ローデータ!$K$12:$K$1011,$D$21)</f>
        <v>5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5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5</v>
      </c>
      <c r="H44" s="76">
        <f>COUNTIFS(ローデータ!$B$12:$B$1011,1,ローデータ!$G$12:$G$1011,$G$4,ローデータ!$K$12:$K$1011,$F$21,ローデータ!$S$12:$S$1011,H41)</f>
        <v>5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5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1</v>
      </c>
      <c r="C50" s="78">
        <f>SUMIFS(ローデータ!N12:N1011,ローデータ!$B$12:$B$1011,1,ローデータ!$G$12:$G$1011,$G$4,ローデータ!$K$12:$K$1011,$F$21)</f>
        <v>4</v>
      </c>
      <c r="D50" s="78">
        <f>SUMIFS(ローデータ!O12:O1011,ローデータ!$B$12:$B$1011,1,ローデータ!$G$12:$G$1011,$G$4,ローデータ!$K$12:$K$1011,$F$21)</f>
        <v>2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7</v>
      </c>
      <c r="H50" s="81">
        <f>SUMIFS(ローデータ!T12:T1011,ローデータ!$B$12:$B$1011,1,ローデータ!$G$12:$G$1011,$G$4,ローデータ!$K$12:$K$1011,$F$21)</f>
        <v>1</v>
      </c>
      <c r="I50" s="78">
        <f>SUMIFS(ローデータ!U12:U1011,ローデータ!$B$12:$B$1011,1,ローデータ!$G$12:$G$1011,$G$4,ローデータ!$K$12:$K$1011,$F$21)</f>
        <v>1</v>
      </c>
      <c r="J50" s="78">
        <f>SUMIFS(ローデータ!V12:V1011,ローデータ!$B$12:$B$1011,1,ローデータ!$G$12:$G$1011,$G$4,ローデータ!$K$12:$K$1011,$F$21)</f>
        <v>3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1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6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1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1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5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5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9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9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4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4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3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3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2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2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4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4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28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28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1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1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3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1</v>
      </c>
      <c r="H76" s="286"/>
      <c r="I76" s="286"/>
      <c r="J76" s="91">
        <f t="shared" si="2"/>
        <v>5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3</v>
      </c>
      <c r="D77" s="285"/>
      <c r="E77" s="284">
        <f>COUNTIFS(ローデータ!$B$12:$B$1011,1,ローデータ!$G$12:$G$1011,$G$4,ローデータ!$H$12:$H$1011,$A$77,ローデータ!$K$12:$K$1011,E73)</f>
        <v>3</v>
      </c>
      <c r="F77" s="285"/>
      <c r="G77" s="284">
        <f>COUNTIFS(ローデータ!$B$12:$B$1011,1,ローデータ!$G$12:$G$1011,$G$4,ローデータ!$H$12:$H$1011,$A$77,ローデータ!$K$12:$K$1011,G73)</f>
        <v>3</v>
      </c>
      <c r="H77" s="286"/>
      <c r="I77" s="286"/>
      <c r="J77" s="91">
        <f t="shared" si="2"/>
        <v>9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1</v>
      </c>
      <c r="D78" s="285"/>
      <c r="E78" s="284">
        <f>COUNTIFS(ローデータ!$B$12:$B$1011,1,ローデータ!$G$12:$G$1011,$G$4,ローデータ!$H$12:$H$1011,$A$78,ローデータ!$K$12:$K$1011,E73)</f>
        <v>2</v>
      </c>
      <c r="F78" s="285"/>
      <c r="G78" s="284">
        <f>COUNTIFS(ローデータ!$B$12:$B$1011,1,ローデータ!$G$12:$G$1011,$G$4,ローデータ!$H$12:$H$1011,$A$78,ローデータ!$K$12:$K$1011,G73)</f>
        <v>1</v>
      </c>
      <c r="H78" s="286"/>
      <c r="I78" s="286"/>
      <c r="J78" s="91">
        <f t="shared" si="2"/>
        <v>4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2</v>
      </c>
      <c r="D79" s="285"/>
      <c r="E79" s="284">
        <f>COUNTIFS(ローデータ!$B$12:$B$1011,1,ローデータ!$G$12:$G$1011,$G$4,ローデータ!$H$12:$H$1011,$A$79,ローデータ!$K$12:$K$1011,E73)</f>
        <v>1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3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2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2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4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4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15</v>
      </c>
      <c r="D84" s="328"/>
      <c r="E84" s="327">
        <f>SUM(E75:F83)</f>
        <v>8</v>
      </c>
      <c r="F84" s="328"/>
      <c r="G84" s="329">
        <f>SUM(G75:I83)</f>
        <v>5</v>
      </c>
      <c r="H84" s="329"/>
      <c r="I84" s="327"/>
      <c r="J84" s="93">
        <f t="shared" si="2"/>
        <v>28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2</v>
      </c>
      <c r="M93" s="75">
        <f>SUMIFS(ローデータ!$N$12:$N$1011,ローデータ!$B$12:$B$1011,1,ローデータ!$G$12:$G$1011,$G$4,ローデータ!$K$12:$K$1011,$B$21,ローデータ!$H$12:$H$1011,J93)</f>
        <v>1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3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3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3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1</v>
      </c>
      <c r="M94" s="75">
        <f>SUMIFS(ローデータ!$N$12:$N$1011,ローデータ!$B$12:$B$1011,1,ローデータ!$G$12:$G$1011,$G$4,ローデータ!$K$12:$K$1011,$B$21,ローデータ!$H$12:$H$1011,J94)</f>
        <v>2</v>
      </c>
      <c r="N94" s="75">
        <f>SUMIFS(ローデータ!$O$12:$O$1011,ローデータ!$B$12:$B$1011,1,ローデータ!$G$12:$G$1011,$G$4,ローデータ!$K$12:$K$1011,$B$21,ローデータ!$H$12:$H$1011,J94)</f>
        <v>1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4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3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3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1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1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1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1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2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2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2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2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2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2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2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2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2</v>
      </c>
      <c r="M98" s="75">
        <f>SUMIFS(ローデータ!$N$12:$N$1011,ローデータ!$B$12:$B$1011,1,ローデータ!$G$12:$G$1011,$G$4,ローデータ!$K$12:$K$1011,$B$21,ローデータ!$H$12:$H$1011,J98)</f>
        <v>4</v>
      </c>
      <c r="N98" s="75">
        <f>SUMIFS(ローデータ!$O$12:$O$1011,ローデータ!$B$12:$B$1011,1,ローデータ!$G$12:$G$1011,$G$4,ローデータ!$K$12:$K$1011,$B$21,ローデータ!$H$12:$H$1011,J98)</f>
        <v>1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7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3</v>
      </c>
      <c r="D99" s="45">
        <f>COUNTIFS(ローデータ!$B$12:$B$1011,1,ローデータ!$G$12:$G$1011,$G$4,ローデータ!$K$12:$K$1011,$B$21,ローデータ!$L$12:$L$1011,$D$90,ローデータ!$H$12:$H$1011,A99)</f>
        <v>1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4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5</v>
      </c>
      <c r="M101" s="90">
        <f>SUM(M92:M100)</f>
        <v>12</v>
      </c>
      <c r="N101" s="90">
        <f>SUM(N92:N100)</f>
        <v>2</v>
      </c>
      <c r="O101" s="90">
        <f>SUM(O92:O100)</f>
        <v>0</v>
      </c>
      <c r="P101" s="90">
        <f>SUM(P92:P100)</f>
        <v>0</v>
      </c>
      <c r="Q101" s="90">
        <f t="shared" si="3"/>
        <v>19</v>
      </c>
    </row>
    <row r="102" spans="1:17" ht="14.1" customHeight="1" x14ac:dyDescent="0.15">
      <c r="A102" s="126" t="s">
        <v>50</v>
      </c>
      <c r="B102" s="127"/>
      <c r="C102" s="45">
        <f>SUM(C93:C101)</f>
        <v>14</v>
      </c>
      <c r="D102" s="45">
        <f>SUM(D93:D101)</f>
        <v>1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1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1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2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2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1</v>
      </c>
      <c r="O110" s="96">
        <f>SUMIFS(ローデータ!$Y$12:$Y$1011,ローデータ!$B$12:$B$1011,1,ローデータ!$G$12:$G$1011,$G$4,ローデータ!$K$12:$K$1011,$D$21,ローデータ!$H$12:$H$1011,H110)</f>
        <v>1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2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2</v>
      </c>
      <c r="D111" s="96">
        <f>COUNTIFS(ローデータ!$B$12:$B$1011,1,ローデータ!$G$12:$G$1011,$G$4,ローデータ!$K$12:$K$1011,$D$21,ローデータ!$S$12:$S$1011,$D$107,ローデータ!$H$12:$H$1011,A111)</f>
        <v>1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3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1</v>
      </c>
      <c r="L111" s="96">
        <f>SUMIFS(ローデータ!$V$12:$V$1011,ローデータ!$B$12:$B$1011,1,ローデータ!$G$12:$G$1011,$G$4,ローデータ!$K$12:$K$1011,$D$21,ローデータ!$H$12:$H$1011,H111)</f>
        <v>1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1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3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2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2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2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2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1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1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1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1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7</v>
      </c>
      <c r="D118" s="96">
        <f t="shared" ref="D118:E118" si="7">SUM(D109:D117)</f>
        <v>1</v>
      </c>
      <c r="E118" s="96">
        <f t="shared" si="7"/>
        <v>0</v>
      </c>
      <c r="F118" s="96">
        <f>SUM(C118:E118)</f>
        <v>8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3</v>
      </c>
      <c r="L118" s="96">
        <f t="shared" si="8"/>
        <v>1</v>
      </c>
      <c r="M118" s="96">
        <f t="shared" si="8"/>
        <v>0</v>
      </c>
      <c r="N118" s="96">
        <f t="shared" si="8"/>
        <v>1</v>
      </c>
      <c r="O118" s="96">
        <f t="shared" si="8"/>
        <v>5</v>
      </c>
      <c r="P118" s="96">
        <f t="shared" si="8"/>
        <v>0</v>
      </c>
      <c r="Q118" s="96">
        <f t="shared" si="5"/>
        <v>10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1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1</v>
      </c>
      <c r="I128" s="102">
        <f>COUNTIFS(ローデータ!$B$12:$B$1011,1,ローデータ!$G$12:$G$1011,$G$4,ローデータ!$K$12:$K$1011,$F$21,ローデータ!$S$12:$S$1011,$I$124,ローデータ!$H$12:$H$1011,A128)</f>
        <v>1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1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3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3</v>
      </c>
      <c r="I129" s="102">
        <f>COUNTIFS(ローデータ!$B$12:$B$1011,1,ローデータ!$G$12:$G$1011,$G$4,ローデータ!$K$12:$K$1011,$F$21,ローデータ!$S$12:$S$1011,$I$124,ローデータ!$H$12:$H$1011,A129)</f>
        <v>3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3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1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1</v>
      </c>
      <c r="I130" s="102">
        <f>COUNTIFS(ローデータ!$B$12:$B$1011,1,ローデータ!$G$12:$G$1011,$G$4,ローデータ!$K$12:$K$1011,$F$21,ローデータ!$S$12:$S$1011,$I$124,ローデータ!$H$12:$H$1011,A130)</f>
        <v>1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1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5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5</v>
      </c>
      <c r="I136" s="98">
        <f>SUM(I127:I135)</f>
        <v>5</v>
      </c>
      <c r="J136" s="96">
        <f>SUM(J127:J135)</f>
        <v>0</v>
      </c>
      <c r="K136" s="96">
        <f>SUM(K127:K135)</f>
        <v>0</v>
      </c>
      <c r="L136" s="96">
        <f t="shared" si="9"/>
        <v>5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1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1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1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1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1</v>
      </c>
      <c r="D145" s="78">
        <f>SUMIFS(ローデータ!$N$12:$N$1011,ローデータ!$B$12:$B$1011,1,ローデータ!$G$12:$G$1011,$G$4,ローデータ!$K$12:$K$1011,$F$21,ローデータ!$H$12:$H$1011,A145)</f>
        <v>2</v>
      </c>
      <c r="E145" s="78">
        <f>SUMIFS(ローデータ!$O$12:$O$1011,ローデータ!$B$12:$B$1011,1,ローデータ!$G$12:$G$1011,$G$4,ローデータ!$K$12:$K$1011,$F$21,ローデータ!$H$12:$H$1011,A145)</f>
        <v>1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4</v>
      </c>
      <c r="I145" s="81">
        <f>SUMIFS(ローデータ!$T$12:$T$1011,ローデータ!$B$12:$B$1011,1,ローデータ!$G$12:$G$1011,$G$4,ローデータ!$K$12:$K$1011,$F$21,ローデータ!$H$12:$H$1011,A145)</f>
        <v>1</v>
      </c>
      <c r="J145" s="78">
        <f>SUMIFS(ローデータ!$U$12:$U$1011,ローデータ!$B$12:$B$1011,1,ローデータ!$G$12:$G$1011,$G$4,ローデータ!$K$12:$K$1011,$F$21,ローデータ!$H$12:$H$1011,A145)</f>
        <v>1</v>
      </c>
      <c r="K145" s="78">
        <f>SUMIFS(ローデータ!$V$12:$V$1011,ローデータ!$B$12:$B$1011,1,ローデータ!$G$12:$G$1011,$G$4,ローデータ!$K$12:$K$1011,$F$21,ローデータ!$H$12:$H$1011,A145)</f>
        <v>1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3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1</v>
      </c>
      <c r="E146" s="78">
        <f>SUMIFS(ローデータ!$O$12:$O$1011,ローデータ!$B$12:$B$1011,1,ローデータ!$G$12:$G$1011,$G$4,ローデータ!$K$12:$K$1011,$F$21,ローデータ!$H$12:$H$1011,A146)</f>
        <v>1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2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2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2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1</v>
      </c>
      <c r="D152" s="45">
        <f>SUM(D143:D151)</f>
        <v>4</v>
      </c>
      <c r="E152" s="45">
        <f>SUM(E143:E151)</f>
        <v>2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7</v>
      </c>
      <c r="I152" s="45">
        <f t="shared" ref="I152:O152" si="15">SUM(I143:I151)</f>
        <v>1</v>
      </c>
      <c r="J152" s="45">
        <f t="shared" si="15"/>
        <v>1</v>
      </c>
      <c r="K152" s="45">
        <f t="shared" si="15"/>
        <v>3</v>
      </c>
      <c r="L152" s="45">
        <f t="shared" si="15"/>
        <v>0</v>
      </c>
      <c r="M152" s="45">
        <f t="shared" si="15"/>
        <v>0</v>
      </c>
      <c r="N152" s="45">
        <f t="shared" si="15"/>
        <v>1</v>
      </c>
      <c r="O152" s="45">
        <f t="shared" si="15"/>
        <v>0</v>
      </c>
      <c r="P152" s="45">
        <f t="shared" si="13"/>
        <v>6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15</v>
      </c>
      <c r="G159" s="285"/>
      <c r="H159" s="284">
        <f>COUNTIFS(ローデータ!$B$12:$B$1011,1,ローデータ!$G$12:$G$1011,$G$4,ローデータ!$I$12:$I$1011,$C$14,ローデータ!$K$12:$K$1011,H157)</f>
        <v>8</v>
      </c>
      <c r="I159" s="285"/>
      <c r="J159" s="284">
        <f>COUNTIFS(ローデータ!$B$12:$B$1011,1,ローデータ!$G$12:$G$1011,$G$4,ローデータ!$I$12:$I$1011,$C$14,ローデータ!$K$12:$K$1011,J157)</f>
        <v>5</v>
      </c>
      <c r="K159" s="286"/>
      <c r="L159" s="285"/>
      <c r="M159" s="45">
        <f t="shared" ref="M159:M171" si="16">SUM(F159:L159)</f>
        <v>28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15</v>
      </c>
      <c r="G171" s="285"/>
      <c r="H171" s="284">
        <f>SUM(H159:I170)</f>
        <v>8</v>
      </c>
      <c r="I171" s="285"/>
      <c r="J171" s="284">
        <f>SUM(J159:L170)</f>
        <v>5</v>
      </c>
      <c r="K171" s="286"/>
      <c r="L171" s="285"/>
      <c r="M171" s="45">
        <f t="shared" si="16"/>
        <v>28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14</v>
      </c>
      <c r="G179" s="45">
        <f>COUNTIFS(ローデータ!$B$12:$B$1011,1,ローデータ!$G$12:$G$1011,$G$4,ローデータ!$I$12:$I$1011,$C$14,ローデータ!$K$12:$K$1011,$B$21,ローデータ!$L$12:$L$1011,G176)</f>
        <v>1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15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14</v>
      </c>
      <c r="G191" s="45">
        <f>SUM(G179:G190)</f>
        <v>1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15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5</v>
      </c>
      <c r="G198" s="77">
        <f>SUMIFS(ローデータ!N12:N1011,ローデータ!$B$12:$B$1011,1,ローデータ!$G$12:$G$1011,$G$4,ローデータ!$I$12:$I$1011,$C$14,ローデータ!$K$12:$K$1011,$B$21)</f>
        <v>12</v>
      </c>
      <c r="H198" s="77">
        <f>SUMIFS(ローデータ!O12:O1011,ローデータ!$B$12:$B$1011,1,ローデータ!$G$12:$G$1011,$G$4,ローデータ!$I$12:$I$1011,$C$14,ローデータ!$K$12:$K$1011,$B$21)</f>
        <v>2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19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5</v>
      </c>
      <c r="G210" s="82">
        <f t="shared" ref="G210:I210" si="19">SUM(G198:G209)</f>
        <v>12</v>
      </c>
      <c r="H210" s="82">
        <f>SUM(H198:H209)</f>
        <v>2</v>
      </c>
      <c r="I210" s="82">
        <f t="shared" si="19"/>
        <v>0</v>
      </c>
      <c r="J210" s="82">
        <f>SUM(J198:J209)</f>
        <v>0</v>
      </c>
      <c r="K210" s="105">
        <f t="shared" si="18"/>
        <v>19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7</v>
      </c>
      <c r="G216" s="45">
        <f>COUNTIFS(ローデータ!$B$12:$B$1011,1,ローデータ!$G$12:$G$1011,$G$4,ローデータ!$I$12:$I$1011,$C$14,ローデータ!$K$12:$K$1011,$D$21,ローデータ!$S$12:$S$1011,G214)</f>
        <v>1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8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7</v>
      </c>
      <c r="G228" s="45">
        <f>SUM(G216:G227)</f>
        <v>1</v>
      </c>
      <c r="H228" s="45">
        <f>SUM(H216:H227)</f>
        <v>0</v>
      </c>
      <c r="I228" s="45">
        <f t="shared" si="20"/>
        <v>8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3</v>
      </c>
      <c r="H234" s="77">
        <f>SUMIFS(ローデータ!V12:V1011,ローデータ!$B$12:$B$1011,1,ローデータ!$G$12:$G$1011,$G$4,ローデータ!$I$12:$I$1011,$C$14,ローデータ!$K$12:$K$1011,$D$21)</f>
        <v>1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1</v>
      </c>
      <c r="K234" s="77">
        <f>SUMIFS(ローデータ!Y12:Y1011,ローデータ!$B$12:$B$1011,1,ローデータ!$G$12:$G$1011,$G$4,ローデータ!$I$12:$I$1011,$C$14,ローデータ!$K$12:$K$1011,$D$21)</f>
        <v>5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10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3</v>
      </c>
      <c r="H246" s="82">
        <f t="shared" si="22"/>
        <v>1</v>
      </c>
      <c r="I246" s="82">
        <f>SUM(I234:I245)</f>
        <v>0</v>
      </c>
      <c r="J246" s="82">
        <f t="shared" si="22"/>
        <v>1</v>
      </c>
      <c r="K246" s="82">
        <f>SUM(K234:K245)</f>
        <v>5</v>
      </c>
      <c r="L246" s="82">
        <f t="shared" si="22"/>
        <v>0</v>
      </c>
      <c r="M246" s="45">
        <f t="shared" si="21"/>
        <v>10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5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5</v>
      </c>
      <c r="L254" s="45">
        <f>COUNTIFS(ローデータ!$B$12:$B$1011,1,ローデータ!$G$12:$G$1011,$G$4,ローデータ!$I$12:$I$1011,$C$14,ローデータ!$K$12:$K$1011,$F$21,ローデータ!$S$12:$S$1011,L251)</f>
        <v>5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5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5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5</v>
      </c>
      <c r="L266" s="82">
        <f>SUM(L254:L265)</f>
        <v>5</v>
      </c>
      <c r="M266" s="82">
        <f>SUM(M254:M265)</f>
        <v>0</v>
      </c>
      <c r="N266" s="82">
        <f>SUM(N254:N265)</f>
        <v>0</v>
      </c>
      <c r="O266" s="45">
        <f>SUM(L266:N266)</f>
        <v>5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3</v>
      </c>
      <c r="G272" s="77">
        <f>SUMIFS(ローデータ!N86:N1085,ローデータ!$B$12:$B$1011,1,ローデータ!$G$12:$G$1011,$G$4,ローデータ!$I$12:$I$1011,$C$14,ローデータ!$K$12:$K$1011,$F$21)</f>
        <v>1</v>
      </c>
      <c r="H272" s="77">
        <f>SUMIFS(ローデータ!O86:O1085,ローデータ!$B$12:$B$1011,1,ローデータ!$G$12:$G$1011,$G$4,ローデータ!$I$12:$I$1011,$C$14,ローデータ!$K$12:$K$1011,$F$21)</f>
        <v>1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5</v>
      </c>
      <c r="L272" s="82">
        <f>SUMIFS(ローデータ!$T$12:$T$1011,ローデータ!$B$12:$B$1011,1,ローデータ!$G$12:$G$1011,$G$4,ローデータ!$I$12:$I$1011,$C$14,ローデータ!$K$12:$K$1011,$F$21)</f>
        <v>1</v>
      </c>
      <c r="M272" s="82">
        <f>SUMIFS(ローデータ!$U$12:$U$1011,ローデータ!$B$12:$B$1011,1,ローデータ!$G$12:$G$1011,$G$4,ローデータ!$I$12:$I$1011,$C$14,ローデータ!$K$12:$K$1011,$F$21)</f>
        <v>1</v>
      </c>
      <c r="N272" s="82">
        <f>SUMIFS(ローデータ!$V$12:$V$1011,ローデータ!$B$12:$B$1011,1,ローデータ!$G$12:$G$1011,$G$4,ローデータ!$I$12:$I$1011,$C$14,ローデータ!$K$12:$K$1011,$F$21)</f>
        <v>3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1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6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3</v>
      </c>
      <c r="G284" s="45">
        <f t="shared" ref="G284:J284" si="28">SUM(G272:G283)</f>
        <v>1</v>
      </c>
      <c r="H284" s="45">
        <f t="shared" si="28"/>
        <v>1</v>
      </c>
      <c r="I284" s="45">
        <f t="shared" si="28"/>
        <v>0</v>
      </c>
      <c r="J284" s="45">
        <f t="shared" si="28"/>
        <v>0</v>
      </c>
      <c r="K284" s="83">
        <f t="shared" si="26"/>
        <v>5</v>
      </c>
      <c r="L284" s="82">
        <f>SUM(L272:L283)</f>
        <v>1</v>
      </c>
      <c r="M284" s="82">
        <f t="shared" ref="M284:R284" si="29">SUM(M272:M283)</f>
        <v>1</v>
      </c>
      <c r="N284" s="82">
        <f t="shared" si="29"/>
        <v>3</v>
      </c>
      <c r="O284" s="82">
        <f t="shared" si="29"/>
        <v>0</v>
      </c>
      <c r="P284" s="82">
        <f t="shared" si="29"/>
        <v>0</v>
      </c>
      <c r="Q284" s="82">
        <f t="shared" si="29"/>
        <v>1</v>
      </c>
      <c r="R284" s="82">
        <f t="shared" si="29"/>
        <v>0</v>
      </c>
      <c r="S284" s="45">
        <f t="shared" si="27"/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1</v>
      </c>
      <c r="AA5" s="68">
        <v>0</v>
      </c>
      <c r="AB5" s="68">
        <v>0</v>
      </c>
      <c r="AC5" s="68">
        <v>0</v>
      </c>
      <c r="AD5" s="119">
        <v>0</v>
      </c>
      <c r="AE5" s="120">
        <v>3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5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1</v>
      </c>
      <c r="AA8" s="55">
        <v>0</v>
      </c>
      <c r="AB8" s="55">
        <v>0</v>
      </c>
      <c r="AC8" s="55">
        <v>0</v>
      </c>
      <c r="AD8" s="123">
        <v>0</v>
      </c>
      <c r="AE8" s="124">
        <v>1</v>
      </c>
      <c r="AF8" s="55">
        <v>0</v>
      </c>
      <c r="AG8" s="55">
        <v>0</v>
      </c>
      <c r="AH8" s="55">
        <v>0</v>
      </c>
      <c r="AI8" s="123">
        <v>0</v>
      </c>
      <c r="AJ8" s="124">
        <v>1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3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1</v>
      </c>
      <c r="D4" s="107">
        <f>ローデータ!D4</f>
        <v>31</v>
      </c>
      <c r="E4" s="107" t="str">
        <f>ローデータ!E4</f>
        <v>金</v>
      </c>
      <c r="G4" s="131">
        <v>10</v>
      </c>
      <c r="H4" s="133" t="s">
        <v>53</v>
      </c>
      <c r="K4" s="295">
        <f>COUNTIFS(ローデータ!B12:B1011,1,ローデータ!G12:G1011,$G$4)</f>
        <v>20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3</v>
      </c>
      <c r="D10" s="45">
        <f>COUNTIFS(ローデータ!$B$12:$B$1011,1,ローデータ!$G$12:$G$1011,$G$4,ローデータ!$H$12:$H$1011,D8)</f>
        <v>5</v>
      </c>
      <c r="E10" s="45">
        <f>COUNTIFS(ローデータ!$B$12:$B$1011,1,ローデータ!$G$12:$G$1011,$G$4,ローデータ!$H$12:$H$1011,E8)</f>
        <v>1</v>
      </c>
      <c r="F10" s="45">
        <f>COUNTIFS(ローデータ!$B$12:$B$1011,1,ローデータ!$G$12:$G$1011,$G$4,ローデータ!$H$12:$H$1011,F8)</f>
        <v>4</v>
      </c>
      <c r="G10" s="45">
        <f>COUNTIFS(ローデータ!$B$12:$B$1011,1,ローデータ!$G$12:$G$1011,$G$4,ローデータ!$H$12:$H$1011,G8)</f>
        <v>3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3</v>
      </c>
      <c r="J10" s="45">
        <f>COUNTIFS(ローデータ!$B$12:$B$1011,1,ローデータ!$G$12:$G$1011,$G$4,ローデータ!$H$12:$H$1011,J8)</f>
        <v>1</v>
      </c>
      <c r="K10" s="45">
        <f>SUM(B10:J10)</f>
        <v>20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20</v>
      </c>
      <c r="D16" s="45">
        <f>SUM(B16:C16)</f>
        <v>20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9</v>
      </c>
      <c r="C23" s="285"/>
      <c r="D23" s="284">
        <f>COUNTIFS(ローデータ!$B$12:$B$1011,1,ローデータ!$G$12:$G$1011,$G$4,ローデータ!$K$12:$K$1011,D21)</f>
        <v>7</v>
      </c>
      <c r="E23" s="285"/>
      <c r="F23" s="284">
        <f>COUNTIFS(ローデータ!$B$12:$B$1011,1,ローデータ!$G$12:$G$1011,$G$4,ローデータ!$K$12:$K$1011,F21)</f>
        <v>4</v>
      </c>
      <c r="G23" s="286"/>
      <c r="H23" s="285"/>
      <c r="I23" s="45">
        <f>SUM(B23:H23)</f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2</v>
      </c>
      <c r="K29" s="73">
        <f>SUMIFS(ローデータ!N12:N1011,ローデータ!$B$12:$B$1011,1,ローデータ!$G$12:$G$1011,$G$4,ローデータ!$K$12:$K$1011,$B$21)</f>
        <v>6</v>
      </c>
      <c r="L29" s="73">
        <f>SUMIFS(ローデータ!O12:O1011,ローデータ!$B$12:$B$1011,1,ローデータ!$G$12:$G$1011,$G$4,ローデータ!$K$12:$K$1011,$B$21)</f>
        <v>2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1</v>
      </c>
      <c r="O29" s="73">
        <f>SUM(J29:N29)</f>
        <v>11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9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9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6</v>
      </c>
      <c r="C36" s="45">
        <f>COUNTIFS(ローデータ!$B$12:$B$1011,1,ローデータ!$G$12:$G$1011,$G$4,ローデータ!$K$12:$K$1011,$D$21,ローデータ!$S$12:$S$1011,C34)</f>
        <v>1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7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3</v>
      </c>
      <c r="L36" s="45">
        <f>SUMIFS(ローデータ!V12:V1011,ローデータ!$B$12:$B$1011,1,ローデータ!$G$12:$G$1011,$G$4,ローデータ!$K$12:$K$1011,$D$21)</f>
        <v>1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3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4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4</v>
      </c>
      <c r="H44" s="76">
        <f>COUNTIFS(ローデータ!$B$12:$B$1011,1,ローデータ!$G$12:$G$1011,$G$4,ローデータ!$K$12:$K$1011,$F$21,ローデータ!$S$12:$S$1011,H41)</f>
        <v>4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4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1</v>
      </c>
      <c r="C50" s="78">
        <f>SUMIFS(ローデータ!N12:N1011,ローデータ!$B$12:$B$1011,1,ローデータ!$G$12:$G$1011,$G$4,ローデータ!$K$12:$K$1011,$F$21)</f>
        <v>4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5</v>
      </c>
      <c r="H50" s="81">
        <f>SUMIFS(ローデータ!T12:T1011,ローデータ!$B$12:$B$1011,1,ローデータ!$G$12:$G$1011,$G$4,ローデータ!$K$12:$K$1011,$F$21)</f>
        <v>1</v>
      </c>
      <c r="I50" s="78">
        <f>SUMIFS(ローデータ!U12:U1011,ローデータ!$B$12:$B$1011,1,ローデータ!$G$12:$G$1011,$G$4,ローデータ!$K$12:$K$1011,$F$21)</f>
        <v>2</v>
      </c>
      <c r="J50" s="78">
        <f>SUMIFS(ローデータ!V12:V1011,ローデータ!$B$12:$B$1011,1,ローデータ!$G$12:$G$1011,$G$4,ローデータ!$K$12:$K$1011,$F$21)</f>
        <v>2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3</v>
      </c>
      <c r="M50" s="78">
        <f>SUMIFS(ローデータ!Y12:Y1011,ローデータ!$B$12:$B$1011,1,ローデータ!$G$12:$G$1011,$G$4,ローデータ!$K$12:$K$1011,$F$21)</f>
        <v>1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9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3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3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5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5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1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1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4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4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3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3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3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3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1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1</v>
      </c>
    </row>
    <row r="68" spans="1:15" ht="14.1" customHeight="1" thickTop="1" x14ac:dyDescent="0.15">
      <c r="A68" s="306" t="s">
        <v>50</v>
      </c>
      <c r="B68" s="307"/>
      <c r="C68" s="87">
        <f>SUM(C59:C67)</f>
        <v>20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20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2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1</v>
      </c>
      <c r="H76" s="286"/>
      <c r="I76" s="286"/>
      <c r="J76" s="91">
        <f t="shared" si="2"/>
        <v>3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3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1</v>
      </c>
      <c r="H77" s="286"/>
      <c r="I77" s="286"/>
      <c r="J77" s="91">
        <f t="shared" si="2"/>
        <v>5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1</v>
      </c>
      <c r="H78" s="286"/>
      <c r="I78" s="286"/>
      <c r="J78" s="91">
        <f t="shared" si="2"/>
        <v>1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1</v>
      </c>
      <c r="D79" s="285"/>
      <c r="E79" s="284">
        <f>COUNTIFS(ローデータ!$B$12:$B$1011,1,ローデータ!$G$12:$G$1011,$G$4,ローデータ!$H$12:$H$1011,$A$79,ローデータ!$K$12:$K$1011,E73)</f>
        <v>2</v>
      </c>
      <c r="F79" s="285"/>
      <c r="G79" s="284">
        <f>COUNTIFS(ローデータ!$B$12:$B$1011,1,ローデータ!$G$12:$G$1011,$G$4,ローデータ!$H$12:$H$1011,$A$79,ローデータ!$K$12:$K$1011,G73)</f>
        <v>1</v>
      </c>
      <c r="H79" s="286"/>
      <c r="I79" s="286"/>
      <c r="J79" s="91">
        <f t="shared" si="2"/>
        <v>4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3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3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3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3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1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1</v>
      </c>
    </row>
    <row r="84" spans="1:17" ht="14.1" customHeight="1" thickTop="1" x14ac:dyDescent="0.15">
      <c r="A84" s="306" t="s">
        <v>50</v>
      </c>
      <c r="B84" s="307"/>
      <c r="C84" s="327">
        <f>SUM(C75:D83)</f>
        <v>9</v>
      </c>
      <c r="D84" s="328"/>
      <c r="E84" s="327">
        <f>SUM(E75:F83)</f>
        <v>7</v>
      </c>
      <c r="F84" s="328"/>
      <c r="G84" s="329">
        <f>SUM(G75:I83)</f>
        <v>4</v>
      </c>
      <c r="H84" s="329"/>
      <c r="I84" s="327"/>
      <c r="J84" s="93">
        <f t="shared" si="2"/>
        <v>20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2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2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2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2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2</v>
      </c>
      <c r="N94" s="75">
        <f>SUMIFS(ローデータ!$O$12:$O$1011,ローデータ!$B$12:$B$1011,1,ローデータ!$G$12:$G$1011,$G$4,ローデータ!$K$12:$K$1011,$B$21,ローデータ!$H$12:$H$1011,J94)</f>
        <v>1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3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3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3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1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1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1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1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2</v>
      </c>
      <c r="M97" s="75">
        <f>SUMIFS(ローデータ!$N$12:$N$1011,ローデータ!$B$12:$B$1011,1,ローデータ!$G$12:$G$1011,$G$4,ローデータ!$K$12:$K$1011,$B$21,ローデータ!$H$12:$H$1011,J97)</f>
        <v>1</v>
      </c>
      <c r="N97" s="75">
        <f>SUMIFS(ローデータ!$O$12:$O$1011,ローデータ!$B$12:$B$1011,1,ローデータ!$G$12:$G$1011,$G$4,ローデータ!$K$12:$K$1011,$B$21,ローデータ!$H$12:$H$1011,J97)</f>
        <v>1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1</v>
      </c>
      <c r="Q97" s="90">
        <f t="shared" si="3"/>
        <v>5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3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3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2</v>
      </c>
      <c r="M101" s="90">
        <f>SUM(M92:M100)</f>
        <v>6</v>
      </c>
      <c r="N101" s="90">
        <f>SUM(N92:N100)</f>
        <v>2</v>
      </c>
      <c r="O101" s="90">
        <f>SUM(O92:O100)</f>
        <v>0</v>
      </c>
      <c r="P101" s="90">
        <f>SUM(P92:P100)</f>
        <v>1</v>
      </c>
      <c r="Q101" s="90">
        <f t="shared" si="3"/>
        <v>11</v>
      </c>
    </row>
    <row r="102" spans="1:17" ht="14.1" customHeight="1" x14ac:dyDescent="0.15">
      <c r="A102" s="126" t="s">
        <v>50</v>
      </c>
      <c r="B102" s="127"/>
      <c r="C102" s="45">
        <f>SUM(C93:C101)</f>
        <v>9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1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1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1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1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2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2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1</v>
      </c>
      <c r="L113" s="96">
        <f>SUMIFS(ローデータ!$V$12:$V$1011,ローデータ!$B$12:$B$1011,1,ローデータ!$G$12:$G$1011,$G$4,ローデータ!$K$12:$K$1011,$D$21,ローデータ!$H$12:$H$1011,H113)</f>
        <v>1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2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3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3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3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3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1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1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1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1</v>
      </c>
    </row>
    <row r="118" spans="1:17" ht="14.1" customHeight="1" x14ac:dyDescent="0.15">
      <c r="A118" s="344" t="s">
        <v>50</v>
      </c>
      <c r="B118" s="345"/>
      <c r="C118" s="96">
        <f>SUM(C109:C117)</f>
        <v>6</v>
      </c>
      <c r="D118" s="96">
        <f t="shared" ref="D118:E118" si="7">SUM(D109:D117)</f>
        <v>1</v>
      </c>
      <c r="E118" s="96">
        <f t="shared" si="7"/>
        <v>0</v>
      </c>
      <c r="F118" s="96">
        <f>SUM(C118:E118)</f>
        <v>7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3</v>
      </c>
      <c r="L118" s="96">
        <f t="shared" si="8"/>
        <v>1</v>
      </c>
      <c r="M118" s="96">
        <f t="shared" si="8"/>
        <v>0</v>
      </c>
      <c r="N118" s="96">
        <f t="shared" si="8"/>
        <v>0</v>
      </c>
      <c r="O118" s="96">
        <f t="shared" si="8"/>
        <v>3</v>
      </c>
      <c r="P118" s="96">
        <f t="shared" si="8"/>
        <v>0</v>
      </c>
      <c r="Q118" s="96">
        <f t="shared" si="5"/>
        <v>7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1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1</v>
      </c>
      <c r="I128" s="102">
        <f>COUNTIFS(ローデータ!$B$12:$B$1011,1,ローデータ!$G$12:$G$1011,$G$4,ローデータ!$K$12:$K$1011,$F$21,ローデータ!$S$12:$S$1011,$I$124,ローデータ!$H$12:$H$1011,A128)</f>
        <v>1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1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1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1</v>
      </c>
      <c r="I129" s="102">
        <f>COUNTIFS(ローデータ!$B$12:$B$1011,1,ローデータ!$G$12:$G$1011,$G$4,ローデータ!$K$12:$K$1011,$F$21,ローデータ!$S$12:$S$1011,$I$124,ローデータ!$H$12:$H$1011,A129)</f>
        <v>1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1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1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1</v>
      </c>
      <c r="I130" s="102">
        <f>COUNTIFS(ローデータ!$B$12:$B$1011,1,ローデータ!$G$12:$G$1011,$G$4,ローデータ!$K$12:$K$1011,$F$21,ローデータ!$S$12:$S$1011,$I$124,ローデータ!$H$12:$H$1011,A130)</f>
        <v>1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1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1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1</v>
      </c>
      <c r="I131" s="102">
        <f>COUNTIFS(ローデータ!$B$12:$B$1011,1,ローデータ!$G$12:$G$1011,$G$4,ローデータ!$K$12:$K$1011,$F$21,ローデータ!$S$12:$S$1011,$I$124,ローデータ!$H$12:$H$1011,A131)</f>
        <v>1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1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4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4</v>
      </c>
      <c r="I136" s="98">
        <f>SUM(I127:I135)</f>
        <v>4</v>
      </c>
      <c r="J136" s="96">
        <f>SUM(J127:J135)</f>
        <v>0</v>
      </c>
      <c r="K136" s="96">
        <f>SUM(K127:K135)</f>
        <v>0</v>
      </c>
      <c r="L136" s="96">
        <f t="shared" si="9"/>
        <v>4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1</v>
      </c>
      <c r="D144" s="78">
        <f>SUMIFS(ローデータ!$N$12:$N$1011,ローデータ!$B$12:$B$1011,1,ローデータ!$G$12:$G$1011,$G$4,ローデータ!$K$12:$K$1011,$F$21,ローデータ!$H$12:$H$1011,A144)</f>
        <v>1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2</v>
      </c>
      <c r="I144" s="81">
        <f>SUMIFS(ローデータ!$T$12:$T$1011,ローデータ!$B$12:$B$1011,1,ローデータ!$G$12:$G$1011,$G$4,ローデータ!$K$12:$K$1011,$F$21,ローデータ!$H$12:$H$1011,A144)</f>
        <v>1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1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1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1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1</v>
      </c>
      <c r="K145" s="78">
        <f>SUMIFS(ローデータ!$V$12:$V$1011,ローデータ!$B$12:$B$1011,1,ローデータ!$G$12:$G$1011,$G$4,ローデータ!$K$12:$K$1011,$F$21,ローデータ!$H$12:$H$1011,A145)</f>
        <v>1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2</v>
      </c>
      <c r="N145" s="78">
        <f>SUMIFS(ローデータ!$Y$12:$Y$1011,ローデータ!$B$12:$B$1011,1,ローデータ!$G$12:$G$1011,$G$4,ローデータ!$K$12:$K$1011,$F$21,ローデータ!$H$12:$H$1011,A145)</f>
        <v>1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5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1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1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1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1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2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1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1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1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1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1</v>
      </c>
      <c r="D152" s="45">
        <f>SUM(D143:D151)</f>
        <v>4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5</v>
      </c>
      <c r="I152" s="45">
        <f t="shared" ref="I152:O152" si="15">SUM(I143:I151)</f>
        <v>1</v>
      </c>
      <c r="J152" s="45">
        <f t="shared" si="15"/>
        <v>2</v>
      </c>
      <c r="K152" s="45">
        <f t="shared" si="15"/>
        <v>2</v>
      </c>
      <c r="L152" s="45">
        <f t="shared" si="15"/>
        <v>0</v>
      </c>
      <c r="M152" s="45">
        <f t="shared" si="15"/>
        <v>3</v>
      </c>
      <c r="N152" s="45">
        <f t="shared" si="15"/>
        <v>1</v>
      </c>
      <c r="O152" s="45">
        <f t="shared" si="15"/>
        <v>0</v>
      </c>
      <c r="P152" s="45">
        <f t="shared" si="13"/>
        <v>9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9</v>
      </c>
      <c r="G159" s="285"/>
      <c r="H159" s="284">
        <f>COUNTIFS(ローデータ!$B$12:$B$1011,1,ローデータ!$G$12:$G$1011,$G$4,ローデータ!$I$12:$I$1011,$C$14,ローデータ!$K$12:$K$1011,H157)</f>
        <v>7</v>
      </c>
      <c r="I159" s="285"/>
      <c r="J159" s="284">
        <f>COUNTIFS(ローデータ!$B$12:$B$1011,1,ローデータ!$G$12:$G$1011,$G$4,ローデータ!$I$12:$I$1011,$C$14,ローデータ!$K$12:$K$1011,J157)</f>
        <v>4</v>
      </c>
      <c r="K159" s="286"/>
      <c r="L159" s="285"/>
      <c r="M159" s="45">
        <f t="shared" ref="M159:M171" si="16">SUM(F159:L159)</f>
        <v>20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9</v>
      </c>
      <c r="G171" s="285"/>
      <c r="H171" s="284">
        <f>SUM(H159:I170)</f>
        <v>7</v>
      </c>
      <c r="I171" s="285"/>
      <c r="J171" s="284">
        <f>SUM(J159:L170)</f>
        <v>4</v>
      </c>
      <c r="K171" s="286"/>
      <c r="L171" s="285"/>
      <c r="M171" s="45">
        <f t="shared" si="16"/>
        <v>20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9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9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9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9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2</v>
      </c>
      <c r="G198" s="77">
        <f>SUMIFS(ローデータ!N12:N1011,ローデータ!$B$12:$B$1011,1,ローデータ!$G$12:$G$1011,$G$4,ローデータ!$I$12:$I$1011,$C$14,ローデータ!$K$12:$K$1011,$B$21)</f>
        <v>6</v>
      </c>
      <c r="H198" s="77">
        <f>SUMIFS(ローデータ!O12:O1011,ローデータ!$B$12:$B$1011,1,ローデータ!$G$12:$G$1011,$G$4,ローデータ!$I$12:$I$1011,$C$14,ローデータ!$K$12:$K$1011,$B$21)</f>
        <v>2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1</v>
      </c>
      <c r="K198" s="105">
        <f>SUM(F198:J198)</f>
        <v>11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2</v>
      </c>
      <c r="G210" s="82">
        <f t="shared" ref="G210:I210" si="19">SUM(G198:G209)</f>
        <v>6</v>
      </c>
      <c r="H210" s="82">
        <f>SUM(H198:H209)</f>
        <v>2</v>
      </c>
      <c r="I210" s="82">
        <f t="shared" si="19"/>
        <v>0</v>
      </c>
      <c r="J210" s="82">
        <f>SUM(J198:J209)</f>
        <v>1</v>
      </c>
      <c r="K210" s="105">
        <f t="shared" si="18"/>
        <v>11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6</v>
      </c>
      <c r="G216" s="45">
        <f>COUNTIFS(ローデータ!$B$12:$B$1011,1,ローデータ!$G$12:$G$1011,$G$4,ローデータ!$I$12:$I$1011,$C$14,ローデータ!$K$12:$K$1011,$D$21,ローデータ!$S$12:$S$1011,G214)</f>
        <v>1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7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6</v>
      </c>
      <c r="G228" s="45">
        <f>SUM(G216:G227)</f>
        <v>1</v>
      </c>
      <c r="H228" s="45">
        <f>SUM(H216:H227)</f>
        <v>0</v>
      </c>
      <c r="I228" s="45">
        <f t="shared" si="20"/>
        <v>7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3</v>
      </c>
      <c r="H234" s="77">
        <f>SUMIFS(ローデータ!V12:V1011,ローデータ!$B$12:$B$1011,1,ローデータ!$G$12:$G$1011,$G$4,ローデータ!$I$12:$I$1011,$C$14,ローデータ!$K$12:$K$1011,$D$21)</f>
        <v>1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3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7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3</v>
      </c>
      <c r="H246" s="82">
        <f t="shared" si="22"/>
        <v>1</v>
      </c>
      <c r="I246" s="82">
        <f>SUM(I234:I245)</f>
        <v>0</v>
      </c>
      <c r="J246" s="82">
        <f t="shared" si="22"/>
        <v>0</v>
      </c>
      <c r="K246" s="82">
        <f>SUM(K234:K245)</f>
        <v>3</v>
      </c>
      <c r="L246" s="82">
        <f t="shared" si="22"/>
        <v>0</v>
      </c>
      <c r="M246" s="45">
        <f t="shared" si="21"/>
        <v>7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4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4</v>
      </c>
      <c r="L254" s="45">
        <f>COUNTIFS(ローデータ!$B$12:$B$1011,1,ローデータ!$G$12:$G$1011,$G$4,ローデータ!$I$12:$I$1011,$C$14,ローデータ!$K$12:$K$1011,$F$21,ローデータ!$S$12:$S$1011,L251)</f>
        <v>4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4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4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4</v>
      </c>
      <c r="L266" s="82">
        <f>SUM(L254:L265)</f>
        <v>4</v>
      </c>
      <c r="M266" s="82">
        <f>SUM(M254:M265)</f>
        <v>0</v>
      </c>
      <c r="N266" s="82">
        <f>SUM(N254:N265)</f>
        <v>0</v>
      </c>
      <c r="O266" s="45">
        <f>SUM(L266:N266)</f>
        <v>4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2</v>
      </c>
      <c r="G272" s="77">
        <f>SUMIFS(ローデータ!N86:N1085,ローデータ!$B$12:$B$1011,1,ローデータ!$G$12:$G$1011,$G$4,ローデータ!$I$12:$I$1011,$C$14,ローデータ!$K$12:$K$1011,$F$21)</f>
        <v>2</v>
      </c>
      <c r="H272" s="77">
        <f>SUMIFS(ローデータ!O86:O1085,ローデータ!$B$12:$B$1011,1,ローデータ!$G$12:$G$1011,$G$4,ローデータ!$I$12:$I$1011,$C$14,ローデータ!$K$12:$K$1011,$F$21)</f>
        <v>1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5</v>
      </c>
      <c r="L272" s="82">
        <f>SUMIFS(ローデータ!$T$12:$T$1011,ローデータ!$B$12:$B$1011,1,ローデータ!$G$12:$G$1011,$G$4,ローデータ!$I$12:$I$1011,$C$14,ローデータ!$K$12:$K$1011,$F$21)</f>
        <v>1</v>
      </c>
      <c r="M272" s="82">
        <f>SUMIFS(ローデータ!$U$12:$U$1011,ローデータ!$B$12:$B$1011,1,ローデータ!$G$12:$G$1011,$G$4,ローデータ!$I$12:$I$1011,$C$14,ローデータ!$K$12:$K$1011,$F$21)</f>
        <v>2</v>
      </c>
      <c r="N272" s="82">
        <f>SUMIFS(ローデータ!$V$12:$V$1011,ローデータ!$B$12:$B$1011,1,ローデータ!$G$12:$G$1011,$G$4,ローデータ!$I$12:$I$1011,$C$14,ローデータ!$K$12:$K$1011,$F$21)</f>
        <v>2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3</v>
      </c>
      <c r="Q272" s="82">
        <f>SUMIFS(ローデータ!$Y$12:$Y$1011,ローデータ!$B$12:$B$1011,1,ローデータ!$G$12:$G$1011,$G$4,ローデータ!$I$12:$I$1011,$C$14,ローデータ!$K$12:$K$1011,$F$21)</f>
        <v>1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9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2</v>
      </c>
      <c r="G284" s="45">
        <f t="shared" ref="G284:J284" si="28">SUM(G272:G283)</f>
        <v>2</v>
      </c>
      <c r="H284" s="45">
        <f t="shared" si="28"/>
        <v>1</v>
      </c>
      <c r="I284" s="45">
        <f t="shared" si="28"/>
        <v>0</v>
      </c>
      <c r="J284" s="45">
        <f t="shared" si="28"/>
        <v>0</v>
      </c>
      <c r="K284" s="83">
        <f t="shared" si="26"/>
        <v>5</v>
      </c>
      <c r="L284" s="82">
        <f>SUM(L272:L283)</f>
        <v>1</v>
      </c>
      <c r="M284" s="82">
        <f t="shared" ref="M284:R284" si="29">SUM(M272:M283)</f>
        <v>2</v>
      </c>
      <c r="N284" s="82">
        <f t="shared" si="29"/>
        <v>2</v>
      </c>
      <c r="O284" s="82">
        <f t="shared" si="29"/>
        <v>0</v>
      </c>
      <c r="P284" s="82">
        <f t="shared" si="29"/>
        <v>3</v>
      </c>
      <c r="Q284" s="82">
        <f t="shared" si="29"/>
        <v>1</v>
      </c>
      <c r="R284" s="82">
        <f t="shared" si="29"/>
        <v>0</v>
      </c>
      <c r="S284" s="45">
        <f t="shared" si="27"/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2020-06-04T02:43:24Z</dcterms:created>
  <dcterms:modified xsi:type="dcterms:W3CDTF">2020-06-04T02:43:35Z</dcterms:modified>
</cp:coreProperties>
</file>