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区から回答\14東成区\"/>
    </mc:Choice>
  </mc:AlternateContent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L117" i="32"/>
  <c r="M117" i="32"/>
  <c r="N117" i="32"/>
  <c r="O117" i="32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F284" i="32"/>
  <c r="Q284" i="32" l="1"/>
  <c r="I136" i="32"/>
  <c r="I284" i="32"/>
  <c r="O118" i="32"/>
  <c r="K118" i="32"/>
  <c r="I217" i="32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M246" i="32" s="1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K265" i="32"/>
  <c r="K261" i="32"/>
  <c r="K257" i="32"/>
  <c r="K256" i="32"/>
  <c r="K255" i="32"/>
  <c r="K254" i="32"/>
  <c r="S273" i="32"/>
  <c r="O263" i="32"/>
  <c r="O259" i="32"/>
  <c r="M244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4" i="32" s="1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P152" i="32" s="1"/>
  <c r="D152" i="32"/>
  <c r="C136" i="32"/>
  <c r="H132" i="32"/>
  <c r="H128" i="32"/>
  <c r="H99" i="32"/>
  <c r="H95" i="32"/>
  <c r="O63" i="32"/>
  <c r="N68" i="32"/>
  <c r="J68" i="32"/>
  <c r="F68" i="32"/>
  <c r="K44" i="32"/>
  <c r="M171" i="32"/>
  <c r="H150" i="32"/>
  <c r="H146" i="32"/>
  <c r="L134" i="32"/>
  <c r="L130" i="32"/>
  <c r="D136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K191" i="32" l="1"/>
  <c r="Q118" i="32"/>
  <c r="I228" i="32"/>
  <c r="Q101" i="32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M246" i="54" l="1"/>
  <c r="Q118" i="57"/>
  <c r="J84" i="57"/>
  <c r="K266" i="57"/>
  <c r="I228" i="54"/>
  <c r="M246" i="51"/>
  <c r="Q118" i="51"/>
  <c r="K210" i="51"/>
  <c r="M246" i="42"/>
  <c r="Q118" i="39"/>
  <c r="Q118" i="42"/>
  <c r="P152" i="36"/>
  <c r="Q118" i="67"/>
  <c r="I228" i="51"/>
  <c r="Q118" i="54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<sst xmlns="http://schemas.openxmlformats.org/spreadsheetml/2006/main" count="20279" uniqueCount="238">
  <si>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</si>
  <si>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</si>
  <si>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</si>
  <si>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</si>
  <si>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</si>
  <si>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</si>
  <si>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</si>
  <si>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</si>
  <si>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</si>
  <si>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</si>
  <si>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</si>
  <si>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</si>
  <si>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</si>
  <si>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</si>
  <si>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</si>
  <si>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</si>
  <si>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</si>
  <si>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</si>
  <si>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</si>
  <si>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</si>
  <si>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</si>
  <si>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</si>
  <si>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</si>
  <si>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</si>
  <si>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</si>
  <si>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</si>
  <si>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</si>
  <si>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</si>
  <si>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</si>
  <si>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</si>
  <si>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</si>
  <si>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</si>
  <si>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</si>
  <si>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</si>
  <si>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</si>
  <si>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</si>
  <si>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</si>
  <si>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</si>
  <si>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</si>
  <si>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</si>
  <si>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</si>
  <si>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</si>
  <si>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</si>
  <si>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</si>
  <si>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</si>
  <si>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</si>
  <si>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</si>
  <si>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</si>
  <si>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</si>
  <si>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</si>
  <si>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</si>
  <si>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</si>
  <si>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</si>
  <si>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</si>
  <si>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</si>
  <si>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</si>
  <si>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</si>
  <si>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</si>
  <si>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</si>
  <si>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</si>
  <si>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</si>
  <si>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</si>
  <si>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</si>
  <si>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</si>
  <si>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</si>
  <si>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</si>
  <si>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</si>
  <si>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</si>
  <si>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</si>
  <si>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</si>
  <si>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</si>
  <si>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</si>
  <si>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</si>
  <si>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</si>
  <si>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</si>
  <si>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</si>
  <si>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</si>
  <si>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</si>
  <si>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</si>
  <si>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</si>
  <si>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</si>
  <si>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</si>
  <si>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</si>
  <si>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</si>
  <si>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</si>
  <si>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</si>
  <si>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</si>
  <si>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</si>
  <si>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</si>
  <si>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</si>
  <si>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</si>
  <si>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</si>
  <si>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</si>
  <si>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</si>
  <si>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</si>
  <si>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</si>
  <si>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</si>
  <si>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</si>
  <si>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</si>
  <si>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</si>
  <si>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</si>
  <si>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</si>
  <si>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</si>
  <si>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</si>
  <si>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</si>
  <si>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</si>
  <si>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</si>
  <si>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</si>
  <si>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</si>
  <si>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</si>
  <si>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</si>
  <si>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</si>
  <si>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</si>
  <si>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</si>
  <si>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</si>
  <si>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</si>
  <si>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</si>
  <si>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</si>
  <si>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</si>
  <si>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</si>
  <si>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</si>
  <si>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</si>
  <si>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</si>
  <si>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</si>
  <si>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</si>
  <si>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</si>
  <si>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</si>
  <si>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</si>
  <si>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</si>
  <si>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</si>
  <si>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</si>
  <si>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</si>
  <si>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</si>
  <si>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</si>
  <si>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</si>
  <si>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</si>
  <si>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</si>
  <si>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</si>
  <si>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</si>
  <si>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</si>
  <si>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</si>
  <si>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</si>
  <si>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</si>
  <si>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</si>
  <si>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</si>
  <si>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</si>
  <si>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</si>
  <si>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</si>
  <si>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</si>
  <si>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</si>
  <si>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</si>
  <si>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</si>
  <si>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</si>
  <si>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</si>
  <si>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</si>
  <si>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</si>
  <si>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</si>
  <si>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</si>
  <si>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</si>
  <si>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</si>
  <si>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</si>
  <si>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</si>
  <si>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</si>
  <si>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</si>
  <si>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</si>
  <si>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</si>
  <si>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</si>
  <si>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</si>
  <si>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</si>
  <si>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</si>
  <si>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</si>
  <si>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</si>
  <si>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</si>
  <si>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</si>
  <si>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</si>
  <si>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</si>
  <si>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</si>
  <si>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</si>
  <si>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</si>
  <si>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</si>
  <si>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</si>
  <si>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</si>
  <si>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</si>
  <si>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</si>
  <si>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</si>
  <si>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</si>
  <si>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</si>
  <si>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</si>
  <si>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</si>
  <si>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</si>
  <si>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</si>
  <si>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</si>
  <si>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</si>
  <si>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</si>
  <si>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</si>
  <si>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</si>
  <si>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</si>
  <si>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</si>
  <si>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</si>
  <si>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</si>
  <si>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</si>
  <si>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</si>
  <si>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</si>
  <si>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</si>
  <si>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</si>
  <si>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</si>
  <si>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</si>
  <si>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</si>
  <si>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</si>
  <si>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</si>
  <si>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</si>
  <si>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</si>
  <si>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</si>
  <si>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</si>
  <si>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</si>
  <si>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</si>
  <si>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</si>
  <si>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</si>
  <si>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</si>
  <si>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</si>
  <si>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</si>
  <si>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</si>
  <si>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</si>
  <si>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</si>
  <si>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</si>
  <si>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</si>
  <si>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</si>
  <si>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</si>
  <si>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</si>
  <si>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</si>
  <si>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</si>
  <si>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</si>
  <si>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</si>
  <si>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</si>
  <si>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東成区</t>
    <rPh sb="0" eb="2">
      <t>ヒガシナリ</t>
    </rPh>
    <rPh sb="2" eb="3">
      <t>ク</t>
    </rPh>
    <phoneticPr fontId="1"/>
  </si>
  <si>
    <t>月</t>
    <rPh sb="0" eb="1">
      <t>ゲツ</t>
    </rPh>
    <phoneticPr fontId="1"/>
  </si>
  <si>
    <t>カード類補記対応業務関係</t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</si>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</sst>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 shrinkToFi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7" borderId="7" xfId="0" applyFill="1" applyBorder="1" applyAlignment="1">
      <alignment horizontal="center" vertical="center" wrapText="1" shrinkToFit="1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4" name="下矢印 7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5" name="角丸四角形 7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6" name="角丸四角形 75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8" name="角丸四角形 7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9" name="角丸四角形 78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0" name="下矢印 7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1" name="角丸四角形 8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82" name="角丸四角形 81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4" name="角丸四角形 8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5" name="角丸四角形 84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6" name="下矢印 8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7" name="角丸四角形 8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8" name="角丸四角形 8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0" name="角丸四角形 8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91" name="角丸四角形 9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234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3</v>
      </c>
      <c r="D4" s="165">
        <v>23</v>
      </c>
      <c r="E4" s="165" t="s">
        <v>235</v>
      </c>
    </row>
    <row r="5" spans="1:27" ht="15.95" customHeight="1" x14ac:dyDescent="0.15"/>
    <row r="6" spans="1:27" s="25" customFormat="1" ht="15.95" customHeight="1" x14ac:dyDescent="0.15">
      <c r="A6" s="169" t="s">
        <v>237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23</v>
      </c>
      <c r="F12" s="16" t="s">
        <v>235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23</v>
      </c>
      <c r="F13" s="16" t="s">
        <v>235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23</v>
      </c>
      <c r="F14" s="16" t="s">
        <v>235</v>
      </c>
      <c r="G14" s="23">
        <v>9</v>
      </c>
      <c r="H14" s="23">
        <v>1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23</v>
      </c>
      <c r="F15" s="16" t="s">
        <v>235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23</v>
      </c>
      <c r="F16" s="16" t="s">
        <v>235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23</v>
      </c>
      <c r="F17" s="16" t="s">
        <v>235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23</v>
      </c>
      <c r="F18" s="16" t="s">
        <v>235</v>
      </c>
      <c r="G18" s="23">
        <v>9</v>
      </c>
      <c r="H18" s="23">
        <v>7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23</v>
      </c>
      <c r="F19" s="16" t="s">
        <v>235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23</v>
      </c>
      <c r="F20" s="16" t="s">
        <v>235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23</v>
      </c>
      <c r="F21" s="16" t="s">
        <v>235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23</v>
      </c>
      <c r="F22" s="16" t="s">
        <v>235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23</v>
      </c>
      <c r="F23" s="16" t="s">
        <v>235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23</v>
      </c>
      <c r="F24" s="16" t="s">
        <v>235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23</v>
      </c>
      <c r="F25" s="16" t="s">
        <v>235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23</v>
      </c>
      <c r="F26" s="16" t="s">
        <v>235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3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23</v>
      </c>
      <c r="F27" s="16" t="s">
        <v>235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23</v>
      </c>
      <c r="F28" s="16" t="s">
        <v>235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23</v>
      </c>
      <c r="F29" s="16" t="s">
        <v>235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23</v>
      </c>
      <c r="F30" s="16" t="s">
        <v>235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23</v>
      </c>
      <c r="F31" s="16" t="s">
        <v>235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23</v>
      </c>
      <c r="F32" s="16" t="s">
        <v>235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23</v>
      </c>
      <c r="F33" s="16" t="s">
        <v>235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23</v>
      </c>
      <c r="F34" s="16" t="s">
        <v>235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23</v>
      </c>
      <c r="F35" s="16" t="s">
        <v>235</v>
      </c>
      <c r="G35" s="23">
        <v>9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23</v>
      </c>
      <c r="F36" s="16" t="s">
        <v>235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23</v>
      </c>
      <c r="F37" s="16" t="s">
        <v>235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23</v>
      </c>
      <c r="F38" s="16" t="s">
        <v>235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2</v>
      </c>
      <c r="O38" s="7">
        <v>0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23</v>
      </c>
      <c r="F39" s="16" t="s">
        <v>235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23</v>
      </c>
      <c r="F40" s="16" t="s">
        <v>235</v>
      </c>
      <c r="G40" s="23">
        <v>9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23</v>
      </c>
      <c r="F41" s="16" t="s">
        <v>235</v>
      </c>
      <c r="G41" s="23">
        <v>9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23</v>
      </c>
      <c r="F42" s="16" t="s">
        <v>235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23</v>
      </c>
      <c r="F43" s="16" t="s">
        <v>235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23</v>
      </c>
      <c r="F44" s="16" t="s">
        <v>235</v>
      </c>
      <c r="G44" s="23">
        <v>9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23</v>
      </c>
      <c r="F45" s="16" t="s">
        <v>235</v>
      </c>
      <c r="G45" s="23">
        <v>9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23</v>
      </c>
      <c r="F46" s="16" t="s">
        <v>235</v>
      </c>
      <c r="G46" s="23">
        <v>9</v>
      </c>
      <c r="H46" s="23">
        <v>7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23</v>
      </c>
      <c r="F47" s="16" t="s">
        <v>235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23</v>
      </c>
      <c r="F48" s="16" t="s">
        <v>235</v>
      </c>
      <c r="G48" s="23">
        <v>9</v>
      </c>
      <c r="H48" s="23">
        <v>6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23</v>
      </c>
      <c r="F49" s="16" t="s">
        <v>235</v>
      </c>
      <c r="G49" s="23">
        <v>9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23</v>
      </c>
      <c r="F50" s="16" t="s">
        <v>235</v>
      </c>
      <c r="G50" s="23">
        <v>9</v>
      </c>
      <c r="H50" s="23">
        <v>9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23</v>
      </c>
      <c r="F51" s="16" t="s">
        <v>235</v>
      </c>
      <c r="G51" s="23">
        <v>9</v>
      </c>
      <c r="H51" s="23">
        <v>8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23</v>
      </c>
      <c r="F52" s="16" t="s">
        <v>235</v>
      </c>
      <c r="G52" s="23">
        <v>9</v>
      </c>
      <c r="H52" s="23">
        <v>9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23</v>
      </c>
      <c r="F53" s="16" t="s">
        <v>235</v>
      </c>
      <c r="G53" s="23">
        <v>9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23</v>
      </c>
      <c r="F54" s="16" t="s">
        <v>235</v>
      </c>
      <c r="G54" s="23">
        <v>9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23</v>
      </c>
      <c r="F55" s="16" t="s">
        <v>235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23</v>
      </c>
      <c r="F56" s="16" t="s">
        <v>235</v>
      </c>
      <c r="G56" s="23">
        <v>9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23</v>
      </c>
      <c r="F57" s="16" t="s">
        <v>235</v>
      </c>
      <c r="G57" s="23">
        <v>9</v>
      </c>
      <c r="H57" s="23">
        <v>6</v>
      </c>
      <c r="I57" s="16">
        <v>2</v>
      </c>
      <c r="J57" s="24"/>
      <c r="K57" s="13">
        <v>1</v>
      </c>
      <c r="L57" s="23">
        <v>2</v>
      </c>
      <c r="M57" s="5">
        <v>1</v>
      </c>
      <c r="N57" s="6">
        <v>1</v>
      </c>
      <c r="O57" s="7">
        <v>0</v>
      </c>
      <c r="P57" s="8">
        <v>0</v>
      </c>
      <c r="Q57" s="7">
        <v>0</v>
      </c>
      <c r="R57" s="19"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23</v>
      </c>
      <c r="F58" s="16" t="s">
        <v>235</v>
      </c>
      <c r="G58" s="23">
        <v>9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23</v>
      </c>
      <c r="F59" s="16" t="s">
        <v>235</v>
      </c>
      <c r="G59" s="23">
        <v>9</v>
      </c>
      <c r="H59" s="23">
        <v>5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23</v>
      </c>
      <c r="F60" s="16" t="s">
        <v>235</v>
      </c>
      <c r="G60" s="23">
        <v>9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23</v>
      </c>
      <c r="F61" s="16" t="s">
        <v>235</v>
      </c>
      <c r="G61" s="23">
        <v>9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23</v>
      </c>
      <c r="F62" s="16" t="s">
        <v>235</v>
      </c>
      <c r="G62" s="23">
        <v>9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23</v>
      </c>
      <c r="F63" s="16" t="s">
        <v>235</v>
      </c>
      <c r="G63" s="23">
        <v>9</v>
      </c>
      <c r="H63" s="23">
        <v>3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23</v>
      </c>
      <c r="F64" s="16" t="s">
        <v>235</v>
      </c>
      <c r="G64" s="23">
        <v>9</v>
      </c>
      <c r="H64" s="23">
        <v>5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23</v>
      </c>
      <c r="F65" s="16" t="s">
        <v>235</v>
      </c>
      <c r="G65" s="23">
        <v>9</v>
      </c>
      <c r="H65" s="23">
        <v>5</v>
      </c>
      <c r="I65" s="16">
        <v>2</v>
      </c>
      <c r="J65" s="24"/>
      <c r="K65" s="13">
        <v>3</v>
      </c>
      <c r="L65" s="23">
        <v>2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23</v>
      </c>
      <c r="F66" s="16" t="s">
        <v>235</v>
      </c>
      <c r="G66" s="23">
        <v>9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2">
        <v>0</v>
      </c>
      <c r="AA66" s="19">
        <v>2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23</v>
      </c>
      <c r="F67" s="16" t="s">
        <v>235</v>
      </c>
      <c r="G67" s="23">
        <v>9</v>
      </c>
      <c r="H67" s="23">
        <v>2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1</v>
      </c>
      <c r="Z67" s="12">
        <v>0</v>
      </c>
      <c r="AA67" s="19">
        <v>3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23</v>
      </c>
      <c r="F68" s="16" t="s">
        <v>235</v>
      </c>
      <c r="G68" s="23">
        <v>9</v>
      </c>
      <c r="H68" s="23">
        <v>3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23</v>
      </c>
      <c r="F69" s="16" t="s">
        <v>235</v>
      </c>
      <c r="G69" s="23">
        <v>9</v>
      </c>
      <c r="H69" s="23">
        <v>2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2">
        <v>0</v>
      </c>
      <c r="AA69" s="19">
        <v>2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23</v>
      </c>
      <c r="F70" s="16" t="s">
        <v>235</v>
      </c>
      <c r="G70" s="23">
        <v>9</v>
      </c>
      <c r="H70" s="23">
        <v>5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23</v>
      </c>
      <c r="F71" s="16" t="s">
        <v>235</v>
      </c>
      <c r="G71" s="23">
        <v>9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23</v>
      </c>
      <c r="F72" s="16" t="s">
        <v>235</v>
      </c>
      <c r="G72" s="23">
        <v>9</v>
      </c>
      <c r="H72" s="23">
        <v>2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23</v>
      </c>
      <c r="F73" s="16" t="s">
        <v>235</v>
      </c>
      <c r="G73" s="23">
        <v>10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23</v>
      </c>
      <c r="F74" s="16" t="s">
        <v>235</v>
      </c>
      <c r="G74" s="23">
        <v>10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23</v>
      </c>
      <c r="F75" s="16" t="s">
        <v>235</v>
      </c>
      <c r="G75" s="23">
        <v>10</v>
      </c>
      <c r="H75" s="23">
        <v>8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23</v>
      </c>
      <c r="F76" s="16" t="s">
        <v>235</v>
      </c>
      <c r="G76" s="23">
        <v>10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23</v>
      </c>
      <c r="F77" s="16" t="s">
        <v>235</v>
      </c>
      <c r="G77" s="23">
        <v>10</v>
      </c>
      <c r="H77" s="23">
        <v>8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23</v>
      </c>
      <c r="F78" s="16" t="s">
        <v>235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23</v>
      </c>
      <c r="F79" s="16" t="s">
        <v>235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2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23</v>
      </c>
      <c r="F80" s="16" t="s">
        <v>235</v>
      </c>
      <c r="G80" s="23">
        <v>10</v>
      </c>
      <c r="H80" s="23">
        <v>1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23</v>
      </c>
      <c r="F81" s="16" t="s">
        <v>235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23</v>
      </c>
      <c r="F82" s="16" t="s">
        <v>235</v>
      </c>
      <c r="G82" s="23">
        <v>10</v>
      </c>
      <c r="H82" s="23">
        <v>1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23</v>
      </c>
      <c r="F83" s="16" t="s">
        <v>235</v>
      </c>
      <c r="G83" s="23">
        <v>10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23</v>
      </c>
      <c r="F84" s="16" t="s">
        <v>235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23</v>
      </c>
      <c r="F85" s="16" t="s">
        <v>235</v>
      </c>
      <c r="G85" s="23">
        <v>10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23</v>
      </c>
      <c r="F86" s="16" t="s">
        <v>235</v>
      </c>
      <c r="G86" s="23">
        <v>10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23</v>
      </c>
      <c r="F87" s="16" t="s">
        <v>235</v>
      </c>
      <c r="G87" s="23">
        <v>10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1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23</v>
      </c>
      <c r="F88" s="16" t="s">
        <v>235</v>
      </c>
      <c r="G88" s="23">
        <v>10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23</v>
      </c>
      <c r="F89" s="16" t="s">
        <v>235</v>
      </c>
      <c r="G89" s="23">
        <v>10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23</v>
      </c>
      <c r="F90" s="16" t="s">
        <v>235</v>
      </c>
      <c r="G90" s="23">
        <v>10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23</v>
      </c>
      <c r="F91" s="16" t="s">
        <v>235</v>
      </c>
      <c r="G91" s="23">
        <v>10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23</v>
      </c>
      <c r="F92" s="16" t="s">
        <v>235</v>
      </c>
      <c r="G92" s="23">
        <v>10</v>
      </c>
      <c r="H92" s="23">
        <v>4</v>
      </c>
      <c r="I92" s="16">
        <v>2</v>
      </c>
      <c r="J92" s="24"/>
      <c r="K92" s="13">
        <v>1</v>
      </c>
      <c r="L92" s="23">
        <v>3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23</v>
      </c>
      <c r="F93" s="16" t="s">
        <v>235</v>
      </c>
      <c r="G93" s="23">
        <v>10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23</v>
      </c>
      <c r="F94" s="16" t="s">
        <v>235</v>
      </c>
      <c r="G94" s="23">
        <v>10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23</v>
      </c>
      <c r="F95" s="16" t="s">
        <v>235</v>
      </c>
      <c r="G95" s="23">
        <v>10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23</v>
      </c>
      <c r="F96" s="16" t="s">
        <v>235</v>
      </c>
      <c r="G96" s="23">
        <v>10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23</v>
      </c>
      <c r="F97" s="16" t="s">
        <v>235</v>
      </c>
      <c r="G97" s="23">
        <v>10</v>
      </c>
      <c r="H97" s="23">
        <v>9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23</v>
      </c>
      <c r="F98" s="16" t="s">
        <v>235</v>
      </c>
      <c r="G98" s="23">
        <v>10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23</v>
      </c>
      <c r="F99" s="16" t="s">
        <v>235</v>
      </c>
      <c r="G99" s="23">
        <v>10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23</v>
      </c>
      <c r="F100" s="16" t="s">
        <v>235</v>
      </c>
      <c r="G100" s="23">
        <v>10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23</v>
      </c>
      <c r="F101" s="16" t="s">
        <v>235</v>
      </c>
      <c r="G101" s="23">
        <v>10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23</v>
      </c>
      <c r="F102" s="16" t="s">
        <v>235</v>
      </c>
      <c r="G102" s="23">
        <v>10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23</v>
      </c>
      <c r="F103" s="16" t="s">
        <v>235</v>
      </c>
      <c r="G103" s="23">
        <v>10</v>
      </c>
      <c r="H103" s="23">
        <v>9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23</v>
      </c>
      <c r="F104" s="16" t="s">
        <v>235</v>
      </c>
      <c r="G104" s="23">
        <v>10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0</v>
      </c>
      <c r="Z104" s="12">
        <v>0</v>
      </c>
      <c r="AA104" s="19">
        <v>2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23</v>
      </c>
      <c r="F105" s="16" t="s">
        <v>235</v>
      </c>
      <c r="G105" s="23">
        <v>10</v>
      </c>
      <c r="H105" s="23">
        <v>5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23</v>
      </c>
      <c r="F106" s="16" t="s">
        <v>235</v>
      </c>
      <c r="G106" s="23">
        <v>10</v>
      </c>
      <c r="H106" s="23">
        <v>8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23</v>
      </c>
      <c r="F107" s="16" t="s">
        <v>235</v>
      </c>
      <c r="G107" s="23">
        <v>10</v>
      </c>
      <c r="H107" s="23">
        <v>2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23</v>
      </c>
      <c r="F108" s="16" t="s">
        <v>235</v>
      </c>
      <c r="G108" s="23">
        <v>10</v>
      </c>
      <c r="H108" s="23">
        <v>2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1</v>
      </c>
      <c r="Z108" s="12">
        <v>0</v>
      </c>
      <c r="AA108" s="19">
        <v>3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23</v>
      </c>
      <c r="F109" s="16" t="s">
        <v>235</v>
      </c>
      <c r="G109" s="23">
        <v>10</v>
      </c>
      <c r="H109" s="23">
        <v>4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3</v>
      </c>
      <c r="T109" s="5">
        <v>3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3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23</v>
      </c>
      <c r="F110" s="16" t="s">
        <v>235</v>
      </c>
      <c r="G110" s="23">
        <v>10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23</v>
      </c>
      <c r="F111" s="16" t="s">
        <v>235</v>
      </c>
      <c r="G111" s="23">
        <v>10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23</v>
      </c>
      <c r="F112" s="16" t="s">
        <v>235</v>
      </c>
      <c r="G112" s="23">
        <v>10</v>
      </c>
      <c r="H112" s="23">
        <v>3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23</v>
      </c>
      <c r="F113" s="16" t="s">
        <v>235</v>
      </c>
      <c r="G113" s="23">
        <v>10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23</v>
      </c>
      <c r="F114" s="16" t="s">
        <v>235</v>
      </c>
      <c r="G114" s="23">
        <v>10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2">
        <v>0</v>
      </c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23</v>
      </c>
      <c r="F115" s="16" t="s">
        <v>235</v>
      </c>
      <c r="G115" s="23">
        <v>10</v>
      </c>
      <c r="H115" s="23">
        <v>7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23</v>
      </c>
      <c r="F116" s="16" t="s">
        <v>235</v>
      </c>
      <c r="G116" s="23">
        <v>10</v>
      </c>
      <c r="H116" s="23">
        <v>1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23</v>
      </c>
      <c r="F117" s="16" t="s">
        <v>235</v>
      </c>
      <c r="G117" s="23">
        <v>10</v>
      </c>
      <c r="H117" s="23">
        <v>9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2</v>
      </c>
      <c r="Z117" s="12">
        <v>0</v>
      </c>
      <c r="AA117" s="19">
        <v>2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23</v>
      </c>
      <c r="F118" s="16" t="s">
        <v>235</v>
      </c>
      <c r="G118" s="23">
        <v>10</v>
      </c>
      <c r="H118" s="23">
        <v>5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23</v>
      </c>
      <c r="F119" s="16" t="s">
        <v>235</v>
      </c>
      <c r="G119" s="23">
        <v>10</v>
      </c>
      <c r="H119" s="23">
        <v>2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23</v>
      </c>
      <c r="F120" s="16" t="s">
        <v>235</v>
      </c>
      <c r="G120" s="23">
        <v>10</v>
      </c>
      <c r="H120" s="23">
        <v>5</v>
      </c>
      <c r="I120" s="16">
        <v>2</v>
      </c>
      <c r="J120" s="24"/>
      <c r="K120" s="13">
        <v>3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2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23</v>
      </c>
      <c r="F121" s="16" t="s">
        <v>235</v>
      </c>
      <c r="G121" s="23">
        <v>10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23</v>
      </c>
      <c r="F122" s="16" t="s">
        <v>235</v>
      </c>
      <c r="G122" s="23">
        <v>10</v>
      </c>
      <c r="H122" s="23">
        <v>3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2">
        <v>0</v>
      </c>
      <c r="AA122" s="19">
        <v>2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23</v>
      </c>
      <c r="F123" s="16" t="s">
        <v>235</v>
      </c>
      <c r="G123" s="23">
        <v>10</v>
      </c>
      <c r="H123" s="23">
        <v>1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2">
        <v>0</v>
      </c>
      <c r="AA123" s="19">
        <v>2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23</v>
      </c>
      <c r="F124" s="16" t="s">
        <v>235</v>
      </c>
      <c r="G124" s="23">
        <v>10</v>
      </c>
      <c r="H124" s="23">
        <v>5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4</v>
      </c>
      <c r="Y124" s="7">
        <v>0</v>
      </c>
      <c r="Z124" s="12">
        <v>0</v>
      </c>
      <c r="AA124" s="19">
        <v>5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23</v>
      </c>
      <c r="F125" s="16" t="s">
        <v>235</v>
      </c>
      <c r="G125" s="23">
        <v>11</v>
      </c>
      <c r="H125" s="23">
        <v>9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23</v>
      </c>
      <c r="F126" s="16" t="s">
        <v>235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23</v>
      </c>
      <c r="F127" s="16" t="s">
        <v>235</v>
      </c>
      <c r="G127" s="23">
        <v>11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23</v>
      </c>
      <c r="F128" s="16" t="s">
        <v>235</v>
      </c>
      <c r="G128" s="23">
        <v>11</v>
      </c>
      <c r="H128" s="23">
        <v>9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23</v>
      </c>
      <c r="F129" s="16" t="s">
        <v>235</v>
      </c>
      <c r="G129" s="23">
        <v>11</v>
      </c>
      <c r="H129" s="23">
        <v>4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0</v>
      </c>
      <c r="P129" s="8">
        <v>0</v>
      </c>
      <c r="Q129" s="7">
        <v>2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23</v>
      </c>
      <c r="F130" s="16" t="s">
        <v>235</v>
      </c>
      <c r="G130" s="23">
        <v>11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23</v>
      </c>
      <c r="F131" s="16" t="s">
        <v>235</v>
      </c>
      <c r="G131" s="23">
        <v>11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23</v>
      </c>
      <c r="F132" s="16" t="s">
        <v>235</v>
      </c>
      <c r="G132" s="23">
        <v>11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1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23</v>
      </c>
      <c r="F133" s="16" t="s">
        <v>235</v>
      </c>
      <c r="G133" s="23">
        <v>11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23</v>
      </c>
      <c r="F134" s="16" t="s">
        <v>235</v>
      </c>
      <c r="G134" s="23">
        <v>11</v>
      </c>
      <c r="H134" s="23">
        <v>6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23</v>
      </c>
      <c r="F135" s="16" t="s">
        <v>235</v>
      </c>
      <c r="G135" s="23">
        <v>11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23</v>
      </c>
      <c r="F136" s="16" t="s">
        <v>235</v>
      </c>
      <c r="G136" s="23">
        <v>11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23</v>
      </c>
      <c r="F137" s="16" t="s">
        <v>235</v>
      </c>
      <c r="G137" s="23">
        <v>11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23</v>
      </c>
      <c r="F138" s="16" t="s">
        <v>235</v>
      </c>
      <c r="G138" s="23">
        <v>11</v>
      </c>
      <c r="H138" s="23">
        <v>7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23</v>
      </c>
      <c r="F139" s="16" t="s">
        <v>235</v>
      </c>
      <c r="G139" s="23">
        <v>11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23</v>
      </c>
      <c r="F140" s="16" t="s">
        <v>235</v>
      </c>
      <c r="G140" s="23">
        <v>11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23</v>
      </c>
      <c r="F141" s="16" t="s">
        <v>235</v>
      </c>
      <c r="G141" s="23">
        <v>11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23</v>
      </c>
      <c r="F142" s="16" t="s">
        <v>235</v>
      </c>
      <c r="G142" s="23">
        <v>11</v>
      </c>
      <c r="H142" s="23">
        <v>7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23</v>
      </c>
      <c r="F143" s="16" t="s">
        <v>235</v>
      </c>
      <c r="G143" s="23">
        <v>11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23</v>
      </c>
      <c r="F144" s="16" t="s">
        <v>235</v>
      </c>
      <c r="G144" s="23">
        <v>11</v>
      </c>
      <c r="H144" s="23">
        <v>2</v>
      </c>
      <c r="I144" s="16">
        <v>2</v>
      </c>
      <c r="J144" s="24"/>
      <c r="K144" s="13">
        <v>1</v>
      </c>
      <c r="L144" s="23">
        <v>5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23</v>
      </c>
      <c r="F145" s="16" t="s">
        <v>235</v>
      </c>
      <c r="G145" s="23">
        <v>11</v>
      </c>
      <c r="H145" s="23">
        <v>8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23</v>
      </c>
      <c r="F146" s="16" t="s">
        <v>235</v>
      </c>
      <c r="G146" s="23">
        <v>11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23</v>
      </c>
      <c r="F147" s="16" t="s">
        <v>235</v>
      </c>
      <c r="G147" s="23">
        <v>11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23</v>
      </c>
      <c r="F148" s="16" t="s">
        <v>235</v>
      </c>
      <c r="G148" s="23">
        <v>11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23</v>
      </c>
      <c r="F149" s="16" t="s">
        <v>235</v>
      </c>
      <c r="G149" s="23">
        <v>11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23</v>
      </c>
      <c r="F150" s="16" t="s">
        <v>235</v>
      </c>
      <c r="G150" s="23">
        <v>11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23</v>
      </c>
      <c r="F151" s="16" t="s">
        <v>235</v>
      </c>
      <c r="G151" s="23">
        <v>11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23</v>
      </c>
      <c r="F152" s="16" t="s">
        <v>235</v>
      </c>
      <c r="G152" s="23">
        <v>11</v>
      </c>
      <c r="H152" s="23">
        <v>3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23</v>
      </c>
      <c r="F153" s="16" t="s">
        <v>235</v>
      </c>
      <c r="G153" s="23">
        <v>11</v>
      </c>
      <c r="H153" s="23">
        <v>3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23</v>
      </c>
      <c r="F154" s="16" t="s">
        <v>235</v>
      </c>
      <c r="G154" s="23">
        <v>11</v>
      </c>
      <c r="H154" s="23">
        <v>1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23</v>
      </c>
      <c r="F155" s="16" t="s">
        <v>235</v>
      </c>
      <c r="G155" s="23">
        <v>11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23</v>
      </c>
      <c r="F156" s="16" t="s">
        <v>235</v>
      </c>
      <c r="G156" s="23">
        <v>11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23</v>
      </c>
      <c r="F157" s="16" t="s">
        <v>235</v>
      </c>
      <c r="G157" s="23">
        <v>11</v>
      </c>
      <c r="H157" s="23">
        <v>3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23</v>
      </c>
      <c r="F158" s="16" t="s">
        <v>235</v>
      </c>
      <c r="G158" s="23">
        <v>11</v>
      </c>
      <c r="H158" s="23">
        <v>4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2">
        <v>0</v>
      </c>
      <c r="AA158" s="19">
        <v>2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23</v>
      </c>
      <c r="F159" s="16" t="s">
        <v>235</v>
      </c>
      <c r="G159" s="23">
        <v>11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23</v>
      </c>
      <c r="F160" s="16" t="s">
        <v>235</v>
      </c>
      <c r="G160" s="23">
        <v>11</v>
      </c>
      <c r="H160" s="23">
        <v>2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23</v>
      </c>
      <c r="F161" s="16" t="s">
        <v>235</v>
      </c>
      <c r="G161" s="23">
        <v>11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2">
        <v>0</v>
      </c>
      <c r="AA161" s="19">
        <v>2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23</v>
      </c>
      <c r="F162" s="16" t="s">
        <v>235</v>
      </c>
      <c r="G162" s="23">
        <v>11</v>
      </c>
      <c r="H162" s="23">
        <v>3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23</v>
      </c>
      <c r="F163" s="16" t="s">
        <v>235</v>
      </c>
      <c r="G163" s="23">
        <v>11</v>
      </c>
      <c r="H163" s="23">
        <v>2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2">
        <v>0</v>
      </c>
      <c r="AA163" s="19">
        <v>2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23</v>
      </c>
      <c r="F164" s="16" t="s">
        <v>235</v>
      </c>
      <c r="G164" s="23">
        <v>11</v>
      </c>
      <c r="H164" s="23">
        <v>2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0</v>
      </c>
      <c r="Z164" s="12">
        <v>0</v>
      </c>
      <c r="AA164" s="19">
        <v>2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23</v>
      </c>
      <c r="F165" s="16" t="s">
        <v>235</v>
      </c>
      <c r="G165" s="23">
        <v>11</v>
      </c>
      <c r="H165" s="23">
        <v>1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>
        <v>2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23</v>
      </c>
      <c r="F166" s="16" t="s">
        <v>235</v>
      </c>
      <c r="G166" s="23">
        <v>11</v>
      </c>
      <c r="H166" s="23">
        <v>3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23</v>
      </c>
      <c r="F167" s="16" t="s">
        <v>235</v>
      </c>
      <c r="G167" s="23">
        <v>11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2">
        <v>0</v>
      </c>
      <c r="AA167" s="19">
        <v>2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23</v>
      </c>
      <c r="F168" s="16" t="s">
        <v>235</v>
      </c>
      <c r="G168" s="23">
        <v>11</v>
      </c>
      <c r="H168" s="23">
        <v>4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23</v>
      </c>
      <c r="F169" s="16" t="s">
        <v>235</v>
      </c>
      <c r="G169" s="23">
        <v>11</v>
      </c>
      <c r="H169" s="23">
        <v>2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/>
      <c r="S169" s="23">
        <v>1</v>
      </c>
      <c r="T169" s="5">
        <v>0</v>
      </c>
      <c r="U169" s="6">
        <v>1</v>
      </c>
      <c r="V169" s="7">
        <v>1</v>
      </c>
      <c r="W169" s="8">
        <v>0</v>
      </c>
      <c r="X169" s="7">
        <v>1</v>
      </c>
      <c r="Y169" s="7">
        <v>0</v>
      </c>
      <c r="Z169" s="12">
        <v>0</v>
      </c>
      <c r="AA169" s="19">
        <v>3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23</v>
      </c>
      <c r="F170" s="16" t="s">
        <v>235</v>
      </c>
      <c r="G170" s="23">
        <v>11</v>
      </c>
      <c r="H170" s="23">
        <v>5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23</v>
      </c>
      <c r="F171" s="16" t="s">
        <v>235</v>
      </c>
      <c r="G171" s="23">
        <v>11</v>
      </c>
      <c r="H171" s="23">
        <v>4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>
        <v>1</v>
      </c>
      <c r="T171" s="5">
        <v>0</v>
      </c>
      <c r="U171" s="6">
        <v>1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2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23</v>
      </c>
      <c r="F172" s="16" t="s">
        <v>235</v>
      </c>
      <c r="G172" s="23">
        <v>11</v>
      </c>
      <c r="H172" s="23">
        <v>2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2">
        <v>0</v>
      </c>
      <c r="AA172" s="19">
        <v>2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23</v>
      </c>
      <c r="F173" s="16" t="s">
        <v>235</v>
      </c>
      <c r="G173" s="23">
        <v>11</v>
      </c>
      <c r="H173" s="23">
        <v>9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1</v>
      </c>
      <c r="W173" s="8">
        <v>0</v>
      </c>
      <c r="X173" s="7">
        <v>1</v>
      </c>
      <c r="Y173" s="7">
        <v>0</v>
      </c>
      <c r="Z173" s="12">
        <v>0</v>
      </c>
      <c r="AA173" s="19">
        <v>3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23</v>
      </c>
      <c r="F174" s="16" t="s">
        <v>235</v>
      </c>
      <c r="G174" s="23">
        <v>12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23</v>
      </c>
      <c r="F175" s="16" t="s">
        <v>235</v>
      </c>
      <c r="G175" s="23">
        <v>12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23</v>
      </c>
      <c r="F176" s="16" t="s">
        <v>235</v>
      </c>
      <c r="G176" s="23">
        <v>12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23</v>
      </c>
      <c r="F177" s="16" t="s">
        <v>235</v>
      </c>
      <c r="G177" s="23">
        <v>12</v>
      </c>
      <c r="H177" s="23">
        <v>9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1</v>
      </c>
      <c r="O177" s="7">
        <v>0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23</v>
      </c>
      <c r="F178" s="16" t="s">
        <v>235</v>
      </c>
      <c r="G178" s="23">
        <v>12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23</v>
      </c>
      <c r="F179" s="16" t="s">
        <v>235</v>
      </c>
      <c r="G179" s="23">
        <v>12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23</v>
      </c>
      <c r="F180" s="16" t="s">
        <v>235</v>
      </c>
      <c r="G180" s="23">
        <v>12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2</v>
      </c>
      <c r="N180" s="6">
        <v>0</v>
      </c>
      <c r="O180" s="7">
        <v>0</v>
      </c>
      <c r="P180" s="8">
        <v>0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23</v>
      </c>
      <c r="F181" s="16" t="s">
        <v>235</v>
      </c>
      <c r="G181" s="23">
        <v>12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23</v>
      </c>
      <c r="F182" s="16" t="s">
        <v>235</v>
      </c>
      <c r="G182" s="23">
        <v>12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23</v>
      </c>
      <c r="F183" s="16" t="s">
        <v>235</v>
      </c>
      <c r="G183" s="23">
        <v>12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23</v>
      </c>
      <c r="F184" s="16" t="s">
        <v>235</v>
      </c>
      <c r="G184" s="23">
        <v>12</v>
      </c>
      <c r="H184" s="23">
        <v>6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23</v>
      </c>
      <c r="F185" s="16" t="s">
        <v>235</v>
      </c>
      <c r="G185" s="23">
        <v>12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23</v>
      </c>
      <c r="F186" s="16" t="s">
        <v>235</v>
      </c>
      <c r="G186" s="23">
        <v>12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23</v>
      </c>
      <c r="F187" s="16" t="s">
        <v>235</v>
      </c>
      <c r="G187" s="23">
        <v>12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23</v>
      </c>
      <c r="F188" s="16" t="s">
        <v>235</v>
      </c>
      <c r="G188" s="23">
        <v>12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/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23</v>
      </c>
      <c r="F189" s="16" t="s">
        <v>235</v>
      </c>
      <c r="G189" s="23">
        <v>12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1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23</v>
      </c>
      <c r="F190" s="16" t="s">
        <v>235</v>
      </c>
      <c r="G190" s="23">
        <v>12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23</v>
      </c>
      <c r="F191" s="16" t="s">
        <v>235</v>
      </c>
      <c r="G191" s="23">
        <v>12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1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23</v>
      </c>
      <c r="F192" s="16" t="s">
        <v>235</v>
      </c>
      <c r="G192" s="23">
        <v>12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23</v>
      </c>
      <c r="F193" s="16" t="s">
        <v>235</v>
      </c>
      <c r="G193" s="23">
        <v>12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23</v>
      </c>
      <c r="F194" s="16" t="s">
        <v>235</v>
      </c>
      <c r="G194" s="23">
        <v>12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23</v>
      </c>
      <c r="F195" s="16" t="s">
        <v>235</v>
      </c>
      <c r="G195" s="23">
        <v>12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2</v>
      </c>
      <c r="N195" s="6">
        <v>0</v>
      </c>
      <c r="O195" s="7">
        <v>0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23</v>
      </c>
      <c r="F196" s="16" t="s">
        <v>235</v>
      </c>
      <c r="G196" s="23">
        <v>12</v>
      </c>
      <c r="H196" s="23">
        <v>6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23</v>
      </c>
      <c r="F197" s="16" t="s">
        <v>235</v>
      </c>
      <c r="G197" s="23">
        <v>12</v>
      </c>
      <c r="H197" s="23">
        <v>3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23</v>
      </c>
      <c r="F198" s="16" t="s">
        <v>235</v>
      </c>
      <c r="G198" s="23">
        <v>12</v>
      </c>
      <c r="H198" s="23">
        <v>7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23</v>
      </c>
      <c r="F199" s="16" t="s">
        <v>235</v>
      </c>
      <c r="G199" s="23">
        <v>12</v>
      </c>
      <c r="H199" s="23">
        <v>6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2">
        <v>0</v>
      </c>
      <c r="AA199" s="19">
        <v>2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23</v>
      </c>
      <c r="F200" s="16" t="s">
        <v>235</v>
      </c>
      <c r="G200" s="23">
        <v>12</v>
      </c>
      <c r="H200" s="23">
        <v>2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2">
        <v>0</v>
      </c>
      <c r="AA200" s="19">
        <v>2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23</v>
      </c>
      <c r="F201" s="16" t="s">
        <v>235</v>
      </c>
      <c r="G201" s="23">
        <v>12</v>
      </c>
      <c r="H201" s="23">
        <v>2</v>
      </c>
      <c r="I201" s="16">
        <v>2</v>
      </c>
      <c r="J201" s="24"/>
      <c r="K201" s="13">
        <v>3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2">
        <v>0</v>
      </c>
      <c r="AA201" s="19">
        <v>2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23</v>
      </c>
      <c r="F202" s="16" t="s">
        <v>235</v>
      </c>
      <c r="G202" s="23">
        <v>12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23</v>
      </c>
      <c r="F203" s="16" t="s">
        <v>235</v>
      </c>
      <c r="G203" s="23">
        <v>12</v>
      </c>
      <c r="H203" s="23">
        <v>3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2</v>
      </c>
      <c r="O203" s="7">
        <v>0</v>
      </c>
      <c r="P203" s="8">
        <v>0</v>
      </c>
      <c r="Q203" s="7">
        <v>0</v>
      </c>
      <c r="R203" s="19">
        <v>2</v>
      </c>
      <c r="S203" s="23">
        <v>2</v>
      </c>
      <c r="T203" s="5">
        <v>0</v>
      </c>
      <c r="U203" s="6">
        <v>2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2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23</v>
      </c>
      <c r="F204" s="16" t="s">
        <v>235</v>
      </c>
      <c r="G204" s="23">
        <v>12</v>
      </c>
      <c r="H204" s="23">
        <v>2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23</v>
      </c>
      <c r="F205" s="16" t="s">
        <v>235</v>
      </c>
      <c r="G205" s="23">
        <v>12</v>
      </c>
      <c r="H205" s="23">
        <v>2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2">
        <v>0</v>
      </c>
      <c r="AA205" s="19">
        <v>2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23</v>
      </c>
      <c r="F206" s="16" t="s">
        <v>235</v>
      </c>
      <c r="G206" s="23">
        <v>12</v>
      </c>
      <c r="H206" s="23">
        <v>5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23</v>
      </c>
      <c r="F207" s="16" t="s">
        <v>235</v>
      </c>
      <c r="G207" s="23">
        <v>13</v>
      </c>
      <c r="H207" s="23">
        <v>9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23</v>
      </c>
      <c r="F208" s="16" t="s">
        <v>235</v>
      </c>
      <c r="G208" s="23">
        <v>13</v>
      </c>
      <c r="H208" s="23">
        <v>7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23</v>
      </c>
      <c r="F209" s="16" t="s">
        <v>235</v>
      </c>
      <c r="G209" s="23">
        <v>13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23</v>
      </c>
      <c r="F210" s="16" t="s">
        <v>235</v>
      </c>
      <c r="G210" s="23">
        <v>13</v>
      </c>
      <c r="H210" s="23">
        <v>8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23</v>
      </c>
      <c r="F211" s="16" t="s">
        <v>235</v>
      </c>
      <c r="G211" s="23">
        <v>13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23</v>
      </c>
      <c r="F212" s="16" t="s">
        <v>235</v>
      </c>
      <c r="G212" s="23">
        <v>13</v>
      </c>
      <c r="H212" s="23">
        <v>2</v>
      </c>
      <c r="I212" s="16">
        <v>2</v>
      </c>
      <c r="J212" s="24"/>
      <c r="K212" s="13">
        <v>1</v>
      </c>
      <c r="L212" s="23">
        <v>5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23</v>
      </c>
      <c r="F213" s="16" t="s">
        <v>235</v>
      </c>
      <c r="G213" s="23">
        <v>13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23</v>
      </c>
      <c r="F214" s="16" t="s">
        <v>235</v>
      </c>
      <c r="G214" s="23">
        <v>13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23</v>
      </c>
      <c r="F215" s="16" t="s">
        <v>235</v>
      </c>
      <c r="G215" s="23">
        <v>13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23</v>
      </c>
      <c r="F216" s="16" t="s">
        <v>235</v>
      </c>
      <c r="G216" s="23">
        <v>13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23</v>
      </c>
      <c r="F217" s="16" t="s">
        <v>235</v>
      </c>
      <c r="G217" s="23">
        <v>13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23</v>
      </c>
      <c r="F218" s="16" t="s">
        <v>235</v>
      </c>
      <c r="G218" s="23">
        <v>13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1</v>
      </c>
      <c r="O218" s="7">
        <v>0</v>
      </c>
      <c r="P218" s="8">
        <v>0</v>
      </c>
      <c r="Q218" s="7">
        <v>0</v>
      </c>
      <c r="R218" s="19">
        <v>2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23</v>
      </c>
      <c r="F219" s="16" t="s">
        <v>235</v>
      </c>
      <c r="G219" s="23">
        <v>13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23</v>
      </c>
      <c r="F220" s="16" t="s">
        <v>235</v>
      </c>
      <c r="G220" s="23">
        <v>13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1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23</v>
      </c>
      <c r="F221" s="16" t="s">
        <v>235</v>
      </c>
      <c r="G221" s="23">
        <v>13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23</v>
      </c>
      <c r="F222" s="16" t="s">
        <v>235</v>
      </c>
      <c r="G222" s="23">
        <v>13</v>
      </c>
      <c r="H222" s="23">
        <v>8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23</v>
      </c>
      <c r="F223" s="16" t="s">
        <v>235</v>
      </c>
      <c r="G223" s="23">
        <v>13</v>
      </c>
      <c r="H223" s="23">
        <v>8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23</v>
      </c>
      <c r="F224" s="16" t="s">
        <v>235</v>
      </c>
      <c r="G224" s="23">
        <v>13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23</v>
      </c>
      <c r="F225" s="16" t="s">
        <v>235</v>
      </c>
      <c r="G225" s="23">
        <v>13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23</v>
      </c>
      <c r="F226" s="16" t="s">
        <v>235</v>
      </c>
      <c r="G226" s="23">
        <v>13</v>
      </c>
      <c r="H226" s="23">
        <v>7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23</v>
      </c>
      <c r="F227" s="16" t="s">
        <v>235</v>
      </c>
      <c r="G227" s="23">
        <v>13</v>
      </c>
      <c r="H227" s="23">
        <v>2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2">
        <v>0</v>
      </c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23</v>
      </c>
      <c r="F228" s="16" t="s">
        <v>235</v>
      </c>
      <c r="G228" s="23">
        <v>13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2</v>
      </c>
      <c r="Y228" s="7">
        <v>0</v>
      </c>
      <c r="Z228" s="12">
        <v>0</v>
      </c>
      <c r="AA228" s="19">
        <v>3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23</v>
      </c>
      <c r="F229" s="16" t="s">
        <v>235</v>
      </c>
      <c r="G229" s="23">
        <v>13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23</v>
      </c>
      <c r="F230" s="16" t="s">
        <v>235</v>
      </c>
      <c r="G230" s="23">
        <v>13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23</v>
      </c>
      <c r="F231" s="16" t="s">
        <v>235</v>
      </c>
      <c r="G231" s="23">
        <v>13</v>
      </c>
      <c r="H231" s="23">
        <v>2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23</v>
      </c>
      <c r="F232" s="16" t="s">
        <v>235</v>
      </c>
      <c r="G232" s="23">
        <v>13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2">
        <v>0</v>
      </c>
      <c r="AA232" s="19">
        <v>2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23</v>
      </c>
      <c r="F233" s="16" t="s">
        <v>235</v>
      </c>
      <c r="G233" s="23">
        <v>13</v>
      </c>
      <c r="H233" s="23">
        <v>4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23</v>
      </c>
      <c r="F234" s="16" t="s">
        <v>235</v>
      </c>
      <c r="G234" s="23">
        <v>13</v>
      </c>
      <c r="H234" s="23">
        <v>2</v>
      </c>
      <c r="I234" s="16">
        <v>1</v>
      </c>
      <c r="J234" s="24">
        <v>3</v>
      </c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2</v>
      </c>
      <c r="Y234" s="7">
        <v>0</v>
      </c>
      <c r="Z234" s="12">
        <v>0</v>
      </c>
      <c r="AA234" s="19">
        <v>3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23</v>
      </c>
      <c r="F235" s="16" t="s">
        <v>235</v>
      </c>
      <c r="G235" s="23">
        <v>13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1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23</v>
      </c>
      <c r="F236" s="16" t="s">
        <v>235</v>
      </c>
      <c r="G236" s="23">
        <v>13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23</v>
      </c>
      <c r="F237" s="16" t="s">
        <v>235</v>
      </c>
      <c r="G237" s="23">
        <v>13</v>
      </c>
      <c r="H237" s="23">
        <v>2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23</v>
      </c>
      <c r="F238" s="16" t="s">
        <v>235</v>
      </c>
      <c r="G238" s="23">
        <v>13</v>
      </c>
      <c r="H238" s="23">
        <v>2</v>
      </c>
      <c r="I238" s="16">
        <v>1</v>
      </c>
      <c r="J238" s="24">
        <v>7</v>
      </c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2">
        <v>0</v>
      </c>
      <c r="AA238" s="19">
        <v>2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23</v>
      </c>
      <c r="F239" s="16" t="s">
        <v>235</v>
      </c>
      <c r="G239" s="23">
        <v>13</v>
      </c>
      <c r="H239" s="23">
        <v>2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2">
        <v>0</v>
      </c>
      <c r="AA239" s="19">
        <v>2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23</v>
      </c>
      <c r="F240" s="16" t="s">
        <v>235</v>
      </c>
      <c r="G240" s="23">
        <v>13</v>
      </c>
      <c r="H240" s="23">
        <v>2</v>
      </c>
      <c r="I240" s="16">
        <v>2</v>
      </c>
      <c r="J240" s="24"/>
      <c r="K240" s="13">
        <v>3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23</v>
      </c>
      <c r="F241" s="16" t="s">
        <v>235</v>
      </c>
      <c r="G241" s="23">
        <v>13</v>
      </c>
      <c r="H241" s="23">
        <v>2</v>
      </c>
      <c r="I241" s="16">
        <v>1</v>
      </c>
      <c r="J241" s="24">
        <v>7</v>
      </c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>
        <v>1</v>
      </c>
      <c r="T241" s="5">
        <v>0</v>
      </c>
      <c r="U241" s="6">
        <v>0</v>
      </c>
      <c r="V241" s="7">
        <v>1</v>
      </c>
      <c r="W241" s="8">
        <v>0</v>
      </c>
      <c r="X241" s="7">
        <v>1</v>
      </c>
      <c r="Y241" s="7">
        <v>0</v>
      </c>
      <c r="Z241" s="12">
        <v>0</v>
      </c>
      <c r="AA241" s="19">
        <v>2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23</v>
      </c>
      <c r="F242" s="16" t="s">
        <v>235</v>
      </c>
      <c r="G242" s="23">
        <v>14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23</v>
      </c>
      <c r="F243" s="16" t="s">
        <v>235</v>
      </c>
      <c r="G243" s="23">
        <v>14</v>
      </c>
      <c r="H243" s="23">
        <v>7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23</v>
      </c>
      <c r="F244" s="16" t="s">
        <v>235</v>
      </c>
      <c r="G244" s="23">
        <v>14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23</v>
      </c>
      <c r="F245" s="16" t="s">
        <v>235</v>
      </c>
      <c r="G245" s="23">
        <v>14</v>
      </c>
      <c r="H245" s="23">
        <v>9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1</v>
      </c>
      <c r="P245" s="8">
        <v>0</v>
      </c>
      <c r="Q245" s="7">
        <v>0</v>
      </c>
      <c r="R245" s="19">
        <v>2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23</v>
      </c>
      <c r="F246" s="16" t="s">
        <v>235</v>
      </c>
      <c r="G246" s="23">
        <v>14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1</v>
      </c>
      <c r="P246" s="8">
        <v>0</v>
      </c>
      <c r="Q246" s="7">
        <v>0</v>
      </c>
      <c r="R246" s="19"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23</v>
      </c>
      <c r="F247" s="16" t="s">
        <v>235</v>
      </c>
      <c r="G247" s="23">
        <v>14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23</v>
      </c>
      <c r="F248" s="16" t="s">
        <v>235</v>
      </c>
      <c r="G248" s="23">
        <v>14</v>
      </c>
      <c r="H248" s="23">
        <v>8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1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23</v>
      </c>
      <c r="F249" s="16" t="s">
        <v>235</v>
      </c>
      <c r="G249" s="23">
        <v>14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23</v>
      </c>
      <c r="F250" s="16" t="s">
        <v>235</v>
      </c>
      <c r="G250" s="23">
        <v>14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1</v>
      </c>
      <c r="P250" s="8">
        <v>0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23</v>
      </c>
      <c r="F251" s="16" t="s">
        <v>235</v>
      </c>
      <c r="G251" s="23">
        <v>14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23</v>
      </c>
      <c r="F252" s="16" t="s">
        <v>235</v>
      </c>
      <c r="G252" s="23">
        <v>14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23</v>
      </c>
      <c r="F253" s="16" t="s">
        <v>235</v>
      </c>
      <c r="G253" s="23">
        <v>14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23</v>
      </c>
      <c r="F254" s="16" t="s">
        <v>235</v>
      </c>
      <c r="G254" s="23">
        <v>14</v>
      </c>
      <c r="H254" s="23">
        <v>5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23</v>
      </c>
      <c r="F255" s="16" t="s">
        <v>235</v>
      </c>
      <c r="G255" s="23">
        <v>14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23</v>
      </c>
      <c r="F256" s="16" t="s">
        <v>235</v>
      </c>
      <c r="G256" s="23">
        <v>14</v>
      </c>
      <c r="H256" s="23">
        <v>3</v>
      </c>
      <c r="I256" s="16">
        <v>2</v>
      </c>
      <c r="J256" s="24"/>
      <c r="K256" s="13">
        <v>1</v>
      </c>
      <c r="L256" s="23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23</v>
      </c>
      <c r="F257" s="16" t="s">
        <v>235</v>
      </c>
      <c r="G257" s="23">
        <v>14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23</v>
      </c>
      <c r="F258" s="16" t="s">
        <v>235</v>
      </c>
      <c r="G258" s="23">
        <v>14</v>
      </c>
      <c r="H258" s="23">
        <v>7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23</v>
      </c>
      <c r="F259" s="16" t="s">
        <v>235</v>
      </c>
      <c r="G259" s="23">
        <v>14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23</v>
      </c>
      <c r="F260" s="16" t="s">
        <v>235</v>
      </c>
      <c r="G260" s="23">
        <v>14</v>
      </c>
      <c r="H260" s="23">
        <v>3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23</v>
      </c>
      <c r="F261" s="16" t="s">
        <v>235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23</v>
      </c>
      <c r="F262" s="16" t="s">
        <v>235</v>
      </c>
      <c r="G262" s="23">
        <v>14</v>
      </c>
      <c r="H262" s="23">
        <v>3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23</v>
      </c>
      <c r="F263" s="16" t="s">
        <v>235</v>
      </c>
      <c r="G263" s="23">
        <v>14</v>
      </c>
      <c r="H263" s="23">
        <v>7</v>
      </c>
      <c r="I263" s="16">
        <v>2</v>
      </c>
      <c r="J263" s="24"/>
      <c r="K263" s="13">
        <v>1</v>
      </c>
      <c r="L263" s="23">
        <v>2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23</v>
      </c>
      <c r="F264" s="16" t="s">
        <v>235</v>
      </c>
      <c r="G264" s="23">
        <v>14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1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23</v>
      </c>
      <c r="F265" s="16" t="s">
        <v>235</v>
      </c>
      <c r="G265" s="23">
        <v>14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23</v>
      </c>
      <c r="F266" s="16" t="s">
        <v>235</v>
      </c>
      <c r="G266" s="23">
        <v>14</v>
      </c>
      <c r="H266" s="23">
        <v>1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23</v>
      </c>
      <c r="F267" s="16" t="s">
        <v>235</v>
      </c>
      <c r="G267" s="23">
        <v>14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23</v>
      </c>
      <c r="F268" s="16" t="s">
        <v>235</v>
      </c>
      <c r="G268" s="23">
        <v>14</v>
      </c>
      <c r="H268" s="23">
        <v>3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2</v>
      </c>
      <c r="Z268" s="12">
        <v>0</v>
      </c>
      <c r="AA268" s="19">
        <v>2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23</v>
      </c>
      <c r="F269" s="16" t="s">
        <v>235</v>
      </c>
      <c r="G269" s="23">
        <v>14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23</v>
      </c>
      <c r="F270" s="16" t="s">
        <v>235</v>
      </c>
      <c r="G270" s="23">
        <v>14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2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23</v>
      </c>
      <c r="F271" s="16" t="s">
        <v>235</v>
      </c>
      <c r="G271" s="23">
        <v>14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23</v>
      </c>
      <c r="F272" s="16" t="s">
        <v>235</v>
      </c>
      <c r="G272" s="23">
        <v>14</v>
      </c>
      <c r="H272" s="23">
        <v>3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23</v>
      </c>
      <c r="F273" s="16" t="s">
        <v>235</v>
      </c>
      <c r="G273" s="23">
        <v>14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2">
        <v>0</v>
      </c>
      <c r="AA273" s="19">
        <v>2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23</v>
      </c>
      <c r="F274" s="16" t="s">
        <v>235</v>
      </c>
      <c r="G274" s="23">
        <v>14</v>
      </c>
      <c r="H274" s="23">
        <v>2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2">
        <v>0</v>
      </c>
      <c r="AA274" s="19">
        <v>2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23</v>
      </c>
      <c r="F275" s="16" t="s">
        <v>235</v>
      </c>
      <c r="G275" s="23">
        <v>14</v>
      </c>
      <c r="H275" s="23">
        <v>2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23</v>
      </c>
      <c r="F276" s="16" t="s">
        <v>235</v>
      </c>
      <c r="G276" s="23">
        <v>14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1</v>
      </c>
      <c r="Z276" s="12">
        <v>0</v>
      </c>
      <c r="AA276" s="19">
        <v>3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23</v>
      </c>
      <c r="F277" s="16" t="s">
        <v>235</v>
      </c>
      <c r="G277" s="23">
        <v>14</v>
      </c>
      <c r="H277" s="23">
        <v>2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2">
        <v>0</v>
      </c>
      <c r="AA277" s="19">
        <v>2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23</v>
      </c>
      <c r="F278" s="16" t="s">
        <v>235</v>
      </c>
      <c r="G278" s="23">
        <v>14</v>
      </c>
      <c r="H278" s="23">
        <v>2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23</v>
      </c>
      <c r="F279" s="16" t="s">
        <v>235</v>
      </c>
      <c r="G279" s="23">
        <v>14</v>
      </c>
      <c r="H279" s="23">
        <v>2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2">
        <v>0</v>
      </c>
      <c r="AA279" s="19">
        <v>2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23</v>
      </c>
      <c r="F280" s="16" t="s">
        <v>235</v>
      </c>
      <c r="G280" s="23">
        <v>14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1</v>
      </c>
      <c r="Z280" s="12">
        <v>0</v>
      </c>
      <c r="AA280" s="19">
        <v>3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23</v>
      </c>
      <c r="F281" s="16" t="s">
        <v>235</v>
      </c>
      <c r="G281" s="23">
        <v>14</v>
      </c>
      <c r="H281" s="23">
        <v>1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2">
        <v>0</v>
      </c>
      <c r="AA281" s="19">
        <v>2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23</v>
      </c>
      <c r="F282" s="16" t="s">
        <v>235</v>
      </c>
      <c r="G282" s="23">
        <v>14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23</v>
      </c>
      <c r="F283" s="16" t="s">
        <v>235</v>
      </c>
      <c r="G283" s="23">
        <v>14</v>
      </c>
      <c r="H283" s="23">
        <v>2</v>
      </c>
      <c r="I283" s="16">
        <v>2</v>
      </c>
      <c r="J283" s="24"/>
      <c r="K283" s="13">
        <v>3</v>
      </c>
      <c r="L283" s="23">
        <v>1</v>
      </c>
      <c r="M283" s="5">
        <v>1</v>
      </c>
      <c r="N283" s="6">
        <v>1</v>
      </c>
      <c r="O283" s="7">
        <v>0</v>
      </c>
      <c r="P283" s="8">
        <v>0</v>
      </c>
      <c r="Q283" s="7">
        <v>0</v>
      </c>
      <c r="R283" s="19">
        <v>2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2</v>
      </c>
      <c r="Y283" s="7">
        <v>1</v>
      </c>
      <c r="Z283" s="12">
        <v>0</v>
      </c>
      <c r="AA283" s="19">
        <v>4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23</v>
      </c>
      <c r="F284" s="16" t="s">
        <v>235</v>
      </c>
      <c r="G284" s="23">
        <v>15</v>
      </c>
      <c r="H284" s="23">
        <v>1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23</v>
      </c>
      <c r="F285" s="16" t="s">
        <v>235</v>
      </c>
      <c r="G285" s="23">
        <v>15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23</v>
      </c>
      <c r="F286" s="16" t="s">
        <v>235</v>
      </c>
      <c r="G286" s="23">
        <v>15</v>
      </c>
      <c r="H286" s="23">
        <v>2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23</v>
      </c>
      <c r="F287" s="16" t="s">
        <v>235</v>
      </c>
      <c r="G287" s="23">
        <v>15</v>
      </c>
      <c r="H287" s="23">
        <v>1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23</v>
      </c>
      <c r="F288" s="16" t="s">
        <v>235</v>
      </c>
      <c r="G288" s="23">
        <v>15</v>
      </c>
      <c r="H288" s="23">
        <v>5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23</v>
      </c>
      <c r="F289" s="16" t="s">
        <v>235</v>
      </c>
      <c r="G289" s="23">
        <v>15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23</v>
      </c>
      <c r="F290" s="16" t="s">
        <v>235</v>
      </c>
      <c r="G290" s="23">
        <v>15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23</v>
      </c>
      <c r="F291" s="16" t="s">
        <v>235</v>
      </c>
      <c r="G291" s="23">
        <v>15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23</v>
      </c>
      <c r="F292" s="16" t="s">
        <v>235</v>
      </c>
      <c r="G292" s="23">
        <v>15</v>
      </c>
      <c r="H292" s="23">
        <v>8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23</v>
      </c>
      <c r="F293" s="16" t="s">
        <v>235</v>
      </c>
      <c r="G293" s="23">
        <v>15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23</v>
      </c>
      <c r="F294" s="16" t="s">
        <v>235</v>
      </c>
      <c r="G294" s="23">
        <v>15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23</v>
      </c>
      <c r="F295" s="16" t="s">
        <v>235</v>
      </c>
      <c r="G295" s="23">
        <v>15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23</v>
      </c>
      <c r="F296" s="16" t="s">
        <v>235</v>
      </c>
      <c r="G296" s="23">
        <v>15</v>
      </c>
      <c r="H296" s="23">
        <v>6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23</v>
      </c>
      <c r="F297" s="16" t="s">
        <v>235</v>
      </c>
      <c r="G297" s="23">
        <v>15</v>
      </c>
      <c r="H297" s="23">
        <v>4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23</v>
      </c>
      <c r="F298" s="16" t="s">
        <v>235</v>
      </c>
      <c r="G298" s="23">
        <v>15</v>
      </c>
      <c r="H298" s="23">
        <v>6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23</v>
      </c>
      <c r="F299" s="16" t="s">
        <v>235</v>
      </c>
      <c r="G299" s="23">
        <v>15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23</v>
      </c>
      <c r="F300" s="16" t="s">
        <v>235</v>
      </c>
      <c r="G300" s="23">
        <v>15</v>
      </c>
      <c r="H300" s="23">
        <v>4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23</v>
      </c>
      <c r="F301" s="16" t="s">
        <v>235</v>
      </c>
      <c r="G301" s="23">
        <v>15</v>
      </c>
      <c r="H301" s="23">
        <v>8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23</v>
      </c>
      <c r="F302" s="16" t="s">
        <v>235</v>
      </c>
      <c r="G302" s="23">
        <v>15</v>
      </c>
      <c r="H302" s="23">
        <v>8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23</v>
      </c>
      <c r="F303" s="16" t="s">
        <v>235</v>
      </c>
      <c r="G303" s="23">
        <v>15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23</v>
      </c>
      <c r="F304" s="16" t="s">
        <v>235</v>
      </c>
      <c r="G304" s="23">
        <v>15</v>
      </c>
      <c r="H304" s="23">
        <v>8</v>
      </c>
      <c r="I304" s="16">
        <v>2</v>
      </c>
      <c r="J304" s="24"/>
      <c r="K304" s="13">
        <v>1</v>
      </c>
      <c r="L304" s="23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23</v>
      </c>
      <c r="F305" s="16" t="s">
        <v>235</v>
      </c>
      <c r="G305" s="23">
        <v>15</v>
      </c>
      <c r="H305" s="23">
        <v>6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3</v>
      </c>
      <c r="E306" s="22">
        <v>23</v>
      </c>
      <c r="F306" s="16" t="s">
        <v>235</v>
      </c>
      <c r="G306" s="23">
        <v>15</v>
      </c>
      <c r="H306" s="23">
        <v>7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3</v>
      </c>
      <c r="E307" s="22">
        <v>23</v>
      </c>
      <c r="F307" s="16" t="s">
        <v>235</v>
      </c>
      <c r="G307" s="23">
        <v>15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3</v>
      </c>
      <c r="E308" s="22">
        <v>23</v>
      </c>
      <c r="F308" s="16" t="s">
        <v>235</v>
      </c>
      <c r="G308" s="23">
        <v>15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3</v>
      </c>
      <c r="E309" s="22">
        <v>23</v>
      </c>
      <c r="F309" s="16" t="s">
        <v>235</v>
      </c>
      <c r="G309" s="23">
        <v>15</v>
      </c>
      <c r="H309" s="23">
        <v>6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3</v>
      </c>
      <c r="E310" s="22">
        <v>23</v>
      </c>
      <c r="F310" s="16" t="s">
        <v>235</v>
      </c>
      <c r="G310" s="23">
        <v>15</v>
      </c>
      <c r="H310" s="23">
        <v>8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3</v>
      </c>
      <c r="E311" s="22">
        <v>23</v>
      </c>
      <c r="F311" s="16" t="s">
        <v>235</v>
      </c>
      <c r="G311" s="23">
        <v>15</v>
      </c>
      <c r="H311" s="23">
        <v>1</v>
      </c>
      <c r="I311" s="16">
        <v>2</v>
      </c>
      <c r="J311" s="24"/>
      <c r="K311" s="13">
        <v>1</v>
      </c>
      <c r="L311" s="23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3</v>
      </c>
      <c r="E312" s="22">
        <v>23</v>
      </c>
      <c r="F312" s="16" t="s">
        <v>235</v>
      </c>
      <c r="G312" s="23">
        <v>15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3</v>
      </c>
      <c r="E313" s="22">
        <v>23</v>
      </c>
      <c r="F313" s="16" t="s">
        <v>235</v>
      </c>
      <c r="G313" s="23">
        <v>15</v>
      </c>
      <c r="H313" s="23">
        <v>2</v>
      </c>
      <c r="I313" s="16">
        <v>2</v>
      </c>
      <c r="J313" s="24"/>
      <c r="K313" s="13">
        <v>1</v>
      </c>
      <c r="L313" s="23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3</v>
      </c>
      <c r="E314" s="22">
        <v>23</v>
      </c>
      <c r="F314" s="16" t="s">
        <v>235</v>
      </c>
      <c r="G314" s="23">
        <v>15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3</v>
      </c>
      <c r="E315" s="22">
        <v>23</v>
      </c>
      <c r="F315" s="16" t="s">
        <v>235</v>
      </c>
      <c r="G315" s="23">
        <v>15</v>
      </c>
      <c r="H315" s="23">
        <v>2</v>
      </c>
      <c r="I315" s="16">
        <v>1</v>
      </c>
      <c r="J315" s="24">
        <v>3</v>
      </c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1</v>
      </c>
      <c r="Z315" s="12">
        <v>0</v>
      </c>
      <c r="AA315" s="19">
        <v>3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3</v>
      </c>
      <c r="E316" s="22">
        <v>23</v>
      </c>
      <c r="F316" s="16" t="s">
        <v>235</v>
      </c>
      <c r="G316" s="23">
        <v>15</v>
      </c>
      <c r="H316" s="23">
        <v>3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3</v>
      </c>
      <c r="E317" s="22">
        <v>23</v>
      </c>
      <c r="F317" s="16" t="s">
        <v>235</v>
      </c>
      <c r="G317" s="23">
        <v>15</v>
      </c>
      <c r="H317" s="23">
        <v>3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1</v>
      </c>
      <c r="Y317" s="7">
        <v>0</v>
      </c>
      <c r="Z317" s="12">
        <v>0</v>
      </c>
      <c r="AA317" s="19">
        <v>2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3</v>
      </c>
      <c r="E318" s="22">
        <v>23</v>
      </c>
      <c r="F318" s="16" t="s">
        <v>235</v>
      </c>
      <c r="G318" s="23">
        <v>15</v>
      </c>
      <c r="H318" s="23">
        <v>5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3</v>
      </c>
      <c r="E319" s="22">
        <v>23</v>
      </c>
      <c r="F319" s="16" t="s">
        <v>235</v>
      </c>
      <c r="G319" s="23">
        <v>15</v>
      </c>
      <c r="H319" s="23">
        <v>4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3</v>
      </c>
      <c r="E320" s="22">
        <v>23</v>
      </c>
      <c r="F320" s="16" t="s">
        <v>235</v>
      </c>
      <c r="G320" s="23">
        <v>15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1</v>
      </c>
      <c r="Y320" s="7">
        <v>1</v>
      </c>
      <c r="Z320" s="12">
        <v>0</v>
      </c>
      <c r="AA320" s="19">
        <v>2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3</v>
      </c>
      <c r="E321" s="22">
        <v>23</v>
      </c>
      <c r="F321" s="16" t="s">
        <v>235</v>
      </c>
      <c r="G321" s="23">
        <v>15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1</v>
      </c>
      <c r="Y321" s="7">
        <v>1</v>
      </c>
      <c r="Z321" s="12">
        <v>0</v>
      </c>
      <c r="AA321" s="19">
        <v>2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3</v>
      </c>
      <c r="E322" s="22">
        <v>23</v>
      </c>
      <c r="F322" s="16" t="s">
        <v>235</v>
      </c>
      <c r="G322" s="23">
        <v>15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2</v>
      </c>
      <c r="T322" s="5">
        <v>1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3</v>
      </c>
      <c r="E323" s="22">
        <v>23</v>
      </c>
      <c r="F323" s="16" t="s">
        <v>235</v>
      </c>
      <c r="G323" s="23">
        <v>15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1</v>
      </c>
      <c r="Y323" s="7">
        <v>1</v>
      </c>
      <c r="Z323" s="12">
        <v>0</v>
      </c>
      <c r="AA323" s="19">
        <v>2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3</v>
      </c>
      <c r="E324" s="22">
        <v>23</v>
      </c>
      <c r="F324" s="16" t="s">
        <v>235</v>
      </c>
      <c r="G324" s="23">
        <v>15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3</v>
      </c>
      <c r="E325" s="22">
        <v>23</v>
      </c>
      <c r="F325" s="16" t="s">
        <v>235</v>
      </c>
      <c r="G325" s="23">
        <v>15</v>
      </c>
      <c r="H325" s="23">
        <v>4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3</v>
      </c>
      <c r="E326" s="22">
        <v>23</v>
      </c>
      <c r="F326" s="16" t="s">
        <v>235</v>
      </c>
      <c r="G326" s="23">
        <v>15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3</v>
      </c>
      <c r="E327" s="22">
        <v>23</v>
      </c>
      <c r="F327" s="16" t="s">
        <v>235</v>
      </c>
      <c r="G327" s="23">
        <v>15</v>
      </c>
      <c r="H327" s="23">
        <v>9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1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3</v>
      </c>
      <c r="E328" s="22">
        <v>23</v>
      </c>
      <c r="F328" s="16" t="s">
        <v>235</v>
      </c>
      <c r="G328" s="23">
        <v>15</v>
      </c>
      <c r="H328" s="23">
        <v>2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3</v>
      </c>
      <c r="E329" s="22">
        <v>23</v>
      </c>
      <c r="F329" s="16" t="s">
        <v>235</v>
      </c>
      <c r="G329" s="23">
        <v>15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1</v>
      </c>
      <c r="Y329" s="7">
        <v>0</v>
      </c>
      <c r="Z329" s="12">
        <v>0</v>
      </c>
      <c r="AA329" s="19">
        <v>2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3</v>
      </c>
      <c r="E330" s="22">
        <v>23</v>
      </c>
      <c r="F330" s="16" t="s">
        <v>235</v>
      </c>
      <c r="G330" s="23">
        <v>15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3</v>
      </c>
      <c r="E331" s="22">
        <v>23</v>
      </c>
      <c r="F331" s="16" t="s">
        <v>235</v>
      </c>
      <c r="G331" s="23">
        <v>15</v>
      </c>
      <c r="H331" s="23">
        <v>2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3</v>
      </c>
      <c r="E332" s="22">
        <v>23</v>
      </c>
      <c r="F332" s="16" t="s">
        <v>235</v>
      </c>
      <c r="G332" s="23">
        <v>15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1</v>
      </c>
      <c r="W332" s="8">
        <v>0</v>
      </c>
      <c r="X332" s="7">
        <v>1</v>
      </c>
      <c r="Y332" s="7">
        <v>1</v>
      </c>
      <c r="Z332" s="12">
        <v>0</v>
      </c>
      <c r="AA332" s="19">
        <v>4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3</v>
      </c>
      <c r="E333" s="22">
        <v>23</v>
      </c>
      <c r="F333" s="16" t="s">
        <v>235</v>
      </c>
      <c r="G333" s="23">
        <v>15</v>
      </c>
      <c r="H333" s="23">
        <v>2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2</v>
      </c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3</v>
      </c>
      <c r="E334" s="22">
        <v>23</v>
      </c>
      <c r="F334" s="16" t="s">
        <v>235</v>
      </c>
      <c r="G334" s="23">
        <v>15</v>
      </c>
      <c r="H334" s="23">
        <v>2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0</v>
      </c>
      <c r="V334" s="7">
        <v>1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3</v>
      </c>
      <c r="E335" s="22">
        <v>23</v>
      </c>
      <c r="F335" s="16" t="s">
        <v>235</v>
      </c>
      <c r="G335" s="23">
        <v>16</v>
      </c>
      <c r="H335" s="23">
        <v>2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3</v>
      </c>
      <c r="E336" s="22">
        <v>23</v>
      </c>
      <c r="F336" s="16" t="s">
        <v>235</v>
      </c>
      <c r="G336" s="23">
        <v>16</v>
      </c>
      <c r="H336" s="23">
        <v>3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3</v>
      </c>
      <c r="E337" s="22">
        <v>23</v>
      </c>
      <c r="F337" s="16" t="s">
        <v>235</v>
      </c>
      <c r="G337" s="23">
        <v>16</v>
      </c>
      <c r="H337" s="23">
        <v>2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3</v>
      </c>
      <c r="E338" s="22">
        <v>23</v>
      </c>
      <c r="F338" s="16" t="s">
        <v>235</v>
      </c>
      <c r="G338" s="23">
        <v>16</v>
      </c>
      <c r="H338" s="23">
        <v>3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3</v>
      </c>
      <c r="E339" s="22">
        <v>23</v>
      </c>
      <c r="F339" s="16" t="s">
        <v>235</v>
      </c>
      <c r="G339" s="23">
        <v>16</v>
      </c>
      <c r="H339" s="23">
        <v>4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>
        <v>2</v>
      </c>
      <c r="D340" s="22">
        <v>3</v>
      </c>
      <c r="E340" s="22">
        <v>23</v>
      </c>
      <c r="F340" s="16" t="s">
        <v>235</v>
      </c>
      <c r="G340" s="23">
        <v>16</v>
      </c>
      <c r="H340" s="23">
        <v>4</v>
      </c>
      <c r="I340" s="16">
        <v>2</v>
      </c>
      <c r="J340" s="24"/>
      <c r="K340" s="13">
        <v>1</v>
      </c>
      <c r="L340" s="23">
        <v>1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3</v>
      </c>
      <c r="E341" s="22">
        <v>23</v>
      </c>
      <c r="F341" s="16" t="s">
        <v>235</v>
      </c>
      <c r="G341" s="23">
        <v>16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>
        <v>2</v>
      </c>
      <c r="D342" s="22">
        <v>3</v>
      </c>
      <c r="E342" s="22">
        <v>23</v>
      </c>
      <c r="F342" s="16" t="s">
        <v>235</v>
      </c>
      <c r="G342" s="23">
        <v>16</v>
      </c>
      <c r="H342" s="23">
        <v>2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3</v>
      </c>
      <c r="E343" s="22">
        <v>23</v>
      </c>
      <c r="F343" s="16" t="s">
        <v>235</v>
      </c>
      <c r="G343" s="23">
        <v>16</v>
      </c>
      <c r="H343" s="23">
        <v>5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>
        <v>2</v>
      </c>
      <c r="D344" s="22">
        <v>3</v>
      </c>
      <c r="E344" s="22">
        <v>23</v>
      </c>
      <c r="F344" s="16" t="s">
        <v>235</v>
      </c>
      <c r="G344" s="23">
        <v>16</v>
      </c>
      <c r="H344" s="23">
        <v>3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3</v>
      </c>
      <c r="E345" s="22">
        <v>23</v>
      </c>
      <c r="F345" s="16" t="s">
        <v>235</v>
      </c>
      <c r="G345" s="23">
        <v>16</v>
      </c>
      <c r="H345" s="23">
        <v>1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>
        <v>2</v>
      </c>
      <c r="D346" s="22">
        <v>3</v>
      </c>
      <c r="E346" s="22">
        <v>23</v>
      </c>
      <c r="F346" s="16" t="s">
        <v>235</v>
      </c>
      <c r="G346" s="23">
        <v>16</v>
      </c>
      <c r="H346" s="23">
        <v>4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3</v>
      </c>
      <c r="E347" s="22">
        <v>23</v>
      </c>
      <c r="F347" s="16" t="s">
        <v>235</v>
      </c>
      <c r="G347" s="23">
        <v>16</v>
      </c>
      <c r="H347" s="23">
        <v>4</v>
      </c>
      <c r="I347" s="16">
        <v>2</v>
      </c>
      <c r="J347" s="24"/>
      <c r="K347" s="13">
        <v>1</v>
      </c>
      <c r="L347" s="23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>
        <v>2</v>
      </c>
      <c r="D348" s="22">
        <v>3</v>
      </c>
      <c r="E348" s="22">
        <v>23</v>
      </c>
      <c r="F348" s="16" t="s">
        <v>235</v>
      </c>
      <c r="G348" s="23">
        <v>16</v>
      </c>
      <c r="H348" s="23">
        <v>3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3</v>
      </c>
      <c r="E349" s="22">
        <v>23</v>
      </c>
      <c r="F349" s="16" t="s">
        <v>235</v>
      </c>
      <c r="G349" s="23">
        <v>16</v>
      </c>
      <c r="H349" s="23">
        <v>4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>
        <v>2</v>
      </c>
      <c r="D350" s="22">
        <v>3</v>
      </c>
      <c r="E350" s="22">
        <v>23</v>
      </c>
      <c r="F350" s="16" t="s">
        <v>235</v>
      </c>
      <c r="G350" s="23">
        <v>16</v>
      </c>
      <c r="H350" s="23">
        <v>1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3</v>
      </c>
      <c r="E351" s="22">
        <v>23</v>
      </c>
      <c r="F351" s="16" t="s">
        <v>235</v>
      </c>
      <c r="G351" s="23">
        <v>16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>
        <v>2</v>
      </c>
      <c r="D352" s="22">
        <v>3</v>
      </c>
      <c r="E352" s="22">
        <v>23</v>
      </c>
      <c r="F352" s="16" t="s">
        <v>235</v>
      </c>
      <c r="G352" s="23">
        <v>16</v>
      </c>
      <c r="H352" s="23">
        <v>2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3</v>
      </c>
      <c r="E353" s="22">
        <v>23</v>
      </c>
      <c r="F353" s="16" t="s">
        <v>235</v>
      </c>
      <c r="G353" s="23">
        <v>16</v>
      </c>
      <c r="H353" s="23">
        <v>5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>
        <v>2</v>
      </c>
      <c r="D354" s="22">
        <v>3</v>
      </c>
      <c r="E354" s="22">
        <v>23</v>
      </c>
      <c r="F354" s="16" t="s">
        <v>235</v>
      </c>
      <c r="G354" s="23">
        <v>16</v>
      </c>
      <c r="H354" s="23">
        <v>2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3</v>
      </c>
      <c r="E355" s="22">
        <v>23</v>
      </c>
      <c r="F355" s="16" t="s">
        <v>235</v>
      </c>
      <c r="G355" s="23">
        <v>16</v>
      </c>
      <c r="H355" s="23">
        <v>3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>
        <v>2</v>
      </c>
      <c r="D356" s="22">
        <v>3</v>
      </c>
      <c r="E356" s="22">
        <v>23</v>
      </c>
      <c r="F356" s="16" t="s">
        <v>235</v>
      </c>
      <c r="G356" s="23">
        <v>16</v>
      </c>
      <c r="H356" s="23">
        <v>7</v>
      </c>
      <c r="I356" s="16">
        <v>2</v>
      </c>
      <c r="J356" s="24"/>
      <c r="K356" s="13">
        <v>1</v>
      </c>
      <c r="L356" s="23">
        <v>3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3</v>
      </c>
      <c r="E357" s="22">
        <v>23</v>
      </c>
      <c r="F357" s="16" t="s">
        <v>235</v>
      </c>
      <c r="G357" s="23">
        <v>16</v>
      </c>
      <c r="H357" s="23">
        <v>1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>
        <v>2</v>
      </c>
      <c r="D358" s="22">
        <v>3</v>
      </c>
      <c r="E358" s="22">
        <v>23</v>
      </c>
      <c r="F358" s="16" t="s">
        <v>235</v>
      </c>
      <c r="G358" s="23">
        <v>16</v>
      </c>
      <c r="H358" s="23">
        <v>2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1</v>
      </c>
      <c r="C359" s="21">
        <v>2</v>
      </c>
      <c r="D359" s="22">
        <v>3</v>
      </c>
      <c r="E359" s="22">
        <v>23</v>
      </c>
      <c r="F359" s="16" t="s">
        <v>235</v>
      </c>
      <c r="G359" s="23">
        <v>16</v>
      </c>
      <c r="H359" s="23">
        <v>6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1</v>
      </c>
      <c r="C360" s="21">
        <v>2</v>
      </c>
      <c r="D360" s="22">
        <v>3</v>
      </c>
      <c r="E360" s="22">
        <v>23</v>
      </c>
      <c r="F360" s="16" t="s">
        <v>235</v>
      </c>
      <c r="G360" s="23">
        <v>16</v>
      </c>
      <c r="H360" s="23">
        <v>1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>
        <v>2</v>
      </c>
      <c r="D361" s="22">
        <v>3</v>
      </c>
      <c r="E361" s="22">
        <v>23</v>
      </c>
      <c r="F361" s="16" t="s">
        <v>235</v>
      </c>
      <c r="G361" s="23">
        <v>16</v>
      </c>
      <c r="H361" s="23">
        <v>3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1</v>
      </c>
      <c r="C362" s="21">
        <v>2</v>
      </c>
      <c r="D362" s="22">
        <v>3</v>
      </c>
      <c r="E362" s="22">
        <v>23</v>
      </c>
      <c r="F362" s="16" t="s">
        <v>235</v>
      </c>
      <c r="G362" s="23">
        <v>16</v>
      </c>
      <c r="H362" s="23">
        <v>7</v>
      </c>
      <c r="I362" s="16">
        <v>2</v>
      </c>
      <c r="J362" s="24"/>
      <c r="K362" s="13">
        <v>1</v>
      </c>
      <c r="L362" s="23">
        <v>1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>
        <v>2</v>
      </c>
      <c r="D363" s="22">
        <v>3</v>
      </c>
      <c r="E363" s="22">
        <v>23</v>
      </c>
      <c r="F363" s="16" t="s">
        <v>235</v>
      </c>
      <c r="G363" s="23">
        <v>16</v>
      </c>
      <c r="H363" s="23">
        <v>5</v>
      </c>
      <c r="I363" s="16">
        <v>2</v>
      </c>
      <c r="J363" s="24"/>
      <c r="K363" s="13">
        <v>1</v>
      </c>
      <c r="L363" s="23">
        <v>1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1</v>
      </c>
      <c r="C364" s="21">
        <v>2</v>
      </c>
      <c r="D364" s="22">
        <v>3</v>
      </c>
      <c r="E364" s="22">
        <v>23</v>
      </c>
      <c r="F364" s="16" t="s">
        <v>235</v>
      </c>
      <c r="G364" s="23">
        <v>16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2</v>
      </c>
      <c r="D365" s="22">
        <v>3</v>
      </c>
      <c r="E365" s="22">
        <v>23</v>
      </c>
      <c r="F365" s="16" t="s">
        <v>235</v>
      </c>
      <c r="G365" s="23">
        <v>16</v>
      </c>
      <c r="H365" s="23">
        <v>3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2">
        <v>0</v>
      </c>
      <c r="AA365" s="19">
        <v>2</v>
      </c>
    </row>
    <row r="366" spans="1:27" ht="15.95" customHeight="1" x14ac:dyDescent="0.15">
      <c r="A366" s="1">
        <v>355</v>
      </c>
      <c r="B366" s="30">
        <v>1</v>
      </c>
      <c r="C366" s="21">
        <v>2</v>
      </c>
      <c r="D366" s="22">
        <v>3</v>
      </c>
      <c r="E366" s="22">
        <v>23</v>
      </c>
      <c r="F366" s="16" t="s">
        <v>235</v>
      </c>
      <c r="G366" s="23">
        <v>16</v>
      </c>
      <c r="H366" s="23">
        <v>4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1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2</v>
      </c>
      <c r="D367" s="22">
        <v>3</v>
      </c>
      <c r="E367" s="22">
        <v>23</v>
      </c>
      <c r="F367" s="16" t="s">
        <v>235</v>
      </c>
      <c r="G367" s="23">
        <v>16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2</v>
      </c>
      <c r="D368" s="22">
        <v>3</v>
      </c>
      <c r="E368" s="22">
        <v>23</v>
      </c>
      <c r="F368" s="16" t="s">
        <v>235</v>
      </c>
      <c r="G368" s="23">
        <v>16</v>
      </c>
      <c r="H368" s="23">
        <v>5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2</v>
      </c>
      <c r="D369" s="22">
        <v>3</v>
      </c>
      <c r="E369" s="22">
        <v>23</v>
      </c>
      <c r="F369" s="16" t="s">
        <v>235</v>
      </c>
      <c r="G369" s="23">
        <v>16</v>
      </c>
      <c r="H369" s="23">
        <v>4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2</v>
      </c>
      <c r="D370" s="22">
        <v>3</v>
      </c>
      <c r="E370" s="22">
        <v>23</v>
      </c>
      <c r="F370" s="16" t="s">
        <v>235</v>
      </c>
      <c r="G370" s="23">
        <v>16</v>
      </c>
      <c r="H370" s="23">
        <v>3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2</v>
      </c>
      <c r="D371" s="22">
        <v>3</v>
      </c>
      <c r="E371" s="22">
        <v>23</v>
      </c>
      <c r="F371" s="16" t="s">
        <v>235</v>
      </c>
      <c r="G371" s="23">
        <v>16</v>
      </c>
      <c r="H371" s="23">
        <v>4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2</v>
      </c>
      <c r="D372" s="22">
        <v>3</v>
      </c>
      <c r="E372" s="22">
        <v>23</v>
      </c>
      <c r="F372" s="16" t="s">
        <v>235</v>
      </c>
      <c r="G372" s="23">
        <v>16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2</v>
      </c>
      <c r="D373" s="22">
        <v>3</v>
      </c>
      <c r="E373" s="22">
        <v>23</v>
      </c>
      <c r="F373" s="16" t="s">
        <v>235</v>
      </c>
      <c r="G373" s="23">
        <v>16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2</v>
      </c>
    </row>
    <row r="374" spans="1:27" ht="15.95" customHeight="1" x14ac:dyDescent="0.15">
      <c r="A374" s="1">
        <v>363</v>
      </c>
      <c r="B374" s="30">
        <v>1</v>
      </c>
      <c r="C374" s="21">
        <v>2</v>
      </c>
      <c r="D374" s="22">
        <v>3</v>
      </c>
      <c r="E374" s="22">
        <v>23</v>
      </c>
      <c r="F374" s="16" t="s">
        <v>235</v>
      </c>
      <c r="G374" s="23">
        <v>16</v>
      </c>
      <c r="H374" s="23">
        <v>4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19">
        <v>1</v>
      </c>
      <c r="S374" s="23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2</v>
      </c>
      <c r="D375" s="22">
        <v>3</v>
      </c>
      <c r="E375" s="22">
        <v>23</v>
      </c>
      <c r="F375" s="16" t="s">
        <v>235</v>
      </c>
      <c r="G375" s="23">
        <v>16</v>
      </c>
      <c r="H375" s="23">
        <v>3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2</v>
      </c>
      <c r="D376" s="22">
        <v>3</v>
      </c>
      <c r="E376" s="22">
        <v>23</v>
      </c>
      <c r="F376" s="16" t="s">
        <v>235</v>
      </c>
      <c r="G376" s="23">
        <v>16</v>
      </c>
      <c r="H376" s="23">
        <v>3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2</v>
      </c>
      <c r="Y376" s="7">
        <v>1</v>
      </c>
      <c r="Z376" s="12">
        <v>0</v>
      </c>
      <c r="AA376" s="19">
        <v>4</v>
      </c>
    </row>
    <row r="377" spans="1:27" ht="15.95" customHeight="1" x14ac:dyDescent="0.15">
      <c r="A377" s="1">
        <v>366</v>
      </c>
      <c r="B377" s="30">
        <v>1</v>
      </c>
      <c r="C377" s="21">
        <v>2</v>
      </c>
      <c r="D377" s="22">
        <v>3</v>
      </c>
      <c r="E377" s="22">
        <v>23</v>
      </c>
      <c r="F377" s="16" t="s">
        <v>235</v>
      </c>
      <c r="G377" s="23">
        <v>16</v>
      </c>
      <c r="H377" s="23">
        <v>3</v>
      </c>
      <c r="I377" s="16">
        <v>2</v>
      </c>
      <c r="J377" s="24"/>
      <c r="K377" s="13">
        <v>3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2</v>
      </c>
      <c r="Y377" s="7">
        <v>1</v>
      </c>
      <c r="Z377" s="12">
        <v>0</v>
      </c>
      <c r="AA377" s="19">
        <v>4</v>
      </c>
    </row>
    <row r="378" spans="1:27" ht="15.95" customHeight="1" x14ac:dyDescent="0.15">
      <c r="A378" s="1">
        <v>367</v>
      </c>
      <c r="B378" s="30">
        <v>1</v>
      </c>
      <c r="C378" s="21">
        <v>2</v>
      </c>
      <c r="D378" s="22">
        <v>3</v>
      </c>
      <c r="E378" s="22">
        <v>23</v>
      </c>
      <c r="F378" s="16" t="s">
        <v>235</v>
      </c>
      <c r="G378" s="23">
        <v>16</v>
      </c>
      <c r="H378" s="23">
        <v>3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>
        <v>1</v>
      </c>
      <c r="T378" s="5">
        <v>1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2</v>
      </c>
      <c r="D379" s="22">
        <v>3</v>
      </c>
      <c r="E379" s="22">
        <v>23</v>
      </c>
      <c r="F379" s="16" t="s">
        <v>235</v>
      </c>
      <c r="G379" s="23">
        <v>16</v>
      </c>
      <c r="H379" s="23">
        <v>5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2</v>
      </c>
      <c r="D380" s="22">
        <v>3</v>
      </c>
      <c r="E380" s="22">
        <v>23</v>
      </c>
      <c r="F380" s="16" t="s">
        <v>235</v>
      </c>
      <c r="G380" s="23">
        <v>16</v>
      </c>
      <c r="H380" s="23">
        <v>2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1</v>
      </c>
      <c r="W380" s="8">
        <v>0</v>
      </c>
      <c r="X380" s="7">
        <v>0</v>
      </c>
      <c r="Y380" s="7">
        <v>0</v>
      </c>
      <c r="Z380" s="12">
        <v>0</v>
      </c>
      <c r="AA380" s="19">
        <v>2</v>
      </c>
    </row>
    <row r="381" spans="1:27" ht="15.95" customHeight="1" x14ac:dyDescent="0.15">
      <c r="A381" s="1">
        <v>370</v>
      </c>
      <c r="B381" s="30">
        <v>1</v>
      </c>
      <c r="C381" s="21">
        <v>2</v>
      </c>
      <c r="D381" s="22">
        <v>3</v>
      </c>
      <c r="E381" s="22">
        <v>23</v>
      </c>
      <c r="F381" s="16" t="s">
        <v>235</v>
      </c>
      <c r="G381" s="23">
        <v>16</v>
      </c>
      <c r="H381" s="23">
        <v>3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0</v>
      </c>
      <c r="Z381" s="12">
        <v>0</v>
      </c>
      <c r="AA381" s="19">
        <v>2</v>
      </c>
    </row>
    <row r="382" spans="1:27" ht="15.95" customHeight="1" x14ac:dyDescent="0.15">
      <c r="A382" s="1">
        <v>371</v>
      </c>
      <c r="B382" s="30">
        <v>1</v>
      </c>
      <c r="C382" s="21">
        <v>2</v>
      </c>
      <c r="D382" s="22">
        <v>3</v>
      </c>
      <c r="E382" s="22">
        <v>23</v>
      </c>
      <c r="F382" s="16" t="s">
        <v>235</v>
      </c>
      <c r="G382" s="23">
        <v>16</v>
      </c>
      <c r="H382" s="23">
        <v>4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2</v>
      </c>
      <c r="D383" s="22">
        <v>3</v>
      </c>
      <c r="E383" s="22">
        <v>23</v>
      </c>
      <c r="F383" s="16" t="s">
        <v>235</v>
      </c>
      <c r="G383" s="23">
        <v>16</v>
      </c>
      <c r="H383" s="23">
        <v>2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1</v>
      </c>
      <c r="Z383" s="12">
        <v>0</v>
      </c>
      <c r="AA383" s="19">
        <v>3</v>
      </c>
    </row>
    <row r="384" spans="1:27" ht="15.95" customHeight="1" x14ac:dyDescent="0.15">
      <c r="A384" s="1">
        <v>373</v>
      </c>
      <c r="B384" s="30">
        <v>1</v>
      </c>
      <c r="C384" s="21">
        <v>2</v>
      </c>
      <c r="D384" s="22">
        <v>3</v>
      </c>
      <c r="E384" s="22">
        <v>23</v>
      </c>
      <c r="F384" s="16" t="s">
        <v>235</v>
      </c>
      <c r="G384" s="23">
        <v>17</v>
      </c>
      <c r="H384" s="23">
        <v>5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1</v>
      </c>
      <c r="C385" s="21">
        <v>2</v>
      </c>
      <c r="D385" s="22">
        <v>3</v>
      </c>
      <c r="E385" s="22">
        <v>23</v>
      </c>
      <c r="F385" s="16" t="s">
        <v>235</v>
      </c>
      <c r="G385" s="23">
        <v>17</v>
      </c>
      <c r="H385" s="23">
        <v>5</v>
      </c>
      <c r="I385" s="16">
        <v>2</v>
      </c>
      <c r="J385" s="24"/>
      <c r="K385" s="13">
        <v>1</v>
      </c>
      <c r="L385" s="23">
        <v>1</v>
      </c>
      <c r="M385" s="5">
        <v>1</v>
      </c>
      <c r="N385" s="6">
        <v>1</v>
      </c>
      <c r="O385" s="7">
        <v>0</v>
      </c>
      <c r="P385" s="8">
        <v>0</v>
      </c>
      <c r="Q385" s="7">
        <v>0</v>
      </c>
      <c r="R385" s="19">
        <v>2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1</v>
      </c>
      <c r="C386" s="21">
        <v>2</v>
      </c>
      <c r="D386" s="22">
        <v>3</v>
      </c>
      <c r="E386" s="22">
        <v>23</v>
      </c>
      <c r="F386" s="16" t="s">
        <v>235</v>
      </c>
      <c r="G386" s="23">
        <v>17</v>
      </c>
      <c r="H386" s="23">
        <v>6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2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1</v>
      </c>
      <c r="C387" s="21">
        <v>2</v>
      </c>
      <c r="D387" s="22">
        <v>3</v>
      </c>
      <c r="E387" s="22">
        <v>23</v>
      </c>
      <c r="F387" s="16" t="s">
        <v>235</v>
      </c>
      <c r="G387" s="23">
        <v>17</v>
      </c>
      <c r="H387" s="23">
        <v>5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1</v>
      </c>
      <c r="C388" s="21">
        <v>2</v>
      </c>
      <c r="D388" s="22">
        <v>3</v>
      </c>
      <c r="E388" s="22">
        <v>23</v>
      </c>
      <c r="F388" s="16" t="s">
        <v>235</v>
      </c>
      <c r="G388" s="23">
        <v>17</v>
      </c>
      <c r="H388" s="23">
        <v>2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1</v>
      </c>
      <c r="C389" s="21">
        <v>2</v>
      </c>
      <c r="D389" s="22">
        <v>3</v>
      </c>
      <c r="E389" s="22">
        <v>23</v>
      </c>
      <c r="F389" s="16" t="s">
        <v>235</v>
      </c>
      <c r="G389" s="23">
        <v>17</v>
      </c>
      <c r="H389" s="23">
        <v>3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1</v>
      </c>
      <c r="C390" s="21">
        <v>2</v>
      </c>
      <c r="D390" s="22">
        <v>3</v>
      </c>
      <c r="E390" s="22">
        <v>23</v>
      </c>
      <c r="F390" s="16" t="s">
        <v>235</v>
      </c>
      <c r="G390" s="23">
        <v>17</v>
      </c>
      <c r="H390" s="23">
        <v>3</v>
      </c>
      <c r="I390" s="16">
        <v>2</v>
      </c>
      <c r="J390" s="24"/>
      <c r="K390" s="13">
        <v>1</v>
      </c>
      <c r="L390" s="23">
        <v>2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1</v>
      </c>
      <c r="C391" s="21">
        <v>2</v>
      </c>
      <c r="D391" s="22">
        <v>3</v>
      </c>
      <c r="E391" s="22">
        <v>23</v>
      </c>
      <c r="F391" s="16" t="s">
        <v>235</v>
      </c>
      <c r="G391" s="23">
        <v>17</v>
      </c>
      <c r="H391" s="23">
        <v>1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1</v>
      </c>
      <c r="C392" s="21">
        <v>2</v>
      </c>
      <c r="D392" s="22">
        <v>3</v>
      </c>
      <c r="E392" s="22">
        <v>23</v>
      </c>
      <c r="F392" s="16" t="s">
        <v>235</v>
      </c>
      <c r="G392" s="23">
        <v>17</v>
      </c>
      <c r="H392" s="23">
        <v>1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1</v>
      </c>
      <c r="C393" s="21">
        <v>2</v>
      </c>
      <c r="D393" s="22">
        <v>3</v>
      </c>
      <c r="E393" s="22">
        <v>23</v>
      </c>
      <c r="F393" s="16" t="s">
        <v>235</v>
      </c>
      <c r="G393" s="23">
        <v>17</v>
      </c>
      <c r="H393" s="23">
        <v>2</v>
      </c>
      <c r="I393" s="16">
        <v>2</v>
      </c>
      <c r="J393" s="24"/>
      <c r="K393" s="13">
        <v>1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1</v>
      </c>
      <c r="C394" s="21">
        <v>2</v>
      </c>
      <c r="D394" s="22">
        <v>3</v>
      </c>
      <c r="E394" s="22">
        <v>23</v>
      </c>
      <c r="F394" s="16" t="s">
        <v>235</v>
      </c>
      <c r="G394" s="23">
        <v>17</v>
      </c>
      <c r="H394" s="23">
        <v>7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2</v>
      </c>
      <c r="D395" s="22">
        <v>3</v>
      </c>
      <c r="E395" s="22">
        <v>23</v>
      </c>
      <c r="F395" s="16" t="s">
        <v>235</v>
      </c>
      <c r="G395" s="23">
        <v>17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0</v>
      </c>
      <c r="Z395" s="12">
        <v>0</v>
      </c>
      <c r="AA395" s="19">
        <v>2</v>
      </c>
    </row>
    <row r="396" spans="1:27" ht="15.95" customHeight="1" x14ac:dyDescent="0.15">
      <c r="A396" s="1">
        <v>385</v>
      </c>
      <c r="B396" s="30">
        <v>1</v>
      </c>
      <c r="C396" s="21">
        <v>2</v>
      </c>
      <c r="D396" s="22">
        <v>3</v>
      </c>
      <c r="E396" s="22">
        <v>23</v>
      </c>
      <c r="F396" s="16" t="s">
        <v>235</v>
      </c>
      <c r="G396" s="23">
        <v>17</v>
      </c>
      <c r="H396" s="23">
        <v>4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2</v>
      </c>
      <c r="D397" s="22">
        <v>3</v>
      </c>
      <c r="E397" s="22">
        <v>23</v>
      </c>
      <c r="F397" s="16" t="s">
        <v>235</v>
      </c>
      <c r="G397" s="23">
        <v>17</v>
      </c>
      <c r="H397" s="23">
        <v>5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>
        <v>1</v>
      </c>
      <c r="T397" s="5">
        <v>0</v>
      </c>
      <c r="U397" s="6">
        <v>0</v>
      </c>
      <c r="V397" s="7">
        <v>1</v>
      </c>
      <c r="W397" s="8">
        <v>0</v>
      </c>
      <c r="X397" s="7">
        <v>1</v>
      </c>
      <c r="Y397" s="7">
        <v>2</v>
      </c>
      <c r="Z397" s="12">
        <v>0</v>
      </c>
      <c r="AA397" s="19">
        <v>4</v>
      </c>
    </row>
    <row r="398" spans="1:27" ht="15.95" customHeight="1" x14ac:dyDescent="0.15">
      <c r="A398" s="1">
        <v>387</v>
      </c>
      <c r="B398" s="30">
        <v>1</v>
      </c>
      <c r="C398" s="21">
        <v>2</v>
      </c>
      <c r="D398" s="22">
        <v>3</v>
      </c>
      <c r="E398" s="22">
        <v>23</v>
      </c>
      <c r="F398" s="16" t="s">
        <v>235</v>
      </c>
      <c r="G398" s="23">
        <v>17</v>
      </c>
      <c r="H398" s="23">
        <v>8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25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3</v>
      </c>
      <c r="E5" s="110">
        <f>ローデータ!D4</f>
        <v>23</v>
      </c>
      <c r="F5" s="110" t="str">
        <f>ローデータ!E4</f>
        <v>月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387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387</v>
      </c>
      <c r="E13" s="110">
        <f>COUNTIFS(ローデータ!B12:B1011,2)</f>
        <v>0</v>
      </c>
      <c r="F13" s="110">
        <f>SUM(D13:E13)</f>
        <v>387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3</v>
      </c>
      <c r="D18" s="107">
        <f>ローデータ!D4</f>
        <v>23</v>
      </c>
      <c r="E18" s="107" t="str">
        <f>ローデータ!E4</f>
        <v>月</v>
      </c>
      <c r="G18" s="295">
        <f>COUNTIFS(ローデータ!B12:B1011,2)</f>
        <v>0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0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0</v>
      </c>
      <c r="K31" s="73">
        <f>SUMIFS(ローデータ!N12:N1011,ローデータ!$B$12:$B$1011,2,ローデータ!$K$12:$K$1011,$B$23)</f>
        <v>0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0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0</v>
      </c>
      <c r="G32" s="45">
        <f>SUM(B32:F32)</f>
        <v>0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54"/>
      <c r="H4" s="295">
        <f>COUNTIFS(ローデータ!B12:B1011,1)</f>
        <v>387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19</v>
      </c>
      <c r="C10" s="45">
        <f>COUNTIFS(ローデータ!$B$12:$B$1011,1,ローデータ!$H$12:$H$1011,C8)</f>
        <v>123</v>
      </c>
      <c r="D10" s="45">
        <f>COUNTIFS(ローデータ!$B$12:$B$1011,1,ローデータ!$H$12:$H$1011,D8)</f>
        <v>73</v>
      </c>
      <c r="E10" s="45">
        <f>COUNTIFS(ローデータ!$B$12:$B$1011,1,ローデータ!$H$12:$H$1011,E8)</f>
        <v>57</v>
      </c>
      <c r="F10" s="45">
        <f>COUNTIFS(ローデータ!$B$12:$B$1011,1,ローデータ!$H$12:$H$1011,F8)</f>
        <v>44</v>
      </c>
      <c r="G10" s="45">
        <f>COUNTIFS(ローデータ!$B$12:$B$1011,1,ローデータ!$H$12:$H$1011,G8)</f>
        <v>16</v>
      </c>
      <c r="H10" s="45">
        <f>COUNTIFS(ローデータ!$B$12:$B$1011,1,ローデータ!$H$12:$H$1011,H8)</f>
        <v>15</v>
      </c>
      <c r="I10" s="45">
        <f>COUNTIFS(ローデータ!$B$12:$B$1011,1,ローデータ!$H$12:$H$1011,I8)</f>
        <v>28</v>
      </c>
      <c r="J10" s="45">
        <f>COUNTIFS(ローデータ!$B$12:$B$1011,1,ローデータ!$H$12:$H$1011,J8)</f>
        <v>12</v>
      </c>
      <c r="K10" s="45">
        <f>SUM(B10:J10)</f>
        <v>387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4</v>
      </c>
      <c r="C16" s="45">
        <f>COUNTIFS(ローデータ!$B$12:$B$1011,1,ローデータ!$I$12:$I$1011,C14)</f>
        <v>383</v>
      </c>
      <c r="D16" s="45">
        <f>SUM(B16:C16)</f>
        <v>387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2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2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4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237</v>
      </c>
      <c r="C23" s="285"/>
      <c r="D23" s="284">
        <f>COUNTIFS(ローデータ!$B$12:$B$1011,1,ローデータ!$K$12:$K$1011,D21)</f>
        <v>81</v>
      </c>
      <c r="E23" s="285"/>
      <c r="F23" s="284">
        <f>COUNTIFS(ローデータ!$B$12:$B$1011,1,ローデータ!$K$12:$K$1011,F21)</f>
        <v>69</v>
      </c>
      <c r="G23" s="286"/>
      <c r="H23" s="285"/>
      <c r="I23" s="45">
        <f>SUM(B23:H23)</f>
        <v>387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42</v>
      </c>
      <c r="K29" s="73">
        <f>SUMIFS(ローデータ!N12:N1011,ローデータ!$B$12:$B$1011,1,ローデータ!$K$12:$K$1011,$B$21)</f>
        <v>161</v>
      </c>
      <c r="L29" s="73">
        <f>SUMIFS(ローデータ!O12:O1011,ローデータ!$B$12:$B$1011,1,ローデータ!$K$12:$K$1011,$B$21)</f>
        <v>60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3</v>
      </c>
      <c r="O29" s="73">
        <f>SUM(J29:N29)</f>
        <v>266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225</v>
      </c>
      <c r="C30" s="45">
        <f>COUNTIFS(ローデータ!$B$12:$B$1011,1,ローデータ!$K$12:$K$1011,$B$21,ローデータ!$L$12:$L$1011,C27)</f>
        <v>6</v>
      </c>
      <c r="D30" s="45">
        <f>COUNTIFS(ローデータ!$B$12:$B$1011,1,ローデータ!$K$12:$K$1011,$B$21,ローデータ!$L$12:$L$1011,D27)</f>
        <v>3</v>
      </c>
      <c r="E30" s="45">
        <f>COUNTIFS(ローデータ!$B$12:$B$1011,1,ローデータ!$K$12:$K$1011,$B$21,ローデータ!$L$12:$L$1011,E27)</f>
        <v>0</v>
      </c>
      <c r="F30" s="45">
        <f>COUNTIFS(ローデータ!$B$12:$B$1011,1,ローデータ!$K$12:$K$1011,$B$21,ローデータ!$L$12:$L$1011,F27)</f>
        <v>3</v>
      </c>
      <c r="G30" s="45">
        <f>SUM(B30:F30)</f>
        <v>237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78</v>
      </c>
      <c r="C36" s="45">
        <f>COUNTIFS(ローデータ!$B$12:$B$1011,1,ローデータ!$K$12:$K$1011,$D$21,ローデータ!$S$12:$S$1011,C34)</f>
        <v>2</v>
      </c>
      <c r="D36" s="45">
        <f>COUNTIFS(ローデータ!$B$12:$B$1011,1,ローデータ!$K$12:$K$1011,$D$21,ローデータ!$S$12:$S$1011,D34)</f>
        <v>1</v>
      </c>
      <c r="E36" s="45">
        <f>SUM(B36:D36)</f>
        <v>81</v>
      </c>
      <c r="I36" s="147" t="s">
        <v>51</v>
      </c>
      <c r="J36" s="45">
        <f>SUMIFS(ローデータ!T12:T1011,ローデータ!$B$12:$B$1011,1,ローデータ!$K$12:$K$1011,$D$21)</f>
        <v>6</v>
      </c>
      <c r="K36" s="45">
        <f>SUMIFS(ローデータ!U12:U1011,ローデータ!$B$12:$B$1011,1,ローデータ!$K$12:$K$1011,$D$21)</f>
        <v>44</v>
      </c>
      <c r="L36" s="45">
        <f>SUMIFS(ローデータ!V12:V1011,ローデータ!$B$12:$B$1011,1,ローデータ!$K$12:$K$1011,$D$21)</f>
        <v>4</v>
      </c>
      <c r="M36" s="45">
        <f>SUMIFS(ローデータ!W12:W1011,ローデータ!$B$12:$B$1011,1,ローデータ!$K$12:$K$1011,$D$21)</f>
        <v>0</v>
      </c>
      <c r="N36" s="45">
        <f>SUMIFS(ローデータ!X12:X1011,ローデータ!$B$12:$B$1011,1,ローデータ!$K$12:$K$1011,$D$21)</f>
        <v>21</v>
      </c>
      <c r="O36" s="45">
        <f>SUMIFS(ローデータ!Y12:Y1011,ローデータ!$B$12:$B$1011,1,ローデータ!$K$12:$K$1011,$D$21)</f>
        <v>34</v>
      </c>
      <c r="P36" s="45">
        <f>SUMIFS(ローデータ!Z12:Z1011,ローデータ!$B$12:$B$1011,1,ローデータ!$K$12:$K$1011,$D$21)</f>
        <v>0</v>
      </c>
      <c r="Q36" s="45">
        <f>SUM(J36:P36)</f>
        <v>109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67</v>
      </c>
      <c r="C44" s="73">
        <f>COUNTIFS(ローデータ!$B$12:$B$1011,1,ローデータ!$K$12:$K$1011,$F$21,ローデータ!$L$12:$L$1011,C41)</f>
        <v>2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69</v>
      </c>
      <c r="H44" s="76">
        <f>COUNTIFS(ローデータ!$B$12:$B$1011,1,ローデータ!$K$12:$K$1011,$F$21,ローデータ!$S$12:$S$1011,H41)</f>
        <v>66</v>
      </c>
      <c r="I44" s="77">
        <f>COUNTIFS(ローデータ!$B$12:$B$1011,1,ローデータ!$K$12:$K$1011,$F$21,ローデータ!$S$12:$S$1011,I41)</f>
        <v>3</v>
      </c>
      <c r="J44" s="77">
        <f>COUNTIFS(ローデータ!$B$12:$B$1011,1,ローデータ!$K$12:$K$1011,$F$21,ローデータ!$S$12:$S$1011,J41)</f>
        <v>0</v>
      </c>
      <c r="K44" s="77">
        <f>SUM(H44:J44)</f>
        <v>69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1</v>
      </c>
      <c r="C50" s="78">
        <f>SUMIFS(ローデータ!N12:N1011,ローデータ!$B$12:$B$1011,1,ローデータ!$K$12:$K$1011,$F$21)</f>
        <v>65</v>
      </c>
      <c r="D50" s="78">
        <f>SUMIFS(ローデータ!O12:O1011,ローデータ!$B$12:$B$1011,1,ローデータ!$K$12:$K$1011,$F$21)</f>
        <v>6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72</v>
      </c>
      <c r="H50" s="81">
        <f>SUMIFS(ローデータ!T12:T1011,ローデータ!$B$12:$B$1011,1,ローデータ!$K$12:$K$1011,$F$21)</f>
        <v>1</v>
      </c>
      <c r="I50" s="78">
        <f>SUMIFS(ローデータ!U12:U1011,ローデータ!$B$12:$B$1011,1,ローデータ!$K$12:$K$1011,$F$21)</f>
        <v>60</v>
      </c>
      <c r="J50" s="78">
        <f>SUMIFS(ローデータ!V12:V1011,ローデータ!$B$12:$B$1011,1,ローデータ!$K$12:$K$1011,$F$21)</f>
        <v>13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41</v>
      </c>
      <c r="M50" s="78">
        <f>SUMIFS(ローデータ!Y12:Y1011,ローデータ!$B$12:$B$1011,1,ローデータ!$K$12:$K$1011,$F$21)</f>
        <v>12</v>
      </c>
      <c r="N50" s="78">
        <f>SUMIFS(ローデータ!Z12:Z1011,ローデータ!$B$12:$B$1011,1,ローデータ!$K$12:$K$1011,$F$21)</f>
        <v>0</v>
      </c>
      <c r="O50" s="82">
        <f>SUM(H50:N50)</f>
        <v>127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19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19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119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2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2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123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73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73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57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57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44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44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16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16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15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15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28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28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12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12</v>
      </c>
    </row>
    <row r="68" spans="1:15" ht="14.1" customHeight="1" thickTop="1" x14ac:dyDescent="0.15">
      <c r="A68" s="306" t="s">
        <v>50</v>
      </c>
      <c r="B68" s="307"/>
      <c r="C68" s="87">
        <f>SUM(C59:C67)</f>
        <v>383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2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2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387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13</v>
      </c>
      <c r="D75" s="285"/>
      <c r="E75" s="284">
        <f>COUNTIFS(ローデータ!$B$12:$B$1011,1,ローデータ!$H$12:$H$1011,$A$75,ローデータ!$K$12:$K$1011,E73)</f>
        <v>3</v>
      </c>
      <c r="F75" s="285"/>
      <c r="G75" s="284">
        <f>COUNTIFS(ローデータ!$B$12:$B$1011,1,ローデータ!$H$12:$H$1011,$A$75,ローデータ!$K$12:$K$1011,G73)</f>
        <v>3</v>
      </c>
      <c r="H75" s="286"/>
      <c r="I75" s="286"/>
      <c r="J75" s="91">
        <f t="shared" ref="J75:J84" si="2">SUM(C75:I75)</f>
        <v>19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49</v>
      </c>
      <c r="D76" s="285"/>
      <c r="E76" s="284">
        <f>COUNTIFS(ローデータ!$B$12:$B$1011,1,ローデータ!$H$12:$H$1011,$A$76,ローデータ!$K$12:$K$1011,E73)</f>
        <v>33</v>
      </c>
      <c r="F76" s="285"/>
      <c r="G76" s="284">
        <f>COUNTIFS(ローデータ!$B$12:$B$1011,1,ローデータ!$H$12:$H$1011,$A$76,ローデータ!$K$12:$K$1011,G73)</f>
        <v>41</v>
      </c>
      <c r="H76" s="286"/>
      <c r="I76" s="286"/>
      <c r="J76" s="91">
        <f t="shared" si="2"/>
        <v>123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42</v>
      </c>
      <c r="D77" s="285"/>
      <c r="E77" s="284">
        <f>COUNTIFS(ローデータ!$B$12:$B$1011,1,ローデータ!$H$12:$H$1011,$A$77,ローデータ!$K$12:$K$1011,E73)</f>
        <v>20</v>
      </c>
      <c r="F77" s="285"/>
      <c r="G77" s="284">
        <f>COUNTIFS(ローデータ!$B$12:$B$1011,1,ローデータ!$H$12:$H$1011,$A$77,ローデータ!$K$12:$K$1011,G73)</f>
        <v>11</v>
      </c>
      <c r="H77" s="286"/>
      <c r="I77" s="286"/>
      <c r="J77" s="91">
        <f t="shared" si="2"/>
        <v>73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42</v>
      </c>
      <c r="D78" s="285"/>
      <c r="E78" s="284">
        <f>COUNTIFS(ローデータ!$B$12:$B$1011,1,ローデータ!$H$12:$H$1011,$A$78,ローデータ!$K$12:$K$1011,E73)</f>
        <v>11</v>
      </c>
      <c r="F78" s="285"/>
      <c r="G78" s="284">
        <f>COUNTIFS(ローデータ!$B$12:$B$1011,1,ローデータ!$H$12:$H$1011,$A$78,ローデータ!$K$12:$K$1011,G73)</f>
        <v>4</v>
      </c>
      <c r="H78" s="286"/>
      <c r="I78" s="286"/>
      <c r="J78" s="91">
        <f t="shared" si="2"/>
        <v>57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30</v>
      </c>
      <c r="D79" s="285"/>
      <c r="E79" s="284">
        <f>COUNTIFS(ローデータ!$B$12:$B$1011,1,ローデータ!$H$12:$H$1011,$A$79,ローデータ!$K$12:$K$1011,E73)</f>
        <v>6</v>
      </c>
      <c r="F79" s="285"/>
      <c r="G79" s="284">
        <f>COUNTIFS(ローデータ!$B$12:$B$1011,1,ローデータ!$H$12:$H$1011,$A$79,ローデータ!$K$12:$K$1011,G73)</f>
        <v>8</v>
      </c>
      <c r="H79" s="286"/>
      <c r="I79" s="286"/>
      <c r="J79" s="91">
        <f t="shared" si="2"/>
        <v>44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14</v>
      </c>
      <c r="D80" s="285"/>
      <c r="E80" s="284">
        <f>COUNTIFS(ローデータ!$B$12:$B$1011,1,ローデータ!$H$12:$H$1011,$A$80,ローデータ!$K$12:$K$1011,E73)</f>
        <v>2</v>
      </c>
      <c r="F80" s="285"/>
      <c r="G80" s="284">
        <f>COUNTIFS(ローデータ!$B$12:$B$1011,1,ローデータ!$H$12:$H$1011,$A$80,ローデータ!$K$12:$K$1011,G73)</f>
        <v>0</v>
      </c>
      <c r="H80" s="286"/>
      <c r="I80" s="286"/>
      <c r="J80" s="91">
        <f t="shared" si="2"/>
        <v>16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12</v>
      </c>
      <c r="D81" s="285"/>
      <c r="E81" s="284">
        <f>COUNTIFS(ローデータ!$B$12:$B$1011,1,ローデータ!$H$12:$H$1011,$A$81,ローデータ!$K$12:$K$1011,E73)</f>
        <v>3</v>
      </c>
      <c r="F81" s="285"/>
      <c r="G81" s="284">
        <f>COUNTIFS(ローデータ!$B$12:$B$1011,1,ローデータ!$H$12:$H$1011,$A$81,ローデータ!$K$12:$K$1011,G73)</f>
        <v>0</v>
      </c>
      <c r="H81" s="286"/>
      <c r="I81" s="286"/>
      <c r="J81" s="91">
        <f t="shared" si="2"/>
        <v>15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26</v>
      </c>
      <c r="D82" s="285"/>
      <c r="E82" s="284">
        <f>COUNTIFS(ローデータ!$B$12:$B$1011,1,ローデータ!$H$12:$H$1011,$A$82,ローデータ!$K$12:$K$1011,E73)</f>
        <v>1</v>
      </c>
      <c r="F82" s="285"/>
      <c r="G82" s="284">
        <f>COUNTIFS(ローデータ!$B$12:$B$1011,1,ローデータ!$H$12:$H$1011,$A$82,ローデータ!$K$12:$K$1011,G73)</f>
        <v>1</v>
      </c>
      <c r="H82" s="286"/>
      <c r="I82" s="286"/>
      <c r="J82" s="91">
        <f t="shared" si="2"/>
        <v>28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9</v>
      </c>
      <c r="D83" s="325"/>
      <c r="E83" s="324">
        <f>COUNTIFS(ローデータ!$B$12:$B$1011,1,ローデータ!$H$12:$H$1011,$A$83,ローデータ!$K$12:$K$1011,E73)</f>
        <v>2</v>
      </c>
      <c r="F83" s="325"/>
      <c r="G83" s="326">
        <f>COUNTIFS(ローデータ!$B$12:$B$1011,1,ローデータ!$H$12:$H$1011,$A$83,ローデータ!$K$12:$K$1011,G73)</f>
        <v>1</v>
      </c>
      <c r="H83" s="326"/>
      <c r="I83" s="324"/>
      <c r="J83" s="92">
        <f t="shared" si="2"/>
        <v>12</v>
      </c>
    </row>
    <row r="84" spans="1:17" ht="14.1" customHeight="1" thickTop="1" x14ac:dyDescent="0.15">
      <c r="A84" s="306" t="s">
        <v>50</v>
      </c>
      <c r="B84" s="307"/>
      <c r="C84" s="327">
        <f>SUM(C75:D83)</f>
        <v>237</v>
      </c>
      <c r="D84" s="328"/>
      <c r="E84" s="327">
        <f>SUM(E75:F83)</f>
        <v>81</v>
      </c>
      <c r="F84" s="328"/>
      <c r="G84" s="329">
        <f>SUM(G75:I83)</f>
        <v>69</v>
      </c>
      <c r="H84" s="329"/>
      <c r="I84" s="327"/>
      <c r="J84" s="93">
        <f t="shared" si="2"/>
        <v>387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1</v>
      </c>
      <c r="M92" s="75">
        <f>SUMIFS(ローデータ!$N$12:$N$1011,ローデータ!$B$12:$B$1011,1,ローデータ!$K$12:$K$1011,$B$21,ローデータ!$H$12:$H$1011,J92)</f>
        <v>12</v>
      </c>
      <c r="N92" s="75">
        <f>SUMIFS(ローデータ!$O$12:$O$1011,ローデータ!$B$12:$B$1011,1,ローデータ!$K$12:$K$1011,$B$21,ローデータ!$H$12:$H$1011,J92)</f>
        <v>1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14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13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13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6</v>
      </c>
      <c r="M93" s="75">
        <f>SUMIFS(ローデータ!$N$12:$N$1011,ローデータ!$B$12:$B$1011,1,ローデータ!$K$12:$K$1011,$B$21,ローデータ!$H$12:$H$1011,J93)</f>
        <v>43</v>
      </c>
      <c r="N93" s="75">
        <f>SUMIFS(ローデータ!$O$12:$O$1011,ローデータ!$B$12:$B$1011,1,ローデータ!$K$12:$K$1011,$B$21,ローデータ!$H$12:$H$1011,J93)</f>
        <v>1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0</v>
      </c>
      <c r="Q93" s="90">
        <f t="shared" si="3"/>
        <v>50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46</v>
      </c>
      <c r="D94" s="45">
        <f>COUNTIFS(ローデータ!$B$12:$B$1011,1,ローデータ!$K$12:$K$1011,$B$21,ローデータ!$L$12:$L$1011,$D$90,ローデータ!$H$12:$H$1011,A94)</f>
        <v>1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2</v>
      </c>
      <c r="H94" s="45">
        <f t="shared" si="4"/>
        <v>49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6</v>
      </c>
      <c r="M94" s="75">
        <f>SUMIFS(ローデータ!$N$12:$N$1011,ローデータ!$B$12:$B$1011,1,ローデータ!$K$12:$K$1011,$B$21,ローデータ!$H$12:$H$1011,J94)</f>
        <v>28</v>
      </c>
      <c r="N94" s="75">
        <f>SUMIFS(ローデータ!$O$12:$O$1011,ローデータ!$B$12:$B$1011,1,ローデータ!$K$12:$K$1011,$B$21,ローデータ!$H$12:$H$1011,J94)</f>
        <v>11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45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40</v>
      </c>
      <c r="D95" s="45">
        <f>COUNTIFS(ローデータ!$B$12:$B$1011,1,ローデータ!$K$12:$K$1011,$B$21,ローデータ!$L$12:$L$1011,$D$90,ローデータ!$H$12:$H$1011,A95)</f>
        <v>1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1</v>
      </c>
      <c r="H95" s="45">
        <f t="shared" si="4"/>
        <v>42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4</v>
      </c>
      <c r="M95" s="75">
        <f>SUMIFS(ローデータ!$N$12:$N$1011,ローデータ!$B$12:$B$1011,1,ローデータ!$K$12:$K$1011,$B$21,ローデータ!$H$12:$H$1011,J95)</f>
        <v>27</v>
      </c>
      <c r="N95" s="75">
        <f>SUMIFS(ローデータ!$O$12:$O$1011,ローデータ!$B$12:$B$1011,1,ローデータ!$K$12:$K$1011,$B$21,ローデータ!$H$12:$H$1011,J95)</f>
        <v>14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2</v>
      </c>
      <c r="Q95" s="90">
        <f t="shared" si="3"/>
        <v>47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39</v>
      </c>
      <c r="D96" s="45">
        <f>COUNTIFS(ローデータ!$B$12:$B$1011,1,ローデータ!$K$12:$K$1011,$B$21,ローデータ!$L$12:$L$1011,$D$90,ローデータ!$H$12:$H$1011,A96)</f>
        <v>1</v>
      </c>
      <c r="E96" s="45">
        <f>COUNTIFS(ローデータ!$B$12:$B$1011,1,ローデータ!$K$12:$K$1011,$B$21,ローデータ!$L$12:$L$1011,$E$90,ローデータ!$H$12:$H$1011,A96)</f>
        <v>2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42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7</v>
      </c>
      <c r="M96" s="75">
        <f>SUMIFS(ローデータ!$N$12:$N$1011,ローデータ!$B$12:$B$1011,1,ローデータ!$K$12:$K$1011,$B$21,ローデータ!$H$12:$H$1011,J96)</f>
        <v>18</v>
      </c>
      <c r="N96" s="75">
        <f>SUMIFS(ローデータ!$O$12:$O$1011,ローデータ!$B$12:$B$1011,1,ローデータ!$K$12:$K$1011,$B$21,ローデータ!$H$12:$H$1011,J96)</f>
        <v>10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35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30</v>
      </c>
      <c r="D97" s="45">
        <f>COUNTIFS(ローデータ!$B$12:$B$1011,1,ローデータ!$K$12:$K$1011,$B$21,ローデータ!$L$12:$L$1011,$D$90,ローデータ!$H$12:$H$1011,A97)</f>
        <v>0</v>
      </c>
      <c r="E97" s="45">
        <f>COUNTIFS(ローデータ!$B$12:$B$1011,1,ローデータ!$K$12:$K$1011,$B$21,ローデータ!$L$12:$L$1011,$E$90,ローデータ!$H$12:$H$1011,A97)</f>
        <v>0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30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3</v>
      </c>
      <c r="M97" s="75">
        <f>SUMIFS(ローデータ!$N$12:$N$1011,ローデータ!$B$12:$B$1011,1,ローデータ!$K$12:$K$1011,$B$21,ローデータ!$H$12:$H$1011,J97)</f>
        <v>10</v>
      </c>
      <c r="N97" s="75">
        <f>SUMIFS(ローデータ!$O$12:$O$1011,ローデータ!$B$12:$B$1011,1,ローデータ!$K$12:$K$1011,$B$21,ローデータ!$H$12:$H$1011,J97)</f>
        <v>5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18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13</v>
      </c>
      <c r="D98" s="45">
        <f>COUNTIFS(ローデータ!$B$12:$B$1011,1,ローデータ!$K$12:$K$1011,$B$21,ローデータ!$L$12:$L$1011,$D$90,ローデータ!$H$12:$H$1011,A98)</f>
        <v>1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14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4</v>
      </c>
      <c r="M98" s="75">
        <f>SUMIFS(ローデータ!$N$12:$N$1011,ローデータ!$B$12:$B$1011,1,ローデータ!$K$12:$K$1011,$B$21,ローデータ!$H$12:$H$1011,J98)</f>
        <v>3</v>
      </c>
      <c r="N98" s="75">
        <f>SUMIFS(ローデータ!$O$12:$O$1011,ローデータ!$B$12:$B$1011,1,ローデータ!$K$12:$K$1011,$B$21,ローデータ!$H$12:$H$1011,J98)</f>
        <v>5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12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10</v>
      </c>
      <c r="D99" s="45">
        <f>COUNTIFS(ローデータ!$B$12:$B$1011,1,ローデータ!$K$12:$K$1011,$B$21,ローデータ!$L$12:$L$1011,$D$90,ローデータ!$H$12:$H$1011,A99)</f>
        <v>1</v>
      </c>
      <c r="E99" s="45">
        <f>COUNTIFS(ローデータ!$B$12:$B$1011,1,ローデータ!$K$12:$K$1011,$B$21,ローデータ!$L$12:$L$1011,$E$90,ローデータ!$H$12:$H$1011,A99)</f>
        <v>1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12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8</v>
      </c>
      <c r="M99" s="75">
        <f>SUMIFS(ローデータ!$N$12:$N$1011,ローデータ!$B$12:$B$1011,1,ローデータ!$K$12:$K$1011,$B$21,ローデータ!$H$12:$H$1011,J99)</f>
        <v>14</v>
      </c>
      <c r="N99" s="75">
        <f>SUMIFS(ローデータ!$O$12:$O$1011,ローデータ!$B$12:$B$1011,1,ローデータ!$K$12:$K$1011,$B$21,ローデータ!$H$12:$H$1011,J99)</f>
        <v>11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1</v>
      </c>
      <c r="Q99" s="90">
        <f t="shared" si="3"/>
        <v>34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25</v>
      </c>
      <c r="D100" s="45">
        <f>COUNTIFS(ローデータ!$B$12:$B$1011,1,ローデータ!$K$12:$K$1011,$B$21,ローデータ!$L$12:$L$1011,$D$90,ローデータ!$H$12:$H$1011,A100)</f>
        <v>1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26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3</v>
      </c>
      <c r="M100" s="75">
        <f>SUMIFS(ローデータ!$N$12:$N$1011,ローデータ!$B$12:$B$1011,1,ローデータ!$K$12:$K$1011,$B$21,ローデータ!$H$12:$H$1011,J100)</f>
        <v>6</v>
      </c>
      <c r="N100" s="75">
        <f>SUMIFS(ローデータ!$O$12:$O$1011,ローデータ!$B$12:$B$1011,1,ローデータ!$K$12:$K$1011,$B$21,ローデータ!$H$12:$H$1011,J100)</f>
        <v>2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11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9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9</v>
      </c>
      <c r="J101" s="141" t="s">
        <v>50</v>
      </c>
      <c r="K101" s="142"/>
      <c r="L101" s="90">
        <f>SUM(L92:L100)</f>
        <v>42</v>
      </c>
      <c r="M101" s="90">
        <f>SUM(M92:M100)</f>
        <v>161</v>
      </c>
      <c r="N101" s="90">
        <f>SUM(N92:N100)</f>
        <v>60</v>
      </c>
      <c r="O101" s="90">
        <f>SUM(O92:O100)</f>
        <v>0</v>
      </c>
      <c r="P101" s="90">
        <f>SUM(P92:P100)</f>
        <v>3</v>
      </c>
      <c r="Q101" s="90">
        <f t="shared" si="3"/>
        <v>266</v>
      </c>
    </row>
    <row r="102" spans="1:17" ht="14.1" customHeight="1" x14ac:dyDescent="0.15">
      <c r="A102" s="141" t="s">
        <v>50</v>
      </c>
      <c r="B102" s="142"/>
      <c r="C102" s="45">
        <f>SUM(C93:C101)</f>
        <v>225</v>
      </c>
      <c r="D102" s="45">
        <f>SUM(D93:D101)</f>
        <v>6</v>
      </c>
      <c r="E102" s="45">
        <f>SUM(E93:E101)</f>
        <v>3</v>
      </c>
      <c r="F102" s="45">
        <f>SUM(F93:F101)</f>
        <v>0</v>
      </c>
      <c r="G102" s="45">
        <f>SUM(G93:G101)</f>
        <v>3</v>
      </c>
      <c r="H102" s="45">
        <f t="shared" si="4"/>
        <v>237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3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3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1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2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3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32</v>
      </c>
      <c r="D110" s="96">
        <f>COUNTIFS(ローデータ!$B$12:$B$1011,1,ローデータ!$K$12:$K$1011,$D$21,ローデータ!$S$12:$S$1011,$D$107,ローデータ!$H$12:$H$1011,A110)</f>
        <v>1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33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1</v>
      </c>
      <c r="K110" s="96">
        <f>SUMIFS(ローデータ!$U$12:$U$1011,ローデータ!$B$12:$B$1011,1,ローデータ!$K$12:$K$1011,$D$21,ローデータ!$H$12:$H$1011,H110)</f>
        <v>23</v>
      </c>
      <c r="L110" s="96">
        <f>SUMIFS(ローデータ!$V$12:$V$1011,ローデータ!$B$12:$B$1011,1,ローデータ!$K$12:$K$1011,$D$21,ローデータ!$H$12:$H$1011,H110)</f>
        <v>2</v>
      </c>
      <c r="M110" s="96">
        <f>SUMIFS(ローデータ!$W$12:$W$1011,ローデータ!$B$12:$B$1011,1,ローデータ!$K$12:$K$1011,$D$21,ローデータ!$H$12:$H$1011,H110)</f>
        <v>0</v>
      </c>
      <c r="N110" s="96">
        <f>SUMIFS(ローデータ!$X$12:$X$1011,ローデータ!$B$12:$B$1011,1,ローデータ!$K$12:$K$1011,$D$21,ローデータ!$H$12:$H$1011,H110)</f>
        <v>12</v>
      </c>
      <c r="O110" s="96">
        <f>SUMIFS(ローデータ!$Y$12:$Y$1011,ローデータ!$B$12:$B$1011,1,ローデータ!$K$12:$K$1011,$D$21,ローデータ!$H$12:$H$1011,H110)</f>
        <v>11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49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19</v>
      </c>
      <c r="D111" s="96">
        <f>COUNTIFS(ローデータ!$B$12:$B$1011,1,ローデータ!$K$12:$K$1011,$D$21,ローデータ!$S$12:$S$1011,$D$107,ローデータ!$H$12:$H$1011,A111)</f>
        <v>1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20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2</v>
      </c>
      <c r="K111" s="96">
        <f>SUMIFS(ローデータ!$U$12:$U$1011,ローデータ!$B$12:$B$1011,1,ローデータ!$K$12:$K$1011,$D$21,ローデータ!$H$12:$H$1011,H111)</f>
        <v>12</v>
      </c>
      <c r="L111" s="96">
        <f>SUMIFS(ローデータ!$V$12:$V$1011,ローデータ!$B$12:$B$1011,1,ローデータ!$K$12:$K$1011,$D$21,ローデータ!$H$12:$H$1011,H111)</f>
        <v>0</v>
      </c>
      <c r="M111" s="96">
        <f>SUMIFS(ローデータ!$W$12:$W$1011,ローデータ!$B$12:$B$1011,1,ローデータ!$K$12:$K$1011,$D$21,ローデータ!$H$12:$H$1011,H111)</f>
        <v>0</v>
      </c>
      <c r="N111" s="96">
        <f>SUMIFS(ローデータ!$X$12:$X$1011,ローデータ!$B$12:$B$1011,1,ローデータ!$K$12:$K$1011,$D$21,ローデータ!$H$12:$H$1011,H111)</f>
        <v>5</v>
      </c>
      <c r="O111" s="96">
        <f>SUMIFS(ローデータ!$Y$12:$Y$1011,ローデータ!$B$12:$B$1011,1,ローデータ!$K$12:$K$1011,$D$21,ローデータ!$H$12:$H$1011,H111)</f>
        <v>7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26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10</v>
      </c>
      <c r="D112" s="96">
        <f>COUNTIFS(ローデータ!$B$12:$B$1011,1,ローデータ!$K$12:$K$1011,$D$21,ローデータ!$S$12:$S$1011,$D$107,ローデータ!$H$12:$H$1011,A112)</f>
        <v>0</v>
      </c>
      <c r="E112" s="96">
        <f>COUNTIFS(ローデータ!$B$12:$B$1011,1,ローデータ!$K$12:$K$1011,$D$21,ローデータ!$S$12:$S$1011,$E$107,ローデータ!$H$12:$H$1011,A112)</f>
        <v>1</v>
      </c>
      <c r="F112" s="97">
        <f t="shared" si="6"/>
        <v>11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3</v>
      </c>
      <c r="K112" s="96">
        <f>SUMIFS(ローデータ!$U$12:$U$1011,ローデータ!$B$12:$B$1011,1,ローデータ!$K$12:$K$1011,$D$21,ローデータ!$H$12:$H$1011,H112)</f>
        <v>6</v>
      </c>
      <c r="L112" s="96">
        <f>SUMIFS(ローデータ!$V$12:$V$1011,ローデータ!$B$12:$B$1011,1,ローデータ!$K$12:$K$1011,$D$21,ローデータ!$H$12:$H$1011,H112)</f>
        <v>1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3</v>
      </c>
      <c r="O112" s="96">
        <f>SUMIFS(ローデータ!$Y$12:$Y$1011,ローデータ!$B$12:$B$1011,1,ローデータ!$K$12:$K$1011,$D$21,ローデータ!$H$12:$H$1011,H112)</f>
        <v>2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15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6</v>
      </c>
      <c r="D113" s="96">
        <f>COUNTIFS(ローデータ!$B$12:$B$1011,1,ローデータ!$K$12:$K$1011,$D$21,ローデータ!$S$12:$S$1011,$D$107,ローデータ!$H$12:$H$1011,A113)</f>
        <v>0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6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0</v>
      </c>
      <c r="K113" s="96">
        <f>SUMIFS(ローデータ!$U$12:$U$1011,ローデータ!$B$12:$B$1011,1,ローデータ!$K$12:$K$1011,$D$21,ローデータ!$H$12:$H$1011,H113)</f>
        <v>1</v>
      </c>
      <c r="L113" s="96">
        <f>SUMIFS(ローデータ!$V$12:$V$1011,ローデータ!$B$12:$B$1011,1,ローデータ!$K$12:$K$1011,$D$21,ローデータ!$H$12:$H$1011,H113)</f>
        <v>0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5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6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2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1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1</v>
      </c>
      <c r="O114" s="96">
        <f>SUMIFS(ローデータ!$Y$12:$Y$1011,ローデータ!$B$12:$B$1011,1,ローデータ!$K$12:$K$1011,$D$21,ローデータ!$H$12:$H$1011,H114)</f>
        <v>1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3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3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3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0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3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3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1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0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1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2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2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0</v>
      </c>
      <c r="L117" s="96">
        <f>SUMIFS(ローデータ!$V$12:$V$1011,ローデータ!$B$12:$B$1011,1,ローデータ!$K$12:$K$1011,$D$21,ローデータ!$H$12:$H$1011,H117)</f>
        <v>1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2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3</v>
      </c>
    </row>
    <row r="118" spans="1:17" ht="14.1" customHeight="1" x14ac:dyDescent="0.15">
      <c r="A118" s="344" t="s">
        <v>50</v>
      </c>
      <c r="B118" s="345"/>
      <c r="C118" s="96">
        <f>SUM(C109:C117)</f>
        <v>78</v>
      </c>
      <c r="D118" s="96">
        <f t="shared" ref="D118:E118" si="7">SUM(D109:D117)</f>
        <v>2</v>
      </c>
      <c r="E118" s="96">
        <f t="shared" si="7"/>
        <v>1</v>
      </c>
      <c r="F118" s="96">
        <f>SUM(C118:E118)</f>
        <v>81</v>
      </c>
      <c r="G118" s="66"/>
      <c r="H118" s="344" t="s">
        <v>50</v>
      </c>
      <c r="I118" s="345"/>
      <c r="J118" s="96">
        <f t="shared" ref="J118:P118" si="8">SUM(J109:J117)</f>
        <v>6</v>
      </c>
      <c r="K118" s="96">
        <f t="shared" si="8"/>
        <v>44</v>
      </c>
      <c r="L118" s="96">
        <f t="shared" si="8"/>
        <v>4</v>
      </c>
      <c r="M118" s="96">
        <f t="shared" si="8"/>
        <v>0</v>
      </c>
      <c r="N118" s="96">
        <f t="shared" si="8"/>
        <v>21</v>
      </c>
      <c r="O118" s="96">
        <f t="shared" si="8"/>
        <v>34</v>
      </c>
      <c r="P118" s="96">
        <f t="shared" si="8"/>
        <v>0</v>
      </c>
      <c r="Q118" s="96">
        <f t="shared" si="5"/>
        <v>109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3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3</v>
      </c>
      <c r="I127" s="102">
        <f>COUNTIFS(ローデータ!$B$12:$B$1011,1,ローデータ!$K$12:$K$1011,$F$21,ローデータ!$S$12:$S$1011,$I$124,ローデータ!$H$12:$H$1011,A127)</f>
        <v>3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3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41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41</v>
      </c>
      <c r="I128" s="102">
        <f>COUNTIFS(ローデータ!$B$12:$B$1011,1,ローデータ!$K$12:$K$1011,$F$21,ローデータ!$S$12:$S$1011,$I$124,ローデータ!$H$12:$H$1011,A128)</f>
        <v>41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41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11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11</v>
      </c>
      <c r="I129" s="102">
        <f>COUNTIFS(ローデータ!$B$12:$B$1011,1,ローデータ!$K$12:$K$1011,$F$21,ローデータ!$S$12:$S$1011,$I$124,ローデータ!$H$12:$H$1011,A129)</f>
        <v>10</v>
      </c>
      <c r="J129" s="99">
        <f>COUNTIFS(ローデータ!$B$12:$B$1011,1,ローデータ!$K$12:$K$1011,$F$21,ローデータ!$S$12:$S$1011,$J$124,ローデータ!$H$12:$H$1011,A129)</f>
        <v>1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11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4</v>
      </c>
      <c r="D130" s="99">
        <f>COUNTIFS(ローデータ!$B$12:$B$1011,1,ローデータ!$K$12:$K$1011,$F$21,ローデータ!$L$12:$L$1011,$D$124,ローデータ!$H$12:$H$1011,A130)</f>
        <v>0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4</v>
      </c>
      <c r="I130" s="102">
        <f>COUNTIFS(ローデータ!$B$12:$B$1011,1,ローデータ!$K$12:$K$1011,$F$21,ローデータ!$S$12:$S$1011,$I$124,ローデータ!$H$12:$H$1011,A130)</f>
        <v>4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4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6</v>
      </c>
      <c r="D131" s="99">
        <f>COUNTIFS(ローデータ!$B$12:$B$1011,1,ローデータ!$K$12:$K$1011,$F$21,ローデータ!$L$12:$L$1011,$D$124,ローデータ!$H$12:$H$1011,A131)</f>
        <v>2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8</v>
      </c>
      <c r="I131" s="102">
        <f>COUNTIFS(ローデータ!$B$12:$B$1011,1,ローデータ!$K$12:$K$1011,$F$21,ローデータ!$S$12:$S$1011,$I$124,ローデータ!$H$12:$H$1011,A131)</f>
        <v>6</v>
      </c>
      <c r="J131" s="99">
        <f>COUNTIFS(ローデータ!$B$12:$B$1011,1,ローデータ!$K$12:$K$1011,$F$21,ローデータ!$S$12:$S$1011,$J$124,ローデータ!$H$12:$H$1011,A131)</f>
        <v>2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8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0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COUNTIFS(ローデータ!$B$12:$B$1011,1,ローデータ!$K$12:$K$1011,$F$21,ローデータ!$S$12:$S$1011,$I$124,ローデータ!$H$12:$H$1011,A132)</f>
        <v>0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0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COUNTIFS(ローデータ!$B$12:$B$1011,1,ローデータ!$K$12:$K$1011,$F$21,ローデータ!$S$12:$S$1011,$I$124,ローデータ!$H$12:$H$1011,A133)</f>
        <v>0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1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COUNTIFS(ローデータ!$B$12:$B$1011,1,ローデータ!$K$12:$K$1011,$F$21,ローデータ!$S$12:$S$1011,$I$124,ローデータ!$H$12:$H$1011,A134)</f>
        <v>1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1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1</v>
      </c>
      <c r="I135" s="102">
        <f>COUNTIFS(ローデータ!$B$12:$B$1011,1,ローデータ!$K$12:$K$1011,$F$21,ローデータ!$S$12:$S$1011,$I$124,ローデータ!$H$12:$H$1011,A135)</f>
        <v>1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1</v>
      </c>
    </row>
    <row r="136" spans="1:16" ht="14.1" customHeight="1" x14ac:dyDescent="0.15">
      <c r="A136" s="344" t="s">
        <v>50</v>
      </c>
      <c r="B136" s="345"/>
      <c r="C136" s="96">
        <f>SUM(C127:C135)</f>
        <v>67</v>
      </c>
      <c r="D136" s="96">
        <f t="shared" ref="D136:G136" si="11">SUM(D127:D135)</f>
        <v>2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69</v>
      </c>
      <c r="I136" s="98">
        <f>SUM(I127:I135)</f>
        <v>66</v>
      </c>
      <c r="J136" s="96">
        <f>SUM(J127:J135)</f>
        <v>3</v>
      </c>
      <c r="K136" s="96">
        <f>SUM(K127:K135)</f>
        <v>0</v>
      </c>
      <c r="L136" s="96">
        <f t="shared" si="9"/>
        <v>69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3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3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3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3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6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1</v>
      </c>
      <c r="D144" s="78">
        <f>SUMIFS(ローデータ!$N$12:$N$1011,ローデータ!$B$12:$B$1011,1,ローデータ!$K$12:$K$1011,$F$21,ローデータ!$H$12:$H$1011,A144)</f>
        <v>40</v>
      </c>
      <c r="E144" s="78">
        <f>SUMIFS(ローデータ!$O$12:$O$1011,ローデータ!$B$12:$B$1011,1,ローデータ!$K$12:$K$1011,$F$21,ローデータ!$H$12:$H$1011,A144)</f>
        <v>2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43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38</v>
      </c>
      <c r="K144" s="78">
        <f>SUMIFS(ローデータ!$V$12:$V$1011,ローデータ!$B$12:$B$1011,1,ローデータ!$K$12:$K$1011,$F$21,ローデータ!$H$12:$H$1011,A144)</f>
        <v>6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25</v>
      </c>
      <c r="N144" s="78">
        <f>SUMIFS(ローデータ!$Y$12:$Y$1011,ローデータ!$B$12:$B$1011,1,ローデータ!$K$12:$K$1011,$F$21,ローデータ!$H$12:$H$1011,A144)</f>
        <v>7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76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0</v>
      </c>
      <c r="D145" s="78">
        <f>SUMIFS(ローデータ!$N$12:$N$1011,ローデータ!$B$12:$B$1011,1,ローデータ!$K$12:$K$1011,$F$21,ローデータ!$H$12:$H$1011,A145)</f>
        <v>12</v>
      </c>
      <c r="E145" s="78">
        <f>SUMIFS(ローデータ!$O$12:$O$1011,ローデータ!$B$12:$B$1011,1,ローデータ!$K$12:$K$1011,$F$21,ローデータ!$H$12:$H$1011,A145)</f>
        <v>0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12</v>
      </c>
      <c r="I145" s="81">
        <f>SUMIFS(ローデータ!$T$12:$T$1011,ローデータ!$B$12:$B$1011,1,ローデータ!$K$12:$K$1011,$F$21,ローデータ!$H$12:$H$1011,A145)</f>
        <v>1</v>
      </c>
      <c r="J145" s="78">
        <f>SUMIFS(ローデータ!$U$12:$U$1011,ローデータ!$B$12:$B$1011,1,ローデータ!$K$12:$K$1011,$F$21,ローデータ!$H$12:$H$1011,A145)</f>
        <v>11</v>
      </c>
      <c r="K145" s="78">
        <f>SUMIFS(ローデータ!$V$12:$V$1011,ローデータ!$B$12:$B$1011,1,ローデータ!$K$12:$K$1011,$F$21,ローデータ!$H$12:$H$1011,A145)</f>
        <v>0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7</v>
      </c>
      <c r="N145" s="78">
        <f>SUMIFS(ローデータ!$Y$12:$Y$1011,ローデータ!$B$12:$B$1011,1,ローデータ!$K$12:$K$1011,$F$21,ローデータ!$H$12:$H$1011,A145)</f>
        <v>2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21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2</v>
      </c>
      <c r="E146" s="78">
        <f>SUMIFS(ローデータ!$O$12:$O$1011,ローデータ!$B$12:$B$1011,1,ローデータ!$K$12:$K$1011,$F$21,ローデータ!$H$12:$H$1011,A146)</f>
        <v>2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4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1</v>
      </c>
      <c r="K146" s="78">
        <f>SUMIFS(ローデータ!$V$12:$V$1011,ローデータ!$B$12:$B$1011,1,ローデータ!$K$12:$K$1011,$F$21,ローデータ!$H$12:$H$1011,A146)</f>
        <v>3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0</v>
      </c>
      <c r="N146" s="78">
        <f>SUMIFS(ローデータ!$Y$12:$Y$1011,ローデータ!$B$12:$B$1011,1,ローデータ!$K$12:$K$1011,$F$21,ローデータ!$H$12:$H$1011,A146)</f>
        <v>1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5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6</v>
      </c>
      <c r="E147" s="78">
        <f>SUMIFS(ローデータ!$O$12:$O$1011,ローデータ!$B$12:$B$1011,1,ローデータ!$K$12:$K$1011,$F$21,ローデータ!$H$12:$H$1011,A147)</f>
        <v>2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8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5</v>
      </c>
      <c r="K147" s="78">
        <f>SUMIFS(ローデータ!$V$12:$V$1011,ローデータ!$B$12:$B$1011,1,ローデータ!$K$12:$K$1011,$F$21,ローデータ!$H$12:$H$1011,A147)</f>
        <v>3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5</v>
      </c>
      <c r="N147" s="78">
        <f>SUMIFS(ローデータ!$Y$12:$Y$1011,ローデータ!$B$12:$B$1011,1,ローデータ!$K$12:$K$1011,$F$21,ローデータ!$H$12:$H$1011,A147)</f>
        <v>2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15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0</v>
      </c>
      <c r="E148" s="78">
        <f>SUMIFS(ローデータ!$O$12:$O$1011,ローデータ!$B$12:$B$1011,1,ローデータ!$K$12:$K$1011,$F$21,ローデータ!$H$12:$H$1011,A148)</f>
        <v>0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0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0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0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1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1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1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1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1</v>
      </c>
      <c r="K151" s="78">
        <f>SUMIFS(ローデータ!$V$12:$V$1011,ローデータ!$B$12:$B$1011,1,ローデータ!$K$12:$K$1011,$F$21,ローデータ!$H$12:$H$1011,A151)</f>
        <v>1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1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3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65</v>
      </c>
      <c r="E152" s="45">
        <f>SUM(E143:E151)</f>
        <v>6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72</v>
      </c>
      <c r="I152" s="45">
        <f t="shared" ref="I152:O152" si="15">SUM(I143:I151)</f>
        <v>1</v>
      </c>
      <c r="J152" s="45">
        <f t="shared" si="15"/>
        <v>60</v>
      </c>
      <c r="K152" s="45">
        <f t="shared" si="15"/>
        <v>13</v>
      </c>
      <c r="L152" s="45">
        <f t="shared" si="15"/>
        <v>0</v>
      </c>
      <c r="M152" s="45">
        <f t="shared" si="15"/>
        <v>41</v>
      </c>
      <c r="N152" s="45">
        <f t="shared" si="15"/>
        <v>12</v>
      </c>
      <c r="O152" s="45">
        <f t="shared" si="15"/>
        <v>0</v>
      </c>
      <c r="P152" s="45">
        <f t="shared" si="13"/>
        <v>127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237</v>
      </c>
      <c r="G159" s="285"/>
      <c r="H159" s="284">
        <f>COUNTIFS(ローデータ!$B$12:$B$1011,1,ローデータ!$I$12:$I$1011,$C$14,ローデータ!$K$12:$K$1011,H157)</f>
        <v>79</v>
      </c>
      <c r="I159" s="285"/>
      <c r="J159" s="284">
        <f>COUNTIFS(ローデータ!$B$12:$B$1011,1,ローデータ!$I$12:$I$1011,$C$14,ローデータ!$K$12:$K$1011,J157)</f>
        <v>67</v>
      </c>
      <c r="K159" s="286"/>
      <c r="L159" s="285"/>
      <c r="M159" s="45">
        <f t="shared" ref="M159:M171" si="16">SUM(F159:L159)</f>
        <v>383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2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2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2</v>
      </c>
      <c r="K166" s="286"/>
      <c r="L166" s="285"/>
      <c r="M166" s="45">
        <f t="shared" si="16"/>
        <v>2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237</v>
      </c>
      <c r="G171" s="285"/>
      <c r="H171" s="284">
        <f>SUM(H159:I170)</f>
        <v>81</v>
      </c>
      <c r="I171" s="285"/>
      <c r="J171" s="284">
        <f>SUM(J159:L170)</f>
        <v>69</v>
      </c>
      <c r="K171" s="286"/>
      <c r="L171" s="285"/>
      <c r="M171" s="45">
        <f t="shared" si="16"/>
        <v>387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225</v>
      </c>
      <c r="G179" s="45">
        <f>COUNTIFS(ローデータ!$B$12:$B$1011,1,ローデータ!$I$12:$I$1011,$C$14,ローデータ!$K$12:$K$1011,$B$21,ローデータ!$L$12:$L$1011,G176)</f>
        <v>6</v>
      </c>
      <c r="H179" s="45">
        <f>COUNTIFS(ローデータ!$B$12:$B$1011,1,ローデータ!$I$12:$I$1011,$C$14,ローデータ!$K$12:$K$1011,$B$21,ローデータ!$L$12:$L$1011,H176)</f>
        <v>3</v>
      </c>
      <c r="I179" s="45">
        <f>COUNTIFS(ローデータ!$B$12:$B$1011,1,ローデータ!$I$12:$I$1011,$C$14,ローデータ!$K$12:$K$1011,$B$21,ローデータ!$L$12:$L$1011,I176)</f>
        <v>0</v>
      </c>
      <c r="J179" s="45">
        <f>COUNTIFS(ローデータ!$B$12:$B$1011,1,ローデータ!$I$12:$I$1011,$C$14,ローデータ!$K$12:$K$1011,$B$21,ローデータ!$L$12:$L$1011,J176)</f>
        <v>3</v>
      </c>
      <c r="K179" s="94">
        <f t="shared" ref="K179:K191" si="17">SUM(F179:J179)</f>
        <v>237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225</v>
      </c>
      <c r="G191" s="45">
        <f>SUM(G179:G190)</f>
        <v>6</v>
      </c>
      <c r="H191" s="45">
        <f>SUM(H179:H190)</f>
        <v>3</v>
      </c>
      <c r="I191" s="45">
        <f>SUM(I179:I190)</f>
        <v>0</v>
      </c>
      <c r="J191" s="45">
        <f>SUM(J179:J190)</f>
        <v>3</v>
      </c>
      <c r="K191" s="94">
        <f t="shared" si="17"/>
        <v>237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42</v>
      </c>
      <c r="G198" s="77">
        <f>SUMIFS(ローデータ!N12:N1011,ローデータ!$B$12:$B$1011,1,ローデータ!$I$12:$I$1011,$C$14,ローデータ!$K$12:$K$1011,$B$21)</f>
        <v>161</v>
      </c>
      <c r="H198" s="77">
        <f>SUMIFS(ローデータ!O12:O1011,ローデータ!$B$12:$B$1011,1,ローデータ!$I$12:$I$1011,$C$14,ローデータ!$K$12:$K$1011,$B$21)</f>
        <v>60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3</v>
      </c>
      <c r="K198" s="105">
        <f>SUM(F198:J198)</f>
        <v>266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42</v>
      </c>
      <c r="G210" s="82">
        <f t="shared" ref="G210:I210" si="19">SUM(G198:G209)</f>
        <v>161</v>
      </c>
      <c r="H210" s="82">
        <f>SUM(H198:H209)</f>
        <v>60</v>
      </c>
      <c r="I210" s="82">
        <f t="shared" si="19"/>
        <v>0</v>
      </c>
      <c r="J210" s="82">
        <f>SUM(J198:J209)</f>
        <v>3</v>
      </c>
      <c r="K210" s="105">
        <f t="shared" si="18"/>
        <v>266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76</v>
      </c>
      <c r="G216" s="45">
        <f>COUNTIFS(ローデータ!$B$12:$B$1011,1,ローデータ!$I$12:$I$1011,$C$14,ローデータ!$K$12:$K$1011,$D$21,ローデータ!$S$12:$S$1011,G214)</f>
        <v>2</v>
      </c>
      <c r="H216" s="45">
        <f>COUNTIFS(ローデータ!$B$12:$B$1011,1,ローデータ!$I$12:$I$1011,$C$14,ローデータ!$K$12:$K$1011,$D$21,ローデータ!$S$12:$S$1011,H214)</f>
        <v>1</v>
      </c>
      <c r="I216" s="45">
        <f>SUM(F216:H216)</f>
        <v>79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2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2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78</v>
      </c>
      <c r="G228" s="45">
        <f>SUM(G216:G227)</f>
        <v>2</v>
      </c>
      <c r="H228" s="45">
        <f>SUM(H216:H227)</f>
        <v>1</v>
      </c>
      <c r="I228" s="45">
        <f t="shared" si="20"/>
        <v>81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6</v>
      </c>
      <c r="G234" s="77">
        <f>SUMIFS(ローデータ!U12:U1011,ローデータ!$B$12:$B$1011,1,ローデータ!$I$12:$I$1011,$C$14,ローデータ!$K$12:$K$1011,$D$21)</f>
        <v>42</v>
      </c>
      <c r="H234" s="77">
        <f>SUMIFS(ローデータ!V12:V1011,ローデータ!$B$12:$B$1011,1,ローデータ!$I$12:$I$1011,$C$14,ローデータ!$K$12:$K$1011,$D$21)</f>
        <v>4</v>
      </c>
      <c r="I234" s="77">
        <f>SUMIFS(ローデータ!W12:W1011,ローデータ!$B$12:$B$1011,1,ローデータ!$I$12:$I$1011,$C$14,ローデータ!$K$12:$K$1011,$D$21)</f>
        <v>0</v>
      </c>
      <c r="J234" s="77">
        <f>SUMIFS(ローデータ!X12:X1011,ローデータ!$B$12:$B$1011,1,ローデータ!$I$12:$I$1011,$C$14,ローデータ!$K$12:$K$1011,$D$21)</f>
        <v>18</v>
      </c>
      <c r="K234" s="77">
        <f>SUMIFS(ローデータ!Y12:Y1011,ローデータ!$B$12:$B$1011,1,ローデータ!$I$12:$I$1011,$C$14,ローデータ!$K$12:$K$1011,$D$21)</f>
        <v>33</v>
      </c>
      <c r="L234" s="77">
        <f>SUMIFS(ローデータ!Z12:Z1011,ローデータ!$B$12:$B$1011,1,ローデータ!$I$12:$I$1011,$C$14,ローデータ!$K$12:$K$1011,$D$21)</f>
        <v>0</v>
      </c>
      <c r="M234" s="45">
        <f t="shared" ref="M234:M246" si="21">SUM(F234:L234)</f>
        <v>103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2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3</v>
      </c>
      <c r="K237" s="82">
        <f>SUMIFS(ローデータ!$Y$12:$Y$1011,ローデータ!$B$12:$B$1011,1,ローデータ!$I$12:$I$1011,$B$14,ローデータ!$J$12:$J$1011,C237,ローデータ!$K$12:$K$1011,$D$21)</f>
        <v>1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6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6</v>
      </c>
      <c r="G246" s="82">
        <f t="shared" ref="G246:L246" si="22">SUM(G234:G245)</f>
        <v>44</v>
      </c>
      <c r="H246" s="82">
        <f t="shared" si="22"/>
        <v>4</v>
      </c>
      <c r="I246" s="82">
        <f>SUM(I234:I245)</f>
        <v>0</v>
      </c>
      <c r="J246" s="82">
        <f t="shared" si="22"/>
        <v>21</v>
      </c>
      <c r="K246" s="82">
        <f>SUM(K234:K245)</f>
        <v>34</v>
      </c>
      <c r="L246" s="82">
        <f t="shared" si="22"/>
        <v>0</v>
      </c>
      <c r="M246" s="45">
        <f t="shared" si="21"/>
        <v>109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65</v>
      </c>
      <c r="G254" s="45">
        <f>COUNTIFS(ローデータ!$B$12:$B$1011,1,ローデータ!$I$12:$I$1011,$C$14,ローデータ!$K$12:$K$1011,$F$21,ローデータ!$L$12:$L$1011,G251)</f>
        <v>2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67</v>
      </c>
      <c r="L254" s="45">
        <f>COUNTIFS(ローデータ!$B$12:$B$1011,1,ローデータ!$I$12:$I$1011,$C$14,ローデータ!$K$12:$K$1011,$F$21,ローデータ!$S$12:$S$1011,L251)</f>
        <v>64</v>
      </c>
      <c r="M254" s="45">
        <f>COUNTIFS(ローデータ!$B$12:$B$1011,1,ローデータ!$I$12:$I$1011,$C$14,ローデータ!$K$12:$K$1011,$F$21,ローデータ!$S$12:$S$1011,M251)</f>
        <v>3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67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2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2</v>
      </c>
      <c r="L261" s="45">
        <f>COUNTIFS(ローデータ!$B$12:$B$1011,1,ローデータ!$I$12:$I$1011,$B$14,ローデータ!$J$12:$J$1011,C261,ローデータ!$K$12:$K$1011,$F$21,ローデータ!$S$12:$S$1011,$L$251)</f>
        <v>2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2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67</v>
      </c>
      <c r="G266" s="45">
        <f t="shared" ref="G266" si="25">SUM(G254:G265)</f>
        <v>2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69</v>
      </c>
      <c r="L266" s="82">
        <f>SUM(L254:L265)</f>
        <v>66</v>
      </c>
      <c r="M266" s="82">
        <f>SUM(M254:M265)</f>
        <v>3</v>
      </c>
      <c r="N266" s="82">
        <f>SUM(N254:N265)</f>
        <v>0</v>
      </c>
      <c r="O266" s="45">
        <f>SUM(L266:N266)</f>
        <v>69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8</v>
      </c>
      <c r="G272" s="77">
        <f>SUMIFS(ローデータ!N86:N1085,ローデータ!$B$12:$B$1011,1,ローデータ!$I$12:$I$1011,$C$14,ローデータ!$K$12:$K$1011,$F$21)</f>
        <v>30</v>
      </c>
      <c r="H272" s="77">
        <f>SUMIFS(ローデータ!O86:O1085,ローデータ!$B$12:$B$1011,1,ローデータ!$I$12:$I$1011,$C$14,ローデータ!$K$12:$K$1011,$F$21)</f>
        <v>5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43</v>
      </c>
      <c r="L272" s="82">
        <f>SUMIFS(ローデータ!$T$12:$T$1011,ローデータ!$B$12:$B$1011,1,ローデータ!$I$12:$I$1011,$C$14,ローデータ!$K$12:$K$1011,$F$21)</f>
        <v>1</v>
      </c>
      <c r="M272" s="82">
        <f>SUMIFS(ローデータ!$U$12:$U$1011,ローデータ!$B$12:$B$1011,1,ローデータ!$I$12:$I$1011,$C$14,ローデータ!$K$12:$K$1011,$F$21)</f>
        <v>59</v>
      </c>
      <c r="N272" s="82">
        <f>SUMIFS(ローデータ!$V$12:$V$1011,ローデータ!$B$12:$B$1011,1,ローデータ!$I$12:$I$1011,$C$14,ローデータ!$K$12:$K$1011,$F$21)</f>
        <v>12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39</v>
      </c>
      <c r="Q272" s="82">
        <f>SUMIFS(ローデータ!$Y$12:$Y$1011,ローデータ!$B$12:$B$1011,1,ローデータ!$I$12:$I$1011,$C$14,ローデータ!$K$12:$K$1011,$F$21)</f>
        <v>12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123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2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2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1</v>
      </c>
      <c r="N279" s="82">
        <f>SUMIFS(ローデータ!$V$12:$V$1011,ローデータ!$B$12:$B$1011,1,ローデータ!$I$12:$I$1011,$B$14,ローデータ!$J$12:$J$1011,C279,ローデータ!$K$12:$K$1011,$F$21)</f>
        <v>1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2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4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8</v>
      </c>
      <c r="G284" s="45">
        <f t="shared" ref="G284:J284" si="28">SUM(G272:G283)</f>
        <v>32</v>
      </c>
      <c r="H284" s="45">
        <f t="shared" si="28"/>
        <v>5</v>
      </c>
      <c r="I284" s="45">
        <f t="shared" si="28"/>
        <v>0</v>
      </c>
      <c r="J284" s="45">
        <f t="shared" si="28"/>
        <v>0</v>
      </c>
      <c r="K284" s="83">
        <f t="shared" si="26"/>
        <v>45</v>
      </c>
      <c r="L284" s="82">
        <f>SUM(L272:L283)</f>
        <v>1</v>
      </c>
      <c r="M284" s="82">
        <f t="shared" ref="M284:R284" si="29">SUM(M272:M283)</f>
        <v>60</v>
      </c>
      <c r="N284" s="82">
        <f t="shared" si="29"/>
        <v>13</v>
      </c>
      <c r="O284" s="82">
        <f t="shared" si="29"/>
        <v>0</v>
      </c>
      <c r="P284" s="82">
        <f t="shared" si="29"/>
        <v>41</v>
      </c>
      <c r="Q284" s="82">
        <f t="shared" si="29"/>
        <v>12</v>
      </c>
      <c r="R284" s="82">
        <f t="shared" si="29"/>
        <v>0</v>
      </c>
      <c r="S284" s="45">
        <f t="shared" si="27"/>
        <v>127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2" t="s">
        <v>94</v>
      </c>
      <c r="L2" s="433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4"/>
      <c r="L3" s="435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1"/>
      <c r="H16" s="301"/>
      <c r="I16" s="301"/>
      <c r="J16" s="431"/>
      <c r="K16" s="301"/>
      <c r="L16" s="301"/>
      <c r="M16" s="301"/>
      <c r="N16" s="301"/>
      <c r="O16" s="301"/>
      <c r="P16" s="438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39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39"/>
      <c r="E43" s="451"/>
      <c r="F43" s="450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40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41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1"/>
      <c r="E57" s="301"/>
      <c r="F57" s="301"/>
      <c r="G57" s="431"/>
      <c r="H57" s="301"/>
      <c r="I57" s="301"/>
      <c r="J57" s="301"/>
      <c r="K57" s="301"/>
      <c r="L57" s="301"/>
      <c r="M57" s="438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39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6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30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29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29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29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29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29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29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29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29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7">
        <f>COUNTIFS(ローデータ!$B$12:$B$1011,1,ローデータ!$G$12:$G$1011,$G$4,ローデータ!$H$12:$H$1011,$A$83,ローデータ!$K$12:$K$1011,C73)</f>
        <v>0</v>
      </c>
      <c r="D83" s="428"/>
      <c r="E83" s="427">
        <f>COUNTIFS(ローデータ!$B$12:$B$1011,1,ローデータ!$G$12:$G$1011,$G$4,ローデータ!$H$12:$H$1011,$A$83,ローデータ!$K$12:$K$1011,E73)</f>
        <v>0</v>
      </c>
      <c r="F83" s="428"/>
      <c r="G83" s="427">
        <f>COUNTIFS(ローデータ!$B$12:$B$1011,1,ローデータ!$G$12:$G$1011,$G$4,ローデータ!$H$12:$H$1011,$A$83,ローデータ!$K$12:$K$1011,G73)</f>
        <v>0</v>
      </c>
      <c r="H83" s="443"/>
      <c r="I83" s="444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5"/>
      <c r="I84" s="446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2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2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4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41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2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2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40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41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7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9</v>
      </c>
      <c r="H4" s="133" t="s">
        <v>53</v>
      </c>
      <c r="K4" s="295">
        <f>COUNTIFS(ローデータ!B12:B1011,1,ローデータ!G12:G1011,$G$4)</f>
        <v>61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17</v>
      </c>
      <c r="D10" s="45">
        <f>COUNTIFS(ローデータ!$B$12:$B$1011,1,ローデータ!$G$12:$G$1011,$G$4,ローデータ!$H$12:$H$1011,D8)</f>
        <v>10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13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5</v>
      </c>
      <c r="J10" s="45">
        <f>COUNTIFS(ローデータ!$B$12:$B$1011,1,ローデータ!$G$12:$G$1011,$G$4,ローデータ!$H$12:$H$1011,J8)</f>
        <v>2</v>
      </c>
      <c r="K10" s="45">
        <f>SUM(B10:J10)</f>
        <v>61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61</v>
      </c>
      <c r="D16" s="45">
        <f>SUM(B16:C16)</f>
        <v>61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46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8</v>
      </c>
      <c r="G23" s="286"/>
      <c r="H23" s="285"/>
      <c r="I23" s="45">
        <f>SUM(B23:H23)</f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9</v>
      </c>
      <c r="K29" s="73">
        <f>SUMIFS(ローデータ!N12:N1011,ローデータ!$B$12:$B$1011,1,ローデータ!$G$12:$G$1011,$G$4,ローデータ!$K$12:$K$1011,$B$21)</f>
        <v>30</v>
      </c>
      <c r="L29" s="73">
        <f>SUMIFS(ローデータ!O12:O1011,ローデータ!$B$12:$B$1011,1,ローデータ!$G$12:$G$1011,$G$4,ローデータ!$K$12:$K$1011,$B$21)</f>
        <v>13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52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44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46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8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8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7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9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7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10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10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5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5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61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61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8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8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10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7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9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2</v>
      </c>
      <c r="H79" s="286"/>
      <c r="I79" s="286"/>
      <c r="J79" s="91">
        <f t="shared" si="2"/>
        <v>13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4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5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5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46</v>
      </c>
      <c r="D84" s="328"/>
      <c r="E84" s="327">
        <f>SUM(E75:F83)</f>
        <v>7</v>
      </c>
      <c r="F84" s="328"/>
      <c r="G84" s="329">
        <f>SUM(G75:I83)</f>
        <v>8</v>
      </c>
      <c r="H84" s="329"/>
      <c r="I84" s="327"/>
      <c r="J84" s="93">
        <f t="shared" si="2"/>
        <v>61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8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8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8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8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3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9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8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8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7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9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7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3</v>
      </c>
      <c r="M96" s="75">
        <f>SUMIFS(ローデータ!$N$12:$N$1011,ローデータ!$B$12:$B$1011,1,ローデータ!$G$12:$G$1011,$G$4,ローデータ!$K$12:$K$1011,$B$21,ローデータ!$H$12:$H$1011,J96)</f>
        <v>4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9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9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9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2</v>
      </c>
      <c r="M97" s="75">
        <f>SUMIFS(ローデータ!$N$12:$N$1011,ローデータ!$B$12:$B$1011,1,ローデータ!$G$12:$G$1011,$G$4,ローデータ!$K$12:$K$1011,$B$21,ローデータ!$H$12:$H$1011,J97)</f>
        <v>3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6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4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2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6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5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5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2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9</v>
      </c>
      <c r="M101" s="90">
        <f>SUM(M92:M100)</f>
        <v>30</v>
      </c>
      <c r="N101" s="90">
        <f>SUM(N92:N100)</f>
        <v>13</v>
      </c>
      <c r="O101" s="90">
        <f>SUM(O92:O100)</f>
        <v>0</v>
      </c>
      <c r="P101" s="90">
        <f>SUM(P92:P100)</f>
        <v>0</v>
      </c>
      <c r="Q101" s="90">
        <f t="shared" si="3"/>
        <v>52</v>
      </c>
    </row>
    <row r="102" spans="1:17" ht="14.1" customHeight="1" x14ac:dyDescent="0.15">
      <c r="A102" s="126" t="s">
        <v>50</v>
      </c>
      <c r="B102" s="127"/>
      <c r="C102" s="45">
        <f>SUM(C93:C101)</f>
        <v>44</v>
      </c>
      <c r="D102" s="45">
        <f>SUM(D93:D101)</f>
        <v>1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46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3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1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2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1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2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8</v>
      </c>
      <c r="I136" s="98">
        <f>SUM(I127:I135)</f>
        <v>7</v>
      </c>
      <c r="J136" s="96">
        <f>SUM(J127:J135)</f>
        <v>1</v>
      </c>
      <c r="K136" s="96">
        <f>SUM(K127:K135)</f>
        <v>0</v>
      </c>
      <c r="L136" s="96">
        <f t="shared" si="9"/>
        <v>8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5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6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5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4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2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7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9</v>
      </c>
      <c r="I152" s="45">
        <f t="shared" ref="I152:O152" si="15">SUM(I143:I151)</f>
        <v>0</v>
      </c>
      <c r="J152" s="45">
        <f t="shared" si="15"/>
        <v>7</v>
      </c>
      <c r="K152" s="45">
        <f t="shared" si="15"/>
        <v>1</v>
      </c>
      <c r="L152" s="45">
        <f t="shared" si="15"/>
        <v>0</v>
      </c>
      <c r="M152" s="45">
        <f t="shared" si="15"/>
        <v>4</v>
      </c>
      <c r="N152" s="45">
        <f t="shared" si="15"/>
        <v>1</v>
      </c>
      <c r="O152" s="45">
        <f t="shared" si="15"/>
        <v>0</v>
      </c>
      <c r="P152" s="45">
        <f t="shared" si="13"/>
        <v>13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46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8</v>
      </c>
      <c r="K159" s="286"/>
      <c r="L159" s="285"/>
      <c r="M159" s="45">
        <f t="shared" ref="M159:M171" si="16">SUM(F159:L159)</f>
        <v>61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46</v>
      </c>
      <c r="G171" s="285"/>
      <c r="H171" s="284">
        <f>SUM(H159:I170)</f>
        <v>7</v>
      </c>
      <c r="I171" s="285"/>
      <c r="J171" s="284">
        <f>SUM(J159:L170)</f>
        <v>8</v>
      </c>
      <c r="K171" s="286"/>
      <c r="L171" s="285"/>
      <c r="M171" s="45">
        <f t="shared" si="16"/>
        <v>61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44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46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44</v>
      </c>
      <c r="G191" s="45">
        <f>SUM(G179:G190)</f>
        <v>1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46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9</v>
      </c>
      <c r="G198" s="77">
        <f>SUMIFS(ローデータ!N12:N1011,ローデータ!$B$12:$B$1011,1,ローデータ!$G$12:$G$1011,$G$4,ローデータ!$I$12:$I$1011,$C$14,ローデータ!$K$12:$K$1011,$B$21)</f>
        <v>30</v>
      </c>
      <c r="H198" s="77">
        <f>SUMIFS(ローデータ!O12:O1011,ローデータ!$B$12:$B$1011,1,ローデータ!$G$12:$G$1011,$G$4,ローデータ!$I$12:$I$1011,$C$14,ローデータ!$K$12:$K$1011,$B$21)</f>
        <v>13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52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9</v>
      </c>
      <c r="G210" s="82">
        <f t="shared" ref="G210:I210" si="19">SUM(G198:G209)</f>
        <v>30</v>
      </c>
      <c r="H210" s="82">
        <f>SUM(H198:H209)</f>
        <v>13</v>
      </c>
      <c r="I210" s="82">
        <f t="shared" si="19"/>
        <v>0</v>
      </c>
      <c r="J210" s="82">
        <f>SUM(J198:J209)</f>
        <v>0</v>
      </c>
      <c r="K210" s="105">
        <f t="shared" si="18"/>
        <v>52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3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8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8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8</v>
      </c>
      <c r="L266" s="82">
        <f>SUM(L254:L265)</f>
        <v>7</v>
      </c>
      <c r="M266" s="82">
        <f>SUM(M254:M265)</f>
        <v>1</v>
      </c>
      <c r="N266" s="82">
        <f>SUM(N254:N265)</f>
        <v>0</v>
      </c>
      <c r="O266" s="45">
        <f>SUM(L266:N266)</f>
        <v>8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6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8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7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6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8</v>
      </c>
      <c r="L284" s="82">
        <f>SUM(L272:L283)</f>
        <v>0</v>
      </c>
      <c r="M284" s="82">
        <f t="shared" ref="M284:R284" si="29">SUM(M272:M283)</f>
        <v>7</v>
      </c>
      <c r="N284" s="82">
        <f t="shared" si="29"/>
        <v>1</v>
      </c>
      <c r="O284" s="82">
        <f t="shared" si="29"/>
        <v>0</v>
      </c>
      <c r="P284" s="82">
        <f t="shared" si="29"/>
        <v>4</v>
      </c>
      <c r="Q284" s="82">
        <f t="shared" si="29"/>
        <v>1</v>
      </c>
      <c r="R284" s="82">
        <f t="shared" si="29"/>
        <v>0</v>
      </c>
      <c r="S284" s="45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10</v>
      </c>
      <c r="H4" s="133" t="s">
        <v>53</v>
      </c>
      <c r="K4" s="295">
        <f>COUNTIFS(ローデータ!B12:B1011,1,ローデータ!G12:G1011,$G$4)</f>
        <v>52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4</v>
      </c>
      <c r="C10" s="45">
        <f>COUNTIFS(ローデータ!$B$12:$B$1011,1,ローデータ!$G$12:$G$1011,$G$4,ローデータ!$H$12:$H$1011,C8)</f>
        <v>11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11</v>
      </c>
      <c r="F10" s="45">
        <f>COUNTIFS(ローデータ!$B$12:$B$1011,1,ローデータ!$G$12:$G$1011,$G$4,ローデータ!$H$12:$H$1011,F8)</f>
        <v>8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7</v>
      </c>
      <c r="J10" s="45">
        <f>COUNTIFS(ローデータ!$B$12:$B$1011,1,ローデータ!$G$12:$G$1011,$G$4,ローデータ!$H$12:$H$1011,J8)</f>
        <v>3</v>
      </c>
      <c r="K10" s="45">
        <f>SUM(B10:J10)</f>
        <v>52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52</v>
      </c>
      <c r="D16" s="45">
        <f>SUM(B16:C16)</f>
        <v>52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31</v>
      </c>
      <c r="C23" s="285"/>
      <c r="D23" s="284">
        <f>COUNTIFS(ローデータ!$B$12:$B$1011,1,ローデータ!$G$12:$G$1011,$G$4,ローデータ!$K$12:$K$1011,D21)</f>
        <v>15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22</v>
      </c>
      <c r="L29" s="73">
        <f>SUMIFS(ローデータ!O12:O1011,ローデータ!$B$12:$B$1011,1,ローデータ!$G$12:$G$1011,$G$4,ローデータ!$K$12:$K$1011,$B$21)</f>
        <v>11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36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28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31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14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1</v>
      </c>
      <c r="E36" s="45">
        <f>SUM(B36:D36)</f>
        <v>15</v>
      </c>
      <c r="I36" s="134" t="s">
        <v>51</v>
      </c>
      <c r="J36" s="45">
        <f>SUMIFS(ローデータ!T12:T1011,ローデータ!$B$12:$B$1011,1,ローデータ!$G$12:$G$1011,$G$4,ローデータ!$K$12:$K$1011,$D$21)</f>
        <v>3</v>
      </c>
      <c r="K36" s="45">
        <f>SUMIFS(ローデータ!U12:U1011,ローデータ!$B$12:$B$1011,1,ローデータ!$G$12:$G$1011,$G$4,ローデータ!$K$12:$K$1011,$D$21)</f>
        <v>8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3</v>
      </c>
      <c r="O36" s="45">
        <f>SUMIFS(ローデータ!Y12:Y1011,ローデータ!$B$12:$B$1011,1,ローデータ!$G$12:$G$1011,$G$4,ローデータ!$K$12:$K$1011,$D$21)</f>
        <v>7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6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6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4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4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8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8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7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7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3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3</v>
      </c>
    </row>
    <row r="68" spans="1:15" ht="14.1" customHeight="1" thickTop="1" x14ac:dyDescent="0.15">
      <c r="A68" s="306" t="s">
        <v>50</v>
      </c>
      <c r="B68" s="307"/>
      <c r="C68" s="87">
        <f>SUM(C59:C67)</f>
        <v>52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52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4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11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8</v>
      </c>
      <c r="D78" s="285"/>
      <c r="E78" s="284">
        <f>COUNTIFS(ローデータ!$B$12:$B$1011,1,ローデータ!$G$12:$G$1011,$G$4,ローデータ!$H$12:$H$1011,$A$78,ローデータ!$K$12:$K$1011,E73)</f>
        <v>3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11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4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2</v>
      </c>
      <c r="H79" s="286"/>
      <c r="I79" s="286"/>
      <c r="J79" s="91">
        <f t="shared" si="2"/>
        <v>8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6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7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3</v>
      </c>
    </row>
    <row r="84" spans="1:17" ht="14.1" customHeight="1" thickTop="1" x14ac:dyDescent="0.15">
      <c r="A84" s="306" t="s">
        <v>50</v>
      </c>
      <c r="B84" s="307"/>
      <c r="C84" s="327">
        <f>SUM(C75:D83)</f>
        <v>31</v>
      </c>
      <c r="D84" s="328"/>
      <c r="E84" s="327">
        <f>SUM(E75:F83)</f>
        <v>15</v>
      </c>
      <c r="F84" s="328"/>
      <c r="G84" s="329">
        <f>SUM(G75:I83)</f>
        <v>6</v>
      </c>
      <c r="H84" s="329"/>
      <c r="I84" s="327"/>
      <c r="J84" s="93">
        <f t="shared" si="2"/>
        <v>52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2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2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1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4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8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7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8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3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4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4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1</v>
      </c>
      <c r="Q99" s="90">
        <f t="shared" si="3"/>
        <v>9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5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6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2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2</v>
      </c>
      <c r="M101" s="90">
        <f>SUM(M92:M100)</f>
        <v>22</v>
      </c>
      <c r="N101" s="90">
        <f>SUM(N92:N100)</f>
        <v>11</v>
      </c>
      <c r="O101" s="90">
        <f>SUM(O92:O100)</f>
        <v>0</v>
      </c>
      <c r="P101" s="90">
        <f>SUM(P92:P100)</f>
        <v>1</v>
      </c>
      <c r="Q101" s="90">
        <f t="shared" si="3"/>
        <v>36</v>
      </c>
    </row>
    <row r="102" spans="1:17" ht="14.1" customHeight="1" x14ac:dyDescent="0.15">
      <c r="A102" s="126" t="s">
        <v>50</v>
      </c>
      <c r="B102" s="127"/>
      <c r="C102" s="45">
        <f>SUM(C93:C101)</f>
        <v>28</v>
      </c>
      <c r="D102" s="45">
        <f>SUM(D93:D101)</f>
        <v>2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1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4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7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1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3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1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6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2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1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2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2</v>
      </c>
    </row>
    <row r="118" spans="1:17" ht="14.1" customHeight="1" x14ac:dyDescent="0.15">
      <c r="A118" s="344" t="s">
        <v>50</v>
      </c>
      <c r="B118" s="345"/>
      <c r="C118" s="96">
        <f>SUM(C109:C117)</f>
        <v>14</v>
      </c>
      <c r="D118" s="96">
        <f t="shared" ref="D118:E118" si="7">SUM(D109:D117)</f>
        <v>0</v>
      </c>
      <c r="E118" s="96">
        <f t="shared" si="7"/>
        <v>1</v>
      </c>
      <c r="F118" s="96">
        <f>SUM(C118:E118)</f>
        <v>15</v>
      </c>
      <c r="G118" s="66"/>
      <c r="H118" s="344" t="s">
        <v>50</v>
      </c>
      <c r="I118" s="345"/>
      <c r="J118" s="96">
        <f t="shared" ref="J118:P118" si="8">SUM(J109:J117)</f>
        <v>3</v>
      </c>
      <c r="K118" s="96">
        <f t="shared" si="8"/>
        <v>8</v>
      </c>
      <c r="L118" s="96">
        <f t="shared" si="8"/>
        <v>1</v>
      </c>
      <c r="M118" s="96">
        <f t="shared" si="8"/>
        <v>0</v>
      </c>
      <c r="N118" s="96">
        <f t="shared" si="8"/>
        <v>3</v>
      </c>
      <c r="O118" s="96">
        <f t="shared" si="8"/>
        <v>7</v>
      </c>
      <c r="P118" s="96">
        <f t="shared" si="8"/>
        <v>0</v>
      </c>
      <c r="Q118" s="96">
        <f t="shared" si="5"/>
        <v>22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1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2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1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2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5</v>
      </c>
      <c r="J136" s="96">
        <f>SUM(J127:J135)</f>
        <v>1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1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2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2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2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4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6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6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0</v>
      </c>
      <c r="L152" s="45">
        <f t="shared" si="15"/>
        <v>0</v>
      </c>
      <c r="M152" s="45">
        <f t="shared" si="15"/>
        <v>6</v>
      </c>
      <c r="N152" s="45">
        <f t="shared" si="15"/>
        <v>0</v>
      </c>
      <c r="O152" s="45">
        <f t="shared" si="15"/>
        <v>0</v>
      </c>
      <c r="P152" s="45">
        <f t="shared" si="13"/>
        <v>12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31</v>
      </c>
      <c r="G159" s="285"/>
      <c r="H159" s="284">
        <f>COUNTIFS(ローデータ!$B$12:$B$1011,1,ローデータ!$G$12:$G$1011,$G$4,ローデータ!$I$12:$I$1011,$C$14,ローデータ!$K$12:$K$1011,H157)</f>
        <v>15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52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31</v>
      </c>
      <c r="G171" s="285"/>
      <c r="H171" s="284">
        <f>SUM(H159:I170)</f>
        <v>15</v>
      </c>
      <c r="I171" s="285"/>
      <c r="J171" s="284">
        <f>SUM(J159:L170)</f>
        <v>6</v>
      </c>
      <c r="K171" s="286"/>
      <c r="L171" s="285"/>
      <c r="M171" s="45">
        <f t="shared" si="16"/>
        <v>52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28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31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28</v>
      </c>
      <c r="G191" s="45">
        <f>SUM(G179:G190)</f>
        <v>2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31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22</v>
      </c>
      <c r="H198" s="77">
        <f>SUMIFS(ローデータ!O12:O1011,ローデータ!$B$12:$B$1011,1,ローデータ!$G$12:$G$1011,$G$4,ローデータ!$I$12:$I$1011,$C$14,ローデータ!$K$12:$K$1011,$B$21)</f>
        <v>11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36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22</v>
      </c>
      <c r="H210" s="82">
        <f>SUM(H198:H209)</f>
        <v>11</v>
      </c>
      <c r="I210" s="82">
        <f t="shared" si="19"/>
        <v>0</v>
      </c>
      <c r="J210" s="82">
        <f>SUM(J198:J209)</f>
        <v>1</v>
      </c>
      <c r="K210" s="105">
        <f t="shared" si="18"/>
        <v>36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14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1</v>
      </c>
      <c r="I216" s="45">
        <f>SUM(F216:H216)</f>
        <v>15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14</v>
      </c>
      <c r="G228" s="45">
        <f>SUM(G216:G227)</f>
        <v>0</v>
      </c>
      <c r="H228" s="45">
        <f>SUM(H216:H227)</f>
        <v>1</v>
      </c>
      <c r="I228" s="45">
        <f t="shared" si="20"/>
        <v>15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3</v>
      </c>
      <c r="G234" s="77">
        <f>SUMIFS(ローデータ!U12:U1011,ローデータ!$B$12:$B$1011,1,ローデータ!$G$12:$G$1011,$G$4,ローデータ!$I$12:$I$1011,$C$14,ローデータ!$K$12:$K$1011,$D$21)</f>
        <v>8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3</v>
      </c>
      <c r="K234" s="77">
        <f>SUMIFS(ローデータ!Y12:Y1011,ローデータ!$B$12:$B$1011,1,ローデータ!$G$12:$G$1011,$G$4,ローデータ!$I$12:$I$1011,$C$14,ローデータ!$K$12:$K$1011,$D$21)</f>
        <v>7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22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3</v>
      </c>
      <c r="G246" s="82">
        <f t="shared" ref="G246:L246" si="22">SUM(G234:G245)</f>
        <v>8</v>
      </c>
      <c r="H246" s="82">
        <f t="shared" si="22"/>
        <v>1</v>
      </c>
      <c r="I246" s="82">
        <f>SUM(I234:I245)</f>
        <v>0</v>
      </c>
      <c r="J246" s="82">
        <f t="shared" si="22"/>
        <v>3</v>
      </c>
      <c r="K246" s="82">
        <f>SUM(K234:K245)</f>
        <v>7</v>
      </c>
      <c r="L246" s="82">
        <f t="shared" si="22"/>
        <v>0</v>
      </c>
      <c r="M246" s="45">
        <f t="shared" si="21"/>
        <v>22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5</v>
      </c>
      <c r="M266" s="82">
        <f>SUM(M254:M265)</f>
        <v>1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4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6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1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4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0</v>
      </c>
      <c r="O284" s="82">
        <f t="shared" si="29"/>
        <v>0</v>
      </c>
      <c r="P284" s="82">
        <f t="shared" si="29"/>
        <v>6</v>
      </c>
      <c r="Q284" s="82">
        <f t="shared" si="29"/>
        <v>0</v>
      </c>
      <c r="R284" s="82">
        <f t="shared" si="29"/>
        <v>0</v>
      </c>
      <c r="S284" s="45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11</v>
      </c>
      <c r="H4" s="133" t="s">
        <v>53</v>
      </c>
      <c r="K4" s="295">
        <f>COUNTIFS(ローデータ!B12:B1011,1,ローデータ!G12:G1011,$G$4)</f>
        <v>49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17</v>
      </c>
      <c r="D10" s="45">
        <f>COUNTIFS(ローデータ!$B$12:$B$1011,1,ローデータ!$G$12:$G$1011,$G$4,ローデータ!$H$12:$H$1011,D8)</f>
        <v>11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3</v>
      </c>
      <c r="K10" s="45">
        <f>SUM(B10:J10)</f>
        <v>49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49</v>
      </c>
      <c r="D16" s="45">
        <f>SUM(B16:C16)</f>
        <v>49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27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15</v>
      </c>
      <c r="G23" s="286"/>
      <c r="H23" s="285"/>
      <c r="I23" s="45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18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2</v>
      </c>
      <c r="O29" s="73">
        <f>SUM(J29:N29)</f>
        <v>30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25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27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15</v>
      </c>
      <c r="H44" s="76">
        <f>COUNTIFS(ローデータ!$B$12:$B$1011,1,ローデータ!$G$12:$G$1011,$G$4,ローデータ!$K$12:$K$1011,$F$21,ローデータ!$S$12:$S$1011,H41)</f>
        <v>15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14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15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13</v>
      </c>
      <c r="J50" s="78">
        <f>SUMIFS(ローデータ!V12:V1011,ローデータ!$B$12:$B$1011,1,ローデータ!$G$12:$G$1011,$G$4,ローデータ!$K$12:$K$1011,$F$21)</f>
        <v>5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8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11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11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3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3</v>
      </c>
    </row>
    <row r="68" spans="1:15" ht="14.1" customHeight="1" thickTop="1" x14ac:dyDescent="0.15">
      <c r="A68" s="306" t="s">
        <v>50</v>
      </c>
      <c r="B68" s="307"/>
      <c r="C68" s="87">
        <f>SUM(C59:C67)</f>
        <v>49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8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8</v>
      </c>
      <c r="H76" s="286"/>
      <c r="I76" s="286"/>
      <c r="J76" s="91">
        <f t="shared" si="2"/>
        <v>17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4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11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1</v>
      </c>
      <c r="H83" s="326"/>
      <c r="I83" s="324"/>
      <c r="J83" s="92">
        <f t="shared" si="2"/>
        <v>3</v>
      </c>
    </row>
    <row r="84" spans="1:17" ht="14.1" customHeight="1" thickTop="1" x14ac:dyDescent="0.15">
      <c r="A84" s="306" t="s">
        <v>50</v>
      </c>
      <c r="B84" s="307"/>
      <c r="C84" s="327">
        <f>SUM(C75:D83)</f>
        <v>27</v>
      </c>
      <c r="D84" s="328"/>
      <c r="E84" s="327">
        <f>SUM(E75:F83)</f>
        <v>7</v>
      </c>
      <c r="F84" s="328"/>
      <c r="G84" s="329">
        <f>SUM(G75:I83)</f>
        <v>15</v>
      </c>
      <c r="H84" s="329"/>
      <c r="I84" s="327"/>
      <c r="J84" s="93">
        <f t="shared" si="2"/>
        <v>49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2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8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7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1</v>
      </c>
      <c r="H94" s="45">
        <f t="shared" si="4"/>
        <v>8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5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6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2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3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3</v>
      </c>
      <c r="M101" s="90">
        <f>SUM(M92:M100)</f>
        <v>18</v>
      </c>
      <c r="N101" s="90">
        <f>SUM(N92:N100)</f>
        <v>7</v>
      </c>
      <c r="O101" s="90">
        <f>SUM(O92:O100)</f>
        <v>0</v>
      </c>
      <c r="P101" s="90">
        <f>SUM(P92:P100)</f>
        <v>2</v>
      </c>
      <c r="Q101" s="90">
        <f t="shared" si="3"/>
        <v>30</v>
      </c>
    </row>
    <row r="102" spans="1:17" ht="14.1" customHeight="1" x14ac:dyDescent="0.15">
      <c r="A102" s="126" t="s">
        <v>50</v>
      </c>
      <c r="B102" s="127"/>
      <c r="C102" s="45">
        <f>SUM(C93:C101)</f>
        <v>25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1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4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4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8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8</v>
      </c>
      <c r="I128" s="102">
        <f>COUNTIFS(ローデータ!$B$12:$B$1011,1,ローデータ!$G$12:$G$1011,$G$4,ローデータ!$K$12:$K$1011,$F$21,ローデータ!$S$12:$S$1011,$I$124,ローデータ!$H$12:$H$1011,A128)</f>
        <v>8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8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1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1</v>
      </c>
      <c r="I135" s="102">
        <f>COUNTIFS(ローデータ!$B$12:$B$1011,1,ローデータ!$G$12:$G$1011,$G$4,ローデータ!$K$12:$K$1011,$F$21,ローデータ!$S$12:$S$1011,$I$124,ローデータ!$H$12:$H$1011,A135)</f>
        <v>1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1</v>
      </c>
    </row>
    <row r="136" spans="1:16" ht="14.1" customHeight="1" x14ac:dyDescent="0.15">
      <c r="A136" s="344" t="s">
        <v>50</v>
      </c>
      <c r="B136" s="345"/>
      <c r="C136" s="96">
        <f>SUM(C127:C135)</f>
        <v>15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15</v>
      </c>
      <c r="I136" s="98">
        <f>SUM(I127:I135)</f>
        <v>15</v>
      </c>
      <c r="J136" s="96">
        <f>SUM(J127:J135)</f>
        <v>0</v>
      </c>
      <c r="K136" s="96">
        <f>SUM(K127:K135)</f>
        <v>0</v>
      </c>
      <c r="L136" s="96">
        <f t="shared" si="9"/>
        <v>15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1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2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7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8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7</v>
      </c>
      <c r="K144" s="78">
        <f>SUMIFS(ローデータ!$V$12:$V$1011,ローデータ!$B$12:$B$1011,1,ローデータ!$G$12:$G$1011,$G$4,ローデータ!$K$12:$K$1011,$F$21,ローデータ!$H$12:$H$1011,A144)</f>
        <v>2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6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2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2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1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1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1</v>
      </c>
      <c r="K151" s="78">
        <f>SUMIFS(ローデータ!$V$12:$V$1011,ローデータ!$B$12:$B$1011,1,ローデータ!$G$12:$G$1011,$G$4,ローデータ!$K$12:$K$1011,$F$21,ローデータ!$H$12:$H$1011,A151)</f>
        <v>1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1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3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14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15</v>
      </c>
      <c r="I152" s="45">
        <f t="shared" ref="I152:O152" si="15">SUM(I143:I151)</f>
        <v>0</v>
      </c>
      <c r="J152" s="45">
        <f t="shared" si="15"/>
        <v>13</v>
      </c>
      <c r="K152" s="45">
        <f t="shared" si="15"/>
        <v>5</v>
      </c>
      <c r="L152" s="45">
        <f t="shared" si="15"/>
        <v>0</v>
      </c>
      <c r="M152" s="45">
        <f t="shared" si="15"/>
        <v>8</v>
      </c>
      <c r="N152" s="45">
        <f t="shared" si="15"/>
        <v>0</v>
      </c>
      <c r="O152" s="45">
        <f t="shared" si="15"/>
        <v>0</v>
      </c>
      <c r="P152" s="45">
        <f t="shared" si="13"/>
        <v>26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27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15</v>
      </c>
      <c r="K159" s="286"/>
      <c r="L159" s="285"/>
      <c r="M159" s="45">
        <f t="shared" ref="M159:M171" si="16">SUM(F159:L159)</f>
        <v>49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27</v>
      </c>
      <c r="G171" s="285"/>
      <c r="H171" s="284">
        <f>SUM(H159:I170)</f>
        <v>7</v>
      </c>
      <c r="I171" s="285"/>
      <c r="J171" s="284">
        <f>SUM(J159:L170)</f>
        <v>15</v>
      </c>
      <c r="K171" s="286"/>
      <c r="L171" s="285"/>
      <c r="M171" s="45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25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27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25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27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18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2</v>
      </c>
      <c r="K198" s="105">
        <f>SUM(F198:J198)</f>
        <v>30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18</v>
      </c>
      <c r="H210" s="82">
        <f>SUM(H198:H209)</f>
        <v>7</v>
      </c>
      <c r="I210" s="82">
        <f t="shared" si="19"/>
        <v>0</v>
      </c>
      <c r="J210" s="82">
        <f>SUM(J198:J209)</f>
        <v>2</v>
      </c>
      <c r="K210" s="105">
        <f t="shared" si="18"/>
        <v>30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9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15</v>
      </c>
      <c r="L254" s="45">
        <f>COUNTIFS(ローデータ!$B$12:$B$1011,1,ローデータ!$G$12:$G$1011,$G$4,ローデータ!$I$12:$I$1011,$C$14,ローデータ!$K$12:$K$1011,$F$21,ローデータ!$S$12:$S$1011,L251)</f>
        <v>15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15</v>
      </c>
      <c r="L266" s="82">
        <f>SUM(L254:L265)</f>
        <v>15</v>
      </c>
      <c r="M266" s="82">
        <f>SUM(M254:M265)</f>
        <v>0</v>
      </c>
      <c r="N266" s="82">
        <f>SUM(N254:N265)</f>
        <v>0</v>
      </c>
      <c r="O266" s="45">
        <f>SUM(L266:N266)</f>
        <v>15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9</v>
      </c>
      <c r="H272" s="77">
        <f>SUMIFS(ローデータ!O86:O1085,ローデータ!$B$12:$B$1011,1,ローデータ!$G$12:$G$1011,$G$4,ローデータ!$I$12:$I$1011,$C$14,ローデータ!$K$12:$K$1011,$F$21)</f>
        <v>3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13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13</v>
      </c>
      <c r="N272" s="82">
        <f>SUMIFS(ローデータ!$V$12:$V$1011,ローデータ!$B$12:$B$1011,1,ローデータ!$G$12:$G$1011,$G$4,ローデータ!$I$12:$I$1011,$C$14,ローデータ!$K$12:$K$1011,$F$21)</f>
        <v>5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8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26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9</v>
      </c>
      <c r="H284" s="45">
        <f t="shared" si="28"/>
        <v>3</v>
      </c>
      <c r="I284" s="45">
        <f t="shared" si="28"/>
        <v>0</v>
      </c>
      <c r="J284" s="45">
        <f t="shared" si="28"/>
        <v>0</v>
      </c>
      <c r="K284" s="83">
        <f t="shared" si="26"/>
        <v>13</v>
      </c>
      <c r="L284" s="82">
        <f>SUM(L272:L283)</f>
        <v>0</v>
      </c>
      <c r="M284" s="82">
        <f t="shared" ref="M284:R284" si="29">SUM(M272:M283)</f>
        <v>13</v>
      </c>
      <c r="N284" s="82">
        <f t="shared" si="29"/>
        <v>5</v>
      </c>
      <c r="O284" s="82">
        <f t="shared" si="29"/>
        <v>0</v>
      </c>
      <c r="P284" s="82">
        <f t="shared" si="29"/>
        <v>8</v>
      </c>
      <c r="Q284" s="82">
        <f t="shared" si="29"/>
        <v>0</v>
      </c>
      <c r="R284" s="82">
        <f t="shared" si="29"/>
        <v>0</v>
      </c>
      <c r="S284" s="45">
        <f t="shared" si="27"/>
        <v>26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12</v>
      </c>
      <c r="H4" s="133" t="s">
        <v>53</v>
      </c>
      <c r="K4" s="295">
        <f>COUNTIFS(ローデータ!B12:B1011,1,ローデータ!G12:G1011,$G$4)</f>
        <v>33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8</v>
      </c>
      <c r="D10" s="45">
        <f>COUNTIFS(ローデータ!$B$12:$B$1011,1,ローデータ!$G$12:$G$1011,$G$4,ローデータ!$H$12:$H$1011,D8)</f>
        <v>11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1</v>
      </c>
      <c r="K10" s="45">
        <f>SUM(B10:J10)</f>
        <v>33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33</v>
      </c>
      <c r="D16" s="45">
        <f>SUM(B16:C16)</f>
        <v>33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7</v>
      </c>
      <c r="K29" s="73">
        <f>SUMIFS(ローデータ!N12:N1011,ローデータ!$B$12:$B$1011,1,ローデータ!$G$12:$G$1011,$G$4,ローデータ!$K$12:$K$1011,$B$21)</f>
        <v>14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22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6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8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8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11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11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8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8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11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2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22</v>
      </c>
      <c r="D84" s="328"/>
      <c r="E84" s="327">
        <f>SUM(E75:F83)</f>
        <v>5</v>
      </c>
      <c r="F84" s="328"/>
      <c r="G84" s="329">
        <f>SUM(G75:I83)</f>
        <v>6</v>
      </c>
      <c r="H84" s="329"/>
      <c r="I84" s="327"/>
      <c r="J84" s="93">
        <f t="shared" si="2"/>
        <v>33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1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2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3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9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8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8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7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5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7</v>
      </c>
      <c r="M101" s="90">
        <f>SUM(M92:M100)</f>
        <v>14</v>
      </c>
      <c r="N101" s="90">
        <f>SUM(N92:N100)</f>
        <v>7</v>
      </c>
      <c r="O101" s="90">
        <f>SUM(O92:O100)</f>
        <v>0</v>
      </c>
      <c r="P101" s="90">
        <f>SUM(P92:P100)</f>
        <v>0</v>
      </c>
      <c r="Q101" s="90">
        <f t="shared" si="3"/>
        <v>28</v>
      </c>
    </row>
    <row r="102" spans="1:17" ht="14.1" customHeight="1" x14ac:dyDescent="0.15">
      <c r="A102" s="126" t="s">
        <v>50</v>
      </c>
      <c r="B102" s="127"/>
      <c r="C102" s="45">
        <f>SUM(C93:C101)</f>
        <v>22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2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1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3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1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2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1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5</v>
      </c>
      <c r="J136" s="96">
        <f>SUM(J127:J135)</f>
        <v>1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3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3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3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4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6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1</v>
      </c>
      <c r="L152" s="45">
        <f t="shared" si="15"/>
        <v>0</v>
      </c>
      <c r="M152" s="45">
        <f t="shared" si="15"/>
        <v>3</v>
      </c>
      <c r="N152" s="45">
        <f t="shared" si="15"/>
        <v>0</v>
      </c>
      <c r="O152" s="45">
        <f t="shared" si="15"/>
        <v>0</v>
      </c>
      <c r="P152" s="45">
        <f t="shared" si="13"/>
        <v>10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33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22</v>
      </c>
      <c r="G171" s="285"/>
      <c r="H171" s="284">
        <f>SUM(H159:I170)</f>
        <v>5</v>
      </c>
      <c r="I171" s="285"/>
      <c r="J171" s="284">
        <f>SUM(J159:L170)</f>
        <v>6</v>
      </c>
      <c r="K171" s="286"/>
      <c r="L171" s="285"/>
      <c r="M171" s="45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22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22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7</v>
      </c>
      <c r="G198" s="77">
        <f>SUMIFS(ローデータ!N12:N1011,ローデータ!$B$12:$B$1011,1,ローデータ!$G$12:$G$1011,$G$4,ローデータ!$I$12:$I$1011,$C$14,ローデータ!$K$12:$K$1011,$B$21)</f>
        <v>14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7</v>
      </c>
      <c r="G210" s="82">
        <f t="shared" ref="G210:I210" si="19">SUM(G198:G209)</f>
        <v>14</v>
      </c>
      <c r="H210" s="82">
        <f>SUM(H198:H209)</f>
        <v>7</v>
      </c>
      <c r="I210" s="82">
        <f t="shared" si="19"/>
        <v>0</v>
      </c>
      <c r="J210" s="82">
        <f>SUM(J198:J209)</f>
        <v>0</v>
      </c>
      <c r="K210" s="105">
        <f t="shared" si="18"/>
        <v>28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2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5</v>
      </c>
      <c r="M266" s="82">
        <f>SUM(M254:M265)</f>
        <v>1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6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6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6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6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1</v>
      </c>
      <c r="O284" s="82">
        <f t="shared" si="29"/>
        <v>0</v>
      </c>
      <c r="P284" s="82">
        <f t="shared" si="29"/>
        <v>3</v>
      </c>
      <c r="Q284" s="82">
        <f t="shared" si="29"/>
        <v>0</v>
      </c>
      <c r="R284" s="82">
        <f t="shared" si="29"/>
        <v>0</v>
      </c>
      <c r="S284" s="45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13</v>
      </c>
      <c r="H4" s="133" t="s">
        <v>53</v>
      </c>
      <c r="K4" s="295">
        <f>COUNTIFS(ローデータ!B12:B1011,1,ローデータ!G12:G1011,$G$4)</f>
        <v>35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16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5</v>
      </c>
      <c r="J10" s="45">
        <f>COUNTIFS(ローデータ!$B$12:$B$1011,1,ローデータ!$G$12:$G$1011,$G$4,ローデータ!$H$12:$H$1011,J8)</f>
        <v>1</v>
      </c>
      <c r="K10" s="45">
        <f>SUM(B10:J10)</f>
        <v>35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3</v>
      </c>
      <c r="C16" s="45">
        <f>COUNTIFS(ローデータ!$B$12:$B$1011,1,ローデータ!$G$12:$G$1011,$G$4,ローデータ!$I$12:$I$1011,C14)</f>
        <v>32</v>
      </c>
      <c r="D16" s="45">
        <f>SUM(B16:C16)</f>
        <v>35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1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2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20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13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23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19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20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7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6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5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1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2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5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5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1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2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7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5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5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20</v>
      </c>
      <c r="D84" s="328"/>
      <c r="E84" s="327">
        <f>SUM(E75:F83)</f>
        <v>10</v>
      </c>
      <c r="F84" s="328"/>
      <c r="G84" s="329">
        <f>SUM(G75:I83)</f>
        <v>5</v>
      </c>
      <c r="H84" s="329"/>
      <c r="I84" s="327"/>
      <c r="J84" s="93">
        <f t="shared" si="2"/>
        <v>35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1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2</v>
      </c>
      <c r="M99" s="75">
        <f>SUMIFS(ローデータ!$N$12:$N$1011,ローデータ!$B$12:$B$1011,1,ローデータ!$G$12:$G$1011,$G$4,ローデータ!$K$12:$K$1011,$B$21,ローデータ!$H$12:$H$1011,J99)</f>
        <v>4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7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5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5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3</v>
      </c>
      <c r="M101" s="90">
        <f>SUM(M92:M100)</f>
        <v>13</v>
      </c>
      <c r="N101" s="90">
        <f>SUM(N92:N100)</f>
        <v>7</v>
      </c>
      <c r="O101" s="90">
        <f>SUM(O92:O100)</f>
        <v>0</v>
      </c>
      <c r="P101" s="90">
        <f>SUM(P92:P100)</f>
        <v>0</v>
      </c>
      <c r="Q101" s="90">
        <f t="shared" si="3"/>
        <v>23</v>
      </c>
    </row>
    <row r="102" spans="1:17" ht="14.1" customHeight="1" x14ac:dyDescent="0.15">
      <c r="A102" s="126" t="s">
        <v>50</v>
      </c>
      <c r="B102" s="127"/>
      <c r="C102" s="45">
        <f>SUM(C93:C101)</f>
        <v>19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7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7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5</v>
      </c>
      <c r="L110" s="96">
        <f>SUMIFS(ローデータ!$V$12:$V$1011,ローデータ!$B$12:$B$1011,1,ローデータ!$G$12:$G$1011,$G$4,ローデータ!$K$12:$K$1011,$D$21,ローデータ!$H$12:$H$1011,H110)</f>
        <v>1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4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2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10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7</v>
      </c>
      <c r="L118" s="96">
        <f t="shared" si="8"/>
        <v>1</v>
      </c>
      <c r="M118" s="96">
        <f t="shared" si="8"/>
        <v>0</v>
      </c>
      <c r="N118" s="96">
        <f t="shared" si="8"/>
        <v>6</v>
      </c>
      <c r="O118" s="96">
        <f t="shared" si="8"/>
        <v>1</v>
      </c>
      <c r="P118" s="96">
        <f t="shared" si="8"/>
        <v>0</v>
      </c>
      <c r="Q118" s="96">
        <f t="shared" si="5"/>
        <v>16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5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4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3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8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1</v>
      </c>
      <c r="L152" s="45">
        <f t="shared" si="15"/>
        <v>0</v>
      </c>
      <c r="M152" s="45">
        <f t="shared" si="15"/>
        <v>3</v>
      </c>
      <c r="N152" s="45">
        <f t="shared" si="15"/>
        <v>0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20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45">
        <f t="shared" ref="M159:M171" si="16">SUM(F159:L159)</f>
        <v>32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1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2</v>
      </c>
      <c r="K166" s="286"/>
      <c r="L166" s="285"/>
      <c r="M166" s="45">
        <f t="shared" si="16"/>
        <v>2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20</v>
      </c>
      <c r="G171" s="285"/>
      <c r="H171" s="284">
        <f>SUM(H159:I170)</f>
        <v>10</v>
      </c>
      <c r="I171" s="285"/>
      <c r="J171" s="284">
        <f>SUM(J159:L170)</f>
        <v>5</v>
      </c>
      <c r="K171" s="286"/>
      <c r="L171" s="285"/>
      <c r="M171" s="45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19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20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19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20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13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23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13</v>
      </c>
      <c r="H210" s="82">
        <f>SUM(H198:H209)</f>
        <v>7</v>
      </c>
      <c r="I210" s="82">
        <f t="shared" si="19"/>
        <v>0</v>
      </c>
      <c r="J210" s="82">
        <f>SUM(J198:J209)</f>
        <v>0</v>
      </c>
      <c r="K210" s="105">
        <f t="shared" si="18"/>
        <v>23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9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1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1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10</v>
      </c>
      <c r="G228" s="45">
        <f>SUM(G216:G227)</f>
        <v>0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6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4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1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2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3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7</v>
      </c>
      <c r="H246" s="82">
        <f t="shared" si="22"/>
        <v>1</v>
      </c>
      <c r="I246" s="82">
        <f>SUM(I234:I245)</f>
        <v>0</v>
      </c>
      <c r="J246" s="82">
        <f t="shared" si="22"/>
        <v>6</v>
      </c>
      <c r="K246" s="82">
        <f>SUM(K234:K245)</f>
        <v>1</v>
      </c>
      <c r="L246" s="82">
        <f t="shared" si="22"/>
        <v>0</v>
      </c>
      <c r="M246" s="45">
        <f t="shared" si="21"/>
        <v>16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2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2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2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2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2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2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2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1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1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2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4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2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4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1</v>
      </c>
      <c r="O284" s="82">
        <f t="shared" si="29"/>
        <v>0</v>
      </c>
      <c r="P284" s="82">
        <f t="shared" si="29"/>
        <v>3</v>
      </c>
      <c r="Q284" s="82">
        <f t="shared" si="29"/>
        <v>0</v>
      </c>
      <c r="R284" s="82">
        <f t="shared" si="29"/>
        <v>0</v>
      </c>
      <c r="S284" s="45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14</v>
      </c>
      <c r="H4" s="133" t="s">
        <v>53</v>
      </c>
      <c r="K4" s="295">
        <f>COUNTIFS(ローデータ!B12:B1011,1,ローデータ!G12:G1011,$G$4)</f>
        <v>42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20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1</v>
      </c>
      <c r="K10" s="45">
        <f>SUM(B10:J10)</f>
        <v>42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42</v>
      </c>
      <c r="D16" s="45">
        <f>SUM(B16:C16)</f>
        <v>42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10</v>
      </c>
      <c r="G23" s="286"/>
      <c r="H23" s="285"/>
      <c r="I23" s="45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15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20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10</v>
      </c>
      <c r="H44" s="76">
        <f>COUNTIFS(ローデータ!$B$12:$B$1011,1,ローデータ!$G$12:$G$1011,$G$4,ローデータ!$K$12:$K$1011,$F$21,ローデータ!$S$12:$S$1011,H41)</f>
        <v>10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10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8</v>
      </c>
      <c r="M50" s="78">
        <f>SUMIFS(ローデータ!Y12:Y1011,ローデータ!$B$12:$B$1011,1,ローデータ!$G$12:$G$1011,$G$4,ローデータ!$K$12:$K$1011,$F$21)</f>
        <v>3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20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20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42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6</v>
      </c>
      <c r="F76" s="285"/>
      <c r="G76" s="284">
        <f>COUNTIFS(ローデータ!$B$12:$B$1011,1,ローデータ!$G$12:$G$1011,$G$4,ローデータ!$H$12:$H$1011,$A$76,ローデータ!$K$12:$K$1011,G73)</f>
        <v>9</v>
      </c>
      <c r="H76" s="286"/>
      <c r="I76" s="286"/>
      <c r="J76" s="91">
        <f t="shared" si="2"/>
        <v>20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3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22</v>
      </c>
      <c r="D84" s="328"/>
      <c r="E84" s="327">
        <f>SUM(E75:F83)</f>
        <v>10</v>
      </c>
      <c r="F84" s="328"/>
      <c r="G84" s="329">
        <f>SUM(G75:I83)</f>
        <v>10</v>
      </c>
      <c r="H84" s="329"/>
      <c r="I84" s="327"/>
      <c r="J84" s="93">
        <f t="shared" si="2"/>
        <v>42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1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2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1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3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4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5</v>
      </c>
      <c r="M101" s="90">
        <f>SUM(M92:M100)</f>
        <v>15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26</v>
      </c>
    </row>
    <row r="102" spans="1:17" ht="14.1" customHeight="1" x14ac:dyDescent="0.15">
      <c r="A102" s="126" t="s">
        <v>50</v>
      </c>
      <c r="B102" s="127"/>
      <c r="C102" s="45">
        <f>SUM(C93:C101)</f>
        <v>20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1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5</v>
      </c>
      <c r="D110" s="96">
        <f>COUNTIFS(ローデータ!$B$12:$B$1011,1,ローデータ!$G$12:$G$1011,$G$4,ローデータ!$K$12:$K$1011,$D$21,ローデータ!$S$12:$S$1011,$D$107,ローデータ!$H$12:$H$1011,A110)</f>
        <v>1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6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1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1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7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9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10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5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12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9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9</v>
      </c>
      <c r="I128" s="102">
        <f>COUNTIFS(ローデータ!$B$12:$B$1011,1,ローデータ!$G$12:$G$1011,$G$4,ローデータ!$K$12:$K$1011,$F$21,ローデータ!$S$12:$S$1011,$I$124,ローデータ!$H$12:$H$1011,A128)</f>
        <v>9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9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10</v>
      </c>
      <c r="I136" s="98">
        <f>SUM(I127:I135)</f>
        <v>10</v>
      </c>
      <c r="J136" s="96">
        <f>SUM(J127:J135)</f>
        <v>0</v>
      </c>
      <c r="K136" s="96">
        <f>SUM(K127:K135)</f>
        <v>0</v>
      </c>
      <c r="L136" s="96">
        <f t="shared" si="9"/>
        <v>10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1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2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1</v>
      </c>
      <c r="D144" s="78">
        <f>SUMIFS(ローデータ!$N$12:$N$1011,ローデータ!$B$12:$B$1011,1,ローデータ!$G$12:$G$1011,$G$4,ローデータ!$K$12:$K$1011,$F$21,ローデータ!$H$12:$H$1011,A144)</f>
        <v>9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9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7</v>
      </c>
      <c r="N144" s="78">
        <f>SUMIFS(ローデータ!$Y$12:$Y$1011,ローデータ!$B$12:$B$1011,1,ローデータ!$G$12:$G$1011,$G$4,ローデータ!$K$12:$K$1011,$F$21,ローデータ!$H$12:$H$1011,A144)</f>
        <v>3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19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10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11</v>
      </c>
      <c r="I152" s="45">
        <f t="shared" ref="I152:O152" si="15">SUM(I143:I151)</f>
        <v>0</v>
      </c>
      <c r="J152" s="45">
        <f t="shared" si="15"/>
        <v>10</v>
      </c>
      <c r="K152" s="45">
        <f t="shared" si="15"/>
        <v>0</v>
      </c>
      <c r="L152" s="45">
        <f t="shared" si="15"/>
        <v>0</v>
      </c>
      <c r="M152" s="45">
        <f t="shared" si="15"/>
        <v>8</v>
      </c>
      <c r="N152" s="45">
        <f t="shared" si="15"/>
        <v>3</v>
      </c>
      <c r="O152" s="45">
        <f t="shared" si="15"/>
        <v>0</v>
      </c>
      <c r="P152" s="45">
        <f t="shared" si="13"/>
        <v>21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10</v>
      </c>
      <c r="K159" s="286"/>
      <c r="L159" s="285"/>
      <c r="M159" s="45">
        <f t="shared" ref="M159:M171" si="16">SUM(F159:L159)</f>
        <v>42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22</v>
      </c>
      <c r="G171" s="285"/>
      <c r="H171" s="284">
        <f>SUM(H159:I170)</f>
        <v>10</v>
      </c>
      <c r="I171" s="285"/>
      <c r="J171" s="284">
        <f>SUM(J159:L170)</f>
        <v>10</v>
      </c>
      <c r="K171" s="286"/>
      <c r="L171" s="285"/>
      <c r="M171" s="45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20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22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20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15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15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9</v>
      </c>
      <c r="G228" s="45">
        <f>SUM(G216:G227)</f>
        <v>1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5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12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10</v>
      </c>
      <c r="L254" s="45">
        <f>COUNTIFS(ローデータ!$B$12:$B$1011,1,ローデータ!$G$12:$G$1011,$G$4,ローデータ!$I$12:$I$1011,$C$14,ローデータ!$K$12:$K$1011,$F$21,ローデータ!$S$12:$S$1011,L251)</f>
        <v>10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10</v>
      </c>
      <c r="L266" s="82">
        <f>SUM(L254:L265)</f>
        <v>10</v>
      </c>
      <c r="M266" s="82">
        <f>SUM(M254:M265)</f>
        <v>0</v>
      </c>
      <c r="N266" s="82">
        <f>SUM(N254:N265)</f>
        <v>0</v>
      </c>
      <c r="O266" s="45">
        <f>SUM(L266:N266)</f>
        <v>10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8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8</v>
      </c>
      <c r="Q272" s="82">
        <f>SUMIFS(ローデータ!$Y$12:$Y$1011,ローデータ!$B$12:$B$1011,1,ローデータ!$G$12:$G$1011,$G$4,ローデータ!$I$12:$I$1011,$C$14,ローデータ!$K$12:$K$1011,$F$21)</f>
        <v>3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8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10</v>
      </c>
      <c r="L284" s="82">
        <f>SUM(L272:L283)</f>
        <v>0</v>
      </c>
      <c r="M284" s="82">
        <f t="shared" ref="M284:R284" si="29">SUM(M272:M283)</f>
        <v>10</v>
      </c>
      <c r="N284" s="82">
        <f t="shared" si="29"/>
        <v>0</v>
      </c>
      <c r="O284" s="82">
        <f t="shared" si="29"/>
        <v>0</v>
      </c>
      <c r="P284" s="82">
        <f t="shared" si="29"/>
        <v>8</v>
      </c>
      <c r="Q284" s="82">
        <f t="shared" si="29"/>
        <v>3</v>
      </c>
      <c r="R284" s="82">
        <f t="shared" si="29"/>
        <v>0</v>
      </c>
      <c r="S284" s="45">
        <f t="shared" si="27"/>
        <v>21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15</v>
      </c>
      <c r="H4" s="133" t="s">
        <v>53</v>
      </c>
      <c r="K4" s="295">
        <f>COUNTIFS(ローデータ!B12:B1011,1,ローデータ!G12:G1011,$G$4)</f>
        <v>51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3</v>
      </c>
      <c r="C10" s="45">
        <f>COUNTIFS(ローデータ!$B$12:$B$1011,1,ローデータ!$G$12:$G$1011,$G$4,ローデータ!$H$12:$H$1011,C8)</f>
        <v>19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5</v>
      </c>
      <c r="J10" s="45">
        <f>COUNTIFS(ローデータ!$B$12:$B$1011,1,ローデータ!$G$12:$G$1011,$G$4,ローデータ!$H$12:$H$1011,J8)</f>
        <v>1</v>
      </c>
      <c r="K10" s="45">
        <f>SUM(B10:J10)</f>
        <v>51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1</v>
      </c>
      <c r="C16" s="45">
        <f>COUNTIFS(ローデータ!$B$12:$B$1011,1,ローデータ!$G$12:$G$1011,$G$4,ローデータ!$I$12:$I$1011,C14)</f>
        <v>50</v>
      </c>
      <c r="D16" s="45">
        <f>SUM(B16:C16)</f>
        <v>51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1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30</v>
      </c>
      <c r="C23" s="285"/>
      <c r="D23" s="284">
        <f>COUNTIFS(ローデータ!$B$12:$B$1011,1,ローデータ!$G$12:$G$1011,$G$4,ローデータ!$K$12:$K$1011,D21)</f>
        <v>14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19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30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30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13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14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6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5</v>
      </c>
      <c r="O36" s="45">
        <f>SUMIFS(ローデータ!Y12:Y1011,ローデータ!$B$12:$B$1011,1,ローデータ!$G$12:$G$1011,$G$4,ローデータ!$K$12:$K$1011,$D$21)</f>
        <v>7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7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3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3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18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1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5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5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50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1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3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3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7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7</v>
      </c>
      <c r="H76" s="286"/>
      <c r="I76" s="286"/>
      <c r="J76" s="91">
        <f t="shared" si="2"/>
        <v>19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5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4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5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5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30</v>
      </c>
      <c r="D84" s="328"/>
      <c r="E84" s="327">
        <f>SUM(E75:F83)</f>
        <v>14</v>
      </c>
      <c r="F84" s="328"/>
      <c r="G84" s="329">
        <f>SUM(G75:I83)</f>
        <v>7</v>
      </c>
      <c r="H84" s="329"/>
      <c r="I84" s="327"/>
      <c r="J84" s="93">
        <f t="shared" si="2"/>
        <v>51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1</v>
      </c>
      <c r="M92" s="75">
        <f>SUMIFS(ローデータ!$N$12:$N$1011,ローデータ!$B$12:$B$1011,1,ローデータ!$G$12:$G$1011,$G$4,ローデータ!$K$12:$K$1011,$B$21,ローデータ!$H$12:$H$1011,J92)</f>
        <v>2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3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3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3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6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7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7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7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5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2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4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4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4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2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5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5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5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5</v>
      </c>
      <c r="M101" s="90">
        <f>SUM(M92:M100)</f>
        <v>19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30</v>
      </c>
    </row>
    <row r="102" spans="1:17" ht="14.1" customHeight="1" x14ac:dyDescent="0.15">
      <c r="A102" s="126" t="s">
        <v>50</v>
      </c>
      <c r="B102" s="127"/>
      <c r="C102" s="45">
        <f>SUM(C93:C101)</f>
        <v>30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5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5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3</v>
      </c>
      <c r="O110" s="96">
        <f>SUMIFS(ローデータ!$Y$12:$Y$1011,ローデータ!$B$12:$B$1011,1,ローデータ!$G$12:$G$1011,$G$4,ローデータ!$K$12:$K$1011,$D$21,ローデータ!$H$12:$H$1011,H110)</f>
        <v>3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9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4</v>
      </c>
      <c r="D111" s="96">
        <f>COUNTIFS(ローデータ!$B$12:$B$1011,1,ローデータ!$G$12:$G$1011,$G$4,ローデータ!$K$12:$K$1011,$D$21,ローデータ!$S$12:$S$1011,$D$107,ローデータ!$H$12:$H$1011,A111)</f>
        <v>1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5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2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7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1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13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14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6</v>
      </c>
      <c r="L118" s="96">
        <f t="shared" si="8"/>
        <v>1</v>
      </c>
      <c r="M118" s="96">
        <f t="shared" si="8"/>
        <v>0</v>
      </c>
      <c r="N118" s="96">
        <f t="shared" si="8"/>
        <v>5</v>
      </c>
      <c r="O118" s="96">
        <f t="shared" si="8"/>
        <v>7</v>
      </c>
      <c r="P118" s="96">
        <f t="shared" si="8"/>
        <v>0</v>
      </c>
      <c r="Q118" s="96">
        <f t="shared" si="5"/>
        <v>20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7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7</v>
      </c>
      <c r="I128" s="102">
        <f>COUNTIFS(ローデータ!$B$12:$B$1011,1,ローデータ!$G$12:$G$1011,$G$4,ローデータ!$K$12:$K$1011,$F$21,ローデータ!$S$12:$S$1011,$I$124,ローデータ!$H$12:$H$1011,A128)</f>
        <v>7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7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7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7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6</v>
      </c>
      <c r="K144" s="78">
        <f>SUMIFS(ローデータ!$V$12:$V$1011,ローデータ!$B$12:$B$1011,1,ローデータ!$G$12:$G$1011,$G$4,ローデータ!$K$12:$K$1011,$F$21,ローデータ!$H$12:$H$1011,A144)</f>
        <v>2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2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7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2</v>
      </c>
      <c r="L152" s="45">
        <f t="shared" si="15"/>
        <v>0</v>
      </c>
      <c r="M152" s="45">
        <f t="shared" si="15"/>
        <v>2</v>
      </c>
      <c r="N152" s="45">
        <f t="shared" si="15"/>
        <v>2</v>
      </c>
      <c r="O152" s="45">
        <f t="shared" si="15"/>
        <v>0</v>
      </c>
      <c r="P152" s="45">
        <f t="shared" si="13"/>
        <v>12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30</v>
      </c>
      <c r="G159" s="285"/>
      <c r="H159" s="284">
        <f>COUNTIFS(ローデータ!$B$12:$B$1011,1,ローデータ!$G$12:$G$1011,$G$4,ローデータ!$I$12:$I$1011,$C$14,ローデータ!$K$12:$K$1011,H157)</f>
        <v>13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50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1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30</v>
      </c>
      <c r="G171" s="285"/>
      <c r="H171" s="284">
        <f>SUM(H159:I170)</f>
        <v>14</v>
      </c>
      <c r="I171" s="285"/>
      <c r="J171" s="284">
        <f>SUM(J159:L170)</f>
        <v>7</v>
      </c>
      <c r="K171" s="286"/>
      <c r="L171" s="285"/>
      <c r="M171" s="45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30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30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30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30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19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19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30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12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1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1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13</v>
      </c>
      <c r="G228" s="45">
        <f>SUM(G216:G227)</f>
        <v>1</v>
      </c>
      <c r="H228" s="45">
        <f>SUM(H216:H227)</f>
        <v>0</v>
      </c>
      <c r="I228" s="45">
        <f t="shared" si="20"/>
        <v>14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4</v>
      </c>
      <c r="K234" s="77">
        <f>SUMIFS(ローデータ!Y12:Y1011,ローデータ!$B$12:$B$1011,1,ローデータ!$G$12:$G$1011,$G$4,ローデータ!$I$12:$I$1011,$C$14,ローデータ!$K$12:$K$1011,$D$21)</f>
        <v>6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1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1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1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3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6</v>
      </c>
      <c r="H246" s="82">
        <f t="shared" si="22"/>
        <v>1</v>
      </c>
      <c r="I246" s="82">
        <f>SUM(I234:I245)</f>
        <v>0</v>
      </c>
      <c r="J246" s="82">
        <f t="shared" si="22"/>
        <v>5</v>
      </c>
      <c r="K246" s="82">
        <f>SUM(K234:K245)</f>
        <v>7</v>
      </c>
      <c r="L246" s="82">
        <f t="shared" si="22"/>
        <v>0</v>
      </c>
      <c r="M246" s="45">
        <f t="shared" si="21"/>
        <v>20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2</v>
      </c>
      <c r="O284" s="82">
        <f t="shared" si="29"/>
        <v>0</v>
      </c>
      <c r="P284" s="82">
        <f t="shared" si="29"/>
        <v>2</v>
      </c>
      <c r="Q284" s="82">
        <f t="shared" si="29"/>
        <v>2</v>
      </c>
      <c r="R284" s="82">
        <f t="shared" si="29"/>
        <v>0</v>
      </c>
      <c r="S284" s="45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16</v>
      </c>
      <c r="H4" s="133" t="s">
        <v>53</v>
      </c>
      <c r="K4" s="295">
        <f>COUNTIFS(ローデータ!B12:B1011,1,ローデータ!G12:G1011,$G$4)</f>
        <v>49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4</v>
      </c>
      <c r="C10" s="45">
        <f>COUNTIFS(ローデータ!$B$12:$B$1011,1,ローデータ!$G$12:$G$1011,$G$4,ローデータ!$H$12:$H$1011,C8)</f>
        <v>12</v>
      </c>
      <c r="D10" s="45">
        <f>COUNTIFS(ローデータ!$B$12:$B$1011,1,ローデータ!$G$12:$G$1011,$G$4,ローデータ!$H$12:$H$1011,D8)</f>
        <v>14</v>
      </c>
      <c r="E10" s="45">
        <f>COUNTIFS(ローデータ!$B$12:$B$1011,1,ローデータ!$G$12:$G$1011,$G$4,ローデータ!$H$12:$H$1011,E8)</f>
        <v>11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49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49</v>
      </c>
      <c r="D16" s="45">
        <f>SUM(B16:C16)</f>
        <v>49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29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10</v>
      </c>
      <c r="G23" s="286"/>
      <c r="H23" s="285"/>
      <c r="I23" s="45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7</v>
      </c>
      <c r="K29" s="73">
        <f>SUMIFS(ローデータ!N12:N1011,ローデータ!$B$12:$B$1011,1,ローデータ!$G$12:$G$1011,$G$4,ローデータ!$K$12:$K$1011,$B$21)</f>
        <v>19</v>
      </c>
      <c r="L29" s="73">
        <f>SUMIFS(ローデータ!O12:O1011,ローデータ!$B$12:$B$1011,1,ローデータ!$G$12:$G$1011,$G$4,ローデータ!$K$12:$K$1011,$B$21)</f>
        <v>3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28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5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10</v>
      </c>
      <c r="H44" s="76">
        <f>COUNTIFS(ローデータ!$B$12:$B$1011,1,ローデータ!$G$12:$G$1011,$G$4,ローデータ!$K$12:$K$1011,$F$21,ローデータ!$S$12:$S$1011,H41)</f>
        <v>10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8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10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7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6</v>
      </c>
      <c r="M50" s="78">
        <f>SUMIFS(ローデータ!Y12:Y1011,ローデータ!$B$12:$B$1011,1,ローデータ!$G$12:$G$1011,$G$4,ローデータ!$K$12:$K$1011,$F$21)</f>
        <v>4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4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4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14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14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49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4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4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6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12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7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5</v>
      </c>
      <c r="H77" s="286"/>
      <c r="I77" s="286"/>
      <c r="J77" s="91">
        <f t="shared" si="2"/>
        <v>14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6</v>
      </c>
      <c r="D78" s="285"/>
      <c r="E78" s="284">
        <f>COUNTIFS(ローデータ!$B$12:$B$1011,1,ローデータ!$G$12:$G$1011,$G$4,ローデータ!$H$12:$H$1011,$A$78,ローデータ!$K$12:$K$1011,E73)</f>
        <v>3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11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29</v>
      </c>
      <c r="D84" s="328"/>
      <c r="E84" s="327">
        <f>SUM(E75:F83)</f>
        <v>10</v>
      </c>
      <c r="F84" s="328"/>
      <c r="G84" s="329">
        <f>SUM(G75:I83)</f>
        <v>10</v>
      </c>
      <c r="H84" s="329"/>
      <c r="I84" s="327"/>
      <c r="J84" s="93">
        <f t="shared" si="2"/>
        <v>49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4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4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4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4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6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6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6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5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7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7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7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4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6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2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1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7</v>
      </c>
      <c r="M101" s="90">
        <f>SUM(M92:M100)</f>
        <v>19</v>
      </c>
      <c r="N101" s="90">
        <f>SUM(N92:N100)</f>
        <v>3</v>
      </c>
      <c r="O101" s="90">
        <f>SUM(O92:O100)</f>
        <v>0</v>
      </c>
      <c r="P101" s="90">
        <f>SUM(P92:P100)</f>
        <v>0</v>
      </c>
      <c r="Q101" s="90">
        <f t="shared" si="3"/>
        <v>29</v>
      </c>
    </row>
    <row r="102" spans="1:17" ht="14.1" customHeight="1" x14ac:dyDescent="0.15">
      <c r="A102" s="126" t="s">
        <v>50</v>
      </c>
      <c r="B102" s="127"/>
      <c r="C102" s="45">
        <f>SUM(C93:C101)</f>
        <v>28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3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5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5</v>
      </c>
      <c r="P118" s="96">
        <f t="shared" si="8"/>
        <v>0</v>
      </c>
      <c r="Q118" s="96">
        <f t="shared" si="5"/>
        <v>12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5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5</v>
      </c>
      <c r="I129" s="102">
        <f>COUNTIFS(ローデータ!$B$12:$B$1011,1,ローデータ!$G$12:$G$1011,$G$4,ローデータ!$K$12:$K$1011,$F$21,ローデータ!$S$12:$S$1011,$I$124,ローデータ!$H$12:$H$1011,A129)</f>
        <v>5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5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10</v>
      </c>
      <c r="I136" s="98">
        <f>SUM(I127:I135)</f>
        <v>10</v>
      </c>
      <c r="J136" s="96">
        <f>SUM(J127:J135)</f>
        <v>0</v>
      </c>
      <c r="K136" s="96">
        <f>SUM(K127:K135)</f>
        <v>0</v>
      </c>
      <c r="L136" s="96">
        <f t="shared" si="9"/>
        <v>10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5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5</v>
      </c>
      <c r="I145" s="81">
        <f>SUMIFS(ローデータ!$T$12:$T$1011,ローデータ!$B$12:$B$1011,1,ローデータ!$G$12:$G$1011,$G$4,ローデータ!$K$12:$K$1011,$F$21,ローデータ!$H$12:$H$1011,A145)</f>
        <v>1</v>
      </c>
      <c r="J145" s="78">
        <f>SUMIFS(ローデータ!$U$12:$U$1011,ローデータ!$B$12:$B$1011,1,ローデータ!$G$12:$G$1011,$G$4,ローデータ!$K$12:$K$1011,$F$21,ローデータ!$H$12:$H$1011,A145)</f>
        <v>4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5</v>
      </c>
      <c r="N145" s="78">
        <f>SUMIFS(ローデータ!$Y$12:$Y$1011,ローデータ!$B$12:$B$1011,1,ローデータ!$G$12:$G$1011,$G$4,ローデータ!$K$12:$K$1011,$F$21,ローデータ!$H$12:$H$1011,A145)</f>
        <v>2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2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8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10</v>
      </c>
      <c r="I152" s="45">
        <f t="shared" ref="I152:O152" si="15">SUM(I143:I151)</f>
        <v>1</v>
      </c>
      <c r="J152" s="45">
        <f t="shared" si="15"/>
        <v>7</v>
      </c>
      <c r="K152" s="45">
        <f t="shared" si="15"/>
        <v>2</v>
      </c>
      <c r="L152" s="45">
        <f t="shared" si="15"/>
        <v>0</v>
      </c>
      <c r="M152" s="45">
        <f t="shared" si="15"/>
        <v>6</v>
      </c>
      <c r="N152" s="45">
        <f t="shared" si="15"/>
        <v>4</v>
      </c>
      <c r="O152" s="45">
        <f t="shared" si="15"/>
        <v>0</v>
      </c>
      <c r="P152" s="45">
        <f t="shared" si="13"/>
        <v>20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29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10</v>
      </c>
      <c r="K159" s="286"/>
      <c r="L159" s="285"/>
      <c r="M159" s="45">
        <f t="shared" ref="M159:M171" si="16">SUM(F159:L159)</f>
        <v>49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29</v>
      </c>
      <c r="G171" s="285"/>
      <c r="H171" s="284">
        <f>SUM(H159:I170)</f>
        <v>10</v>
      </c>
      <c r="I171" s="285"/>
      <c r="J171" s="284">
        <f>SUM(J159:L170)</f>
        <v>10</v>
      </c>
      <c r="K171" s="286"/>
      <c r="L171" s="285"/>
      <c r="M171" s="45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28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28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7</v>
      </c>
      <c r="G198" s="77">
        <f>SUMIFS(ローデータ!N12:N1011,ローデータ!$B$12:$B$1011,1,ローデータ!$G$12:$G$1011,$G$4,ローデータ!$I$12:$I$1011,$C$14,ローデータ!$K$12:$K$1011,$B$21)</f>
        <v>19</v>
      </c>
      <c r="H198" s="77">
        <f>SUMIFS(ローデータ!O12:O1011,ローデータ!$B$12:$B$1011,1,ローデータ!$G$12:$G$1011,$G$4,ローデータ!$I$12:$I$1011,$C$14,ローデータ!$K$12:$K$1011,$B$21)</f>
        <v>3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7</v>
      </c>
      <c r="G210" s="82">
        <f t="shared" ref="G210:I210" si="19">SUM(G198:G209)</f>
        <v>19</v>
      </c>
      <c r="H210" s="82">
        <f>SUM(H198:H209)</f>
        <v>3</v>
      </c>
      <c r="I210" s="82">
        <f t="shared" si="19"/>
        <v>0</v>
      </c>
      <c r="J210" s="82">
        <f>SUM(J198:J209)</f>
        <v>0</v>
      </c>
      <c r="K210" s="105">
        <f t="shared" si="18"/>
        <v>29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10</v>
      </c>
      <c r="G228" s="45">
        <f>SUM(G216:G227)</f>
        <v>0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5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5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5</v>
      </c>
      <c r="L246" s="82">
        <f t="shared" si="22"/>
        <v>0</v>
      </c>
      <c r="M246" s="45">
        <f t="shared" si="21"/>
        <v>12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10</v>
      </c>
      <c r="L254" s="45">
        <f>COUNTIFS(ローデータ!$B$12:$B$1011,1,ローデータ!$G$12:$G$1011,$G$4,ローデータ!$I$12:$I$1011,$C$14,ローデータ!$K$12:$K$1011,$F$21,ローデータ!$S$12:$S$1011,L251)</f>
        <v>10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10</v>
      </c>
      <c r="L266" s="82">
        <f>SUM(L254:L265)</f>
        <v>10</v>
      </c>
      <c r="M266" s="82">
        <f>SUM(M254:M265)</f>
        <v>0</v>
      </c>
      <c r="N266" s="82">
        <f>SUM(N254:N265)</f>
        <v>0</v>
      </c>
      <c r="O266" s="45">
        <f>SUM(L266:N266)</f>
        <v>10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7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6</v>
      </c>
      <c r="Q272" s="82">
        <f>SUMIFS(ローデータ!$Y$12:$Y$1011,ローデータ!$B$12:$B$1011,1,ローデータ!$G$12:$G$1011,$G$4,ローデータ!$I$12:$I$1011,$C$14,ローデータ!$K$12:$K$1011,$F$21)</f>
        <v>4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1</v>
      </c>
      <c r="M284" s="82">
        <f t="shared" ref="M284:R284" si="29">SUM(M272:M283)</f>
        <v>7</v>
      </c>
      <c r="N284" s="82">
        <f t="shared" si="29"/>
        <v>2</v>
      </c>
      <c r="O284" s="82">
        <f t="shared" si="29"/>
        <v>0</v>
      </c>
      <c r="P284" s="82">
        <f t="shared" si="29"/>
        <v>6</v>
      </c>
      <c r="Q284" s="82">
        <f t="shared" si="29"/>
        <v>4</v>
      </c>
      <c r="R284" s="82">
        <f t="shared" si="29"/>
        <v>0</v>
      </c>
      <c r="S284" s="45">
        <f t="shared" si="27"/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17</v>
      </c>
      <c r="H4" s="133" t="s">
        <v>53</v>
      </c>
      <c r="K4" s="295">
        <f>COUNTIFS(ローデータ!B12:B1011,1,ローデータ!G12:G1011,$G$4)</f>
        <v>15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1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15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15</v>
      </c>
      <c r="D16" s="45">
        <f>SUM(B16:C16)</f>
        <v>15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10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11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9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3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3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5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10</v>
      </c>
      <c r="D84" s="328"/>
      <c r="E84" s="327">
        <f>SUM(E75:F83)</f>
        <v>3</v>
      </c>
      <c r="F84" s="328"/>
      <c r="G84" s="329">
        <f>SUM(G75:I83)</f>
        <v>2</v>
      </c>
      <c r="H84" s="329"/>
      <c r="I84" s="327"/>
      <c r="J84" s="93">
        <f t="shared" si="2"/>
        <v>15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2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2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1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11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12</v>
      </c>
    </row>
    <row r="102" spans="1:17" ht="14.1" customHeight="1" x14ac:dyDescent="0.15">
      <c r="A102" s="126" t="s">
        <v>50</v>
      </c>
      <c r="B102" s="127"/>
      <c r="C102" s="45">
        <f>SUM(C93:C101)</f>
        <v>9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1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3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3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2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1</v>
      </c>
      <c r="P118" s="96">
        <f t="shared" si="8"/>
        <v>0</v>
      </c>
      <c r="Q118" s="96">
        <f t="shared" si="5"/>
        <v>4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1</v>
      </c>
      <c r="N147" s="78">
        <f>SUMIFS(ローデータ!$Y$12:$Y$1011,ローデータ!$B$12:$B$1011,1,ローデータ!$G$12:$G$1011,$G$4,ローデータ!$K$12:$K$1011,$F$21,ローデータ!$H$12:$H$1011,A147)</f>
        <v>2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4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1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1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1</v>
      </c>
      <c r="L152" s="45">
        <f t="shared" si="15"/>
        <v>0</v>
      </c>
      <c r="M152" s="45">
        <f t="shared" si="15"/>
        <v>1</v>
      </c>
      <c r="N152" s="45">
        <f t="shared" si="15"/>
        <v>2</v>
      </c>
      <c r="O152" s="45">
        <f t="shared" si="15"/>
        <v>0</v>
      </c>
      <c r="P152" s="45">
        <f t="shared" si="13"/>
        <v>5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10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15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10</v>
      </c>
      <c r="G171" s="285"/>
      <c r="H171" s="284">
        <f>SUM(H159:I170)</f>
        <v>3</v>
      </c>
      <c r="I171" s="285"/>
      <c r="J171" s="284">
        <f>SUM(J159:L170)</f>
        <v>2</v>
      </c>
      <c r="K171" s="286"/>
      <c r="L171" s="285"/>
      <c r="M171" s="45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9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9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11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11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12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3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</v>
      </c>
      <c r="G228" s="45">
        <f>SUM(G216:G227)</f>
        <v>0</v>
      </c>
      <c r="H228" s="45">
        <f>SUM(H216:H227)</f>
        <v>0</v>
      </c>
      <c r="I228" s="45">
        <f t="shared" si="20"/>
        <v>3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4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1</v>
      </c>
      <c r="L246" s="82">
        <f t="shared" si="22"/>
        <v>0</v>
      </c>
      <c r="M246" s="45">
        <f t="shared" si="21"/>
        <v>4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5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1</v>
      </c>
      <c r="O284" s="82">
        <f t="shared" si="29"/>
        <v>0</v>
      </c>
      <c r="P284" s="82">
        <f t="shared" si="29"/>
        <v>1</v>
      </c>
      <c r="Q284" s="82">
        <f t="shared" si="29"/>
        <v>2</v>
      </c>
      <c r="R284" s="82">
        <f t="shared" si="29"/>
        <v>0</v>
      </c>
      <c r="S284" s="45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18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23</v>
      </c>
      <c r="E4" s="107" t="str">
        <f>ローデータ!E4</f>
        <v>月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2020-04-27T07:34:50Z</dcterms:modified>
</cp:coreProperties>
</file>