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H18" i="32"/>
  <c r="I18" i="32"/>
  <c r="J18" i="32"/>
  <c r="K18" i="32"/>
  <c r="L18" i="32"/>
  <c r="M18" i="32"/>
  <c r="N18" i="32"/>
  <c r="O18" i="32"/>
  <c r="P18" i="32"/>
  <c r="Q18" i="32"/>
  <c r="B23" i="32"/>
  <c r="D23" i="32"/>
  <c r="F23" i="32"/>
  <c r="J29" i="32"/>
  <c r="K29" i="32"/>
  <c r="L29" i="32"/>
  <c r="M29" i="32"/>
  <c r="N29" i="32"/>
  <c r="B30" i="32"/>
  <c r="C30" i="32"/>
  <c r="D30" i="32"/>
  <c r="E30" i="32"/>
  <c r="F30" i="32"/>
  <c r="B36" i="32"/>
  <c r="C36" i="32"/>
  <c r="D36" i="32"/>
  <c r="J36" i="32"/>
  <c r="K36" i="32"/>
  <c r="L36" i="32"/>
  <c r="M36" i="32"/>
  <c r="N36" i="32"/>
  <c r="O36" i="32"/>
  <c r="P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F50" i="32"/>
  <c r="H50" i="32"/>
  <c r="I50" i="32"/>
  <c r="J50" i="32"/>
  <c r="K50" i="32"/>
  <c r="L50" i="32"/>
  <c r="M50" i="32"/>
  <c r="N50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I68" i="32" s="1"/>
  <c r="J67" i="32"/>
  <c r="K67" i="32"/>
  <c r="L67" i="32"/>
  <c r="M67" i="32"/>
  <c r="N67" i="32"/>
  <c r="C75" i="32"/>
  <c r="E75" i="32"/>
  <c r="G75" i="32"/>
  <c r="C76" i="32"/>
  <c r="E76" i="32"/>
  <c r="G76" i="32"/>
  <c r="C77" i="32"/>
  <c r="E77" i="32"/>
  <c r="G77" i="32"/>
  <c r="C78" i="32"/>
  <c r="E78" i="32"/>
  <c r="G78" i="32"/>
  <c r="C79" i="32"/>
  <c r="E79" i="32"/>
  <c r="G79" i="32"/>
  <c r="C80" i="32"/>
  <c r="E80" i="32"/>
  <c r="G80" i="32"/>
  <c r="C81" i="32"/>
  <c r="E81" i="32"/>
  <c r="G81" i="32"/>
  <c r="C82" i="32"/>
  <c r="E82" i="32"/>
  <c r="G82" i="32"/>
  <c r="C83" i="32"/>
  <c r="E83" i="32"/>
  <c r="G83" i="32"/>
  <c r="L92" i="32"/>
  <c r="M92" i="32"/>
  <c r="N92" i="32"/>
  <c r="O92" i="32"/>
  <c r="P92" i="32"/>
  <c r="C93" i="32"/>
  <c r="D93" i="32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M94" i="32"/>
  <c r="N94" i="32"/>
  <c r="O94" i="32"/>
  <c r="P94" i="32"/>
  <c r="C95" i="32"/>
  <c r="D95" i="32"/>
  <c r="E95" i="32"/>
  <c r="F95" i="32"/>
  <c r="G95" i="32"/>
  <c r="L95" i="32"/>
  <c r="M95" i="32"/>
  <c r="N95" i="32"/>
  <c r="O95" i="32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M98" i="32"/>
  <c r="N98" i="32"/>
  <c r="O98" i="32"/>
  <c r="P98" i="32"/>
  <c r="C99" i="32"/>
  <c r="D99" i="32"/>
  <c r="E99" i="32"/>
  <c r="F99" i="32"/>
  <c r="G99" i="32"/>
  <c r="L99" i="32"/>
  <c r="M99" i="32"/>
  <c r="N99" i="32"/>
  <c r="O99" i="32"/>
  <c r="P99" i="32"/>
  <c r="C100" i="32"/>
  <c r="D100" i="32"/>
  <c r="E100" i="32"/>
  <c r="F100" i="32"/>
  <c r="G100" i="32"/>
  <c r="L100" i="32"/>
  <c r="M100" i="32"/>
  <c r="N100" i="32"/>
  <c r="O100" i="32"/>
  <c r="P100" i="32"/>
  <c r="C101" i="32"/>
  <c r="D101" i="32"/>
  <c r="E101" i="32"/>
  <c r="F101" i="32"/>
  <c r="G101" i="32"/>
  <c r="C109" i="32"/>
  <c r="D109" i="32"/>
  <c r="E109" i="32"/>
  <c r="J109" i="32"/>
  <c r="K109" i="32"/>
  <c r="L109" i="32"/>
  <c r="M109" i="32"/>
  <c r="N109" i="32"/>
  <c r="O109" i="32"/>
  <c r="P109" i="32"/>
  <c r="C110" i="32"/>
  <c r="D110" i="32"/>
  <c r="E110" i="32"/>
  <c r="J110" i="32"/>
  <c r="K110" i="32"/>
  <c r="L110" i="32"/>
  <c r="M110" i="32"/>
  <c r="N110" i="32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L117" i="32"/>
  <c r="M117" i="32"/>
  <c r="N117" i="32"/>
  <c r="O117" i="32"/>
  <c r="P117" i="32"/>
  <c r="C127" i="32"/>
  <c r="D127" i="32"/>
  <c r="E127" i="32"/>
  <c r="F127" i="32"/>
  <c r="G127" i="32"/>
  <c r="I127" i="32"/>
  <c r="J127" i="32"/>
  <c r="K127" i="32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C143" i="32"/>
  <c r="D143" i="32"/>
  <c r="E143" i="32"/>
  <c r="F143" i="32"/>
  <c r="G143" i="32"/>
  <c r="I143" i="32"/>
  <c r="J143" i="32"/>
  <c r="K143" i="32"/>
  <c r="L143" i="32"/>
  <c r="M143" i="32"/>
  <c r="N143" i="32"/>
  <c r="O143" i="32"/>
  <c r="C144" i="32"/>
  <c r="D144" i="32"/>
  <c r="E144" i="32"/>
  <c r="F144" i="32"/>
  <c r="G144" i="32"/>
  <c r="I144" i="32"/>
  <c r="J144" i="32"/>
  <c r="K144" i="32"/>
  <c r="L144" i="32"/>
  <c r="M144" i="32"/>
  <c r="N144" i="32"/>
  <c r="O144" i="32"/>
  <c r="C145" i="32"/>
  <c r="D145" i="32"/>
  <c r="E145" i="32"/>
  <c r="F145" i="32"/>
  <c r="G145" i="32"/>
  <c r="I145" i="32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F159" i="32"/>
  <c r="H159" i="32"/>
  <c r="J159" i="32"/>
  <c r="F160" i="32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G179" i="32"/>
  <c r="H179" i="32"/>
  <c r="I179" i="32"/>
  <c r="J179" i="32"/>
  <c r="F180" i="32"/>
  <c r="G180" i="32"/>
  <c r="H180" i="32"/>
  <c r="I180" i="32"/>
  <c r="J180" i="32"/>
  <c r="F181" i="32"/>
  <c r="G181" i="32"/>
  <c r="H181" i="32"/>
  <c r="I181" i="32"/>
  <c r="J181" i="32"/>
  <c r="F182" i="32"/>
  <c r="G182" i="32"/>
  <c r="H182" i="32"/>
  <c r="I182" i="32"/>
  <c r="J182" i="32"/>
  <c r="F183" i="32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J185" i="32"/>
  <c r="F186" i="32"/>
  <c r="G186" i="32"/>
  <c r="H186" i="32"/>
  <c r="I186" i="32"/>
  <c r="J186" i="32"/>
  <c r="F187" i="32"/>
  <c r="G187" i="32"/>
  <c r="H187" i="32"/>
  <c r="I187" i="32"/>
  <c r="J187" i="32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8" i="32"/>
  <c r="G198" i="32"/>
  <c r="H198" i="32"/>
  <c r="I198" i="32"/>
  <c r="J198" i="32"/>
  <c r="F199" i="32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I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G207" i="32"/>
  <c r="H207" i="32"/>
  <c r="I207" i="32"/>
  <c r="J207" i="32"/>
  <c r="F208" i="32"/>
  <c r="G208" i="32"/>
  <c r="H208" i="32"/>
  <c r="I208" i="32"/>
  <c r="J208" i="32"/>
  <c r="F209" i="32"/>
  <c r="G209" i="32"/>
  <c r="H209" i="32"/>
  <c r="I209" i="32"/>
  <c r="J209" i="32"/>
  <c r="F216" i="32"/>
  <c r="G216" i="32"/>
  <c r="H216" i="32"/>
  <c r="F217" i="32"/>
  <c r="G217" i="32"/>
  <c r="H217" i="32"/>
  <c r="F218" i="32"/>
  <c r="G218" i="32"/>
  <c r="H218" i="32"/>
  <c r="F219" i="32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F227" i="32"/>
  <c r="G227" i="32"/>
  <c r="H227" i="32"/>
  <c r="F234" i="32"/>
  <c r="G234" i="32"/>
  <c r="H234" i="32"/>
  <c r="I234" i="32"/>
  <c r="J234" i="32"/>
  <c r="K234" i="32"/>
  <c r="L234" i="32"/>
  <c r="F235" i="32"/>
  <c r="G235" i="32"/>
  <c r="H235" i="32"/>
  <c r="I235" i="32"/>
  <c r="J235" i="32"/>
  <c r="K235" i="32"/>
  <c r="L235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F254" i="32"/>
  <c r="G254" i="32"/>
  <c r="H254" i="32"/>
  <c r="I254" i="32"/>
  <c r="J254" i="32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G258" i="32"/>
  <c r="H258" i="32"/>
  <c r="I258" i="32"/>
  <c r="J258" i="32"/>
  <c r="L258" i="32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M264" i="32"/>
  <c r="N264" i="32"/>
  <c r="F265" i="32"/>
  <c r="G265" i="32"/>
  <c r="G266" i="32" s="1"/>
  <c r="H265" i="32"/>
  <c r="I265" i="32"/>
  <c r="J265" i="32"/>
  <c r="L265" i="32"/>
  <c r="M265" i="32"/>
  <c r="N265" i="32"/>
  <c r="F272" i="32"/>
  <c r="G272" i="32"/>
  <c r="H272" i="32"/>
  <c r="I272" i="32"/>
  <c r="J272" i="32"/>
  <c r="L272" i="32"/>
  <c r="M272" i="32"/>
  <c r="N272" i="32"/>
  <c r="O272" i="32"/>
  <c r="P272" i="32"/>
  <c r="Q272" i="32"/>
  <c r="R272" i="32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M276" i="32"/>
  <c r="N276" i="32"/>
  <c r="O276" i="32"/>
  <c r="P276" i="32"/>
  <c r="Q276" i="32"/>
  <c r="R276" i="32"/>
  <c r="F277" i="32"/>
  <c r="G277" i="32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L278" i="32"/>
  <c r="M278" i="32"/>
  <c r="N278" i="32"/>
  <c r="O278" i="32"/>
  <c r="P278" i="32"/>
  <c r="Q278" i="32"/>
  <c r="R278" i="32"/>
  <c r="F279" i="32"/>
  <c r="G279" i="32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G283" i="32"/>
  <c r="H283" i="32"/>
  <c r="I283" i="32"/>
  <c r="J283" i="32"/>
  <c r="L283" i="32"/>
  <c r="M283" i="32"/>
  <c r="M284" i="32" s="1"/>
  <c r="N283" i="32"/>
  <c r="O283" i="32"/>
  <c r="P283" i="32"/>
  <c r="Q283" i="32"/>
  <c r="R283" i="32"/>
  <c r="F284" i="32"/>
  <c r="Q284" i="32" l="1"/>
  <c r="I136" i="32"/>
  <c r="I284" i="32"/>
  <c r="O118" i="32"/>
  <c r="K118" i="32"/>
  <c r="I217" i="32"/>
  <c r="K152" i="32"/>
  <c r="L101" i="32"/>
  <c r="H246" i="32"/>
  <c r="N118" i="32"/>
  <c r="P118" i="32"/>
  <c r="K281" i="32"/>
  <c r="K279" i="32"/>
  <c r="K277" i="32"/>
  <c r="S276" i="32"/>
  <c r="K275" i="32"/>
  <c r="O265" i="32"/>
  <c r="O264" i="32"/>
  <c r="O258" i="32"/>
  <c r="K185" i="32"/>
  <c r="Q99" i="32"/>
  <c r="E36" i="32"/>
  <c r="K181" i="32"/>
  <c r="K283" i="32"/>
  <c r="I216" i="32"/>
  <c r="J118" i="32"/>
  <c r="C102" i="32"/>
  <c r="D68" i="32"/>
  <c r="Q36" i="32"/>
  <c r="G30" i="32"/>
  <c r="I23" i="32"/>
  <c r="G191" i="32"/>
  <c r="N284" i="32"/>
  <c r="K246" i="32"/>
  <c r="G246" i="32"/>
  <c r="H228" i="32"/>
  <c r="J191" i="32"/>
  <c r="K179" i="32"/>
  <c r="P145" i="32"/>
  <c r="M152" i="32"/>
  <c r="P143" i="32"/>
  <c r="L118" i="32"/>
  <c r="Q98" i="32"/>
  <c r="Q94" i="32"/>
  <c r="P101" i="32"/>
  <c r="O66" i="32"/>
  <c r="L68" i="32"/>
  <c r="H68" i="32"/>
  <c r="I246" i="32"/>
  <c r="K206" i="32"/>
  <c r="R284" i="32"/>
  <c r="O262" i="32"/>
  <c r="H266" i="32"/>
  <c r="K199" i="32"/>
  <c r="G210" i="32"/>
  <c r="F171" i="32"/>
  <c r="H147" i="32"/>
  <c r="H145" i="32"/>
  <c r="H143" i="32"/>
  <c r="E118" i="32"/>
  <c r="E102" i="32"/>
  <c r="J81" i="32"/>
  <c r="J77" i="32"/>
  <c r="G84" i="32"/>
  <c r="F152" i="32"/>
  <c r="D102" i="32"/>
  <c r="N101" i="32"/>
  <c r="G50" i="32"/>
  <c r="R18" i="32"/>
  <c r="J246" i="32"/>
  <c r="J284" i="32"/>
  <c r="K258" i="32"/>
  <c r="J266" i="32"/>
  <c r="F266" i="32"/>
  <c r="I227" i="32"/>
  <c r="G228" i="32"/>
  <c r="I223" i="32"/>
  <c r="I219" i="32"/>
  <c r="K208" i="32"/>
  <c r="H210" i="32"/>
  <c r="K204" i="32"/>
  <c r="F191" i="32"/>
  <c r="K187" i="32"/>
  <c r="K183" i="32"/>
  <c r="N152" i="32"/>
  <c r="J152" i="32"/>
  <c r="E152" i="32"/>
  <c r="L127" i="32"/>
  <c r="F136" i="32"/>
  <c r="M118" i="32"/>
  <c r="C118" i="32"/>
  <c r="Q95" i="32"/>
  <c r="G102" i="32"/>
  <c r="O50" i="32"/>
  <c r="S282" i="32"/>
  <c r="S274" i="32"/>
  <c r="M236" i="32"/>
  <c r="K203" i="32"/>
  <c r="K260" i="32"/>
  <c r="F246" i="32"/>
  <c r="M246" i="32" s="1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H100" i="32"/>
  <c r="F102" i="32"/>
  <c r="H102" i="32" s="1"/>
  <c r="M101" i="32"/>
  <c r="L284" i="32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4" i="32"/>
  <c r="I220" i="32"/>
  <c r="K205" i="32"/>
  <c r="I210" i="32"/>
  <c r="K202" i="32"/>
  <c r="K198" i="32"/>
  <c r="K190" i="32"/>
  <c r="K186" i="32"/>
  <c r="M167" i="32"/>
  <c r="H171" i="32"/>
  <c r="M163" i="32"/>
  <c r="J171" i="32"/>
  <c r="M159" i="32"/>
  <c r="H149" i="32"/>
  <c r="K136" i="32"/>
  <c r="J136" i="32"/>
  <c r="E136" i="32"/>
  <c r="H96" i="32"/>
  <c r="J82" i="32"/>
  <c r="E84" i="32"/>
  <c r="J78" i="32"/>
  <c r="M68" i="32"/>
  <c r="E68" i="32"/>
  <c r="D16" i="32"/>
  <c r="K273" i="32"/>
  <c r="K265" i="32"/>
  <c r="K261" i="32"/>
  <c r="K257" i="32"/>
  <c r="K256" i="32"/>
  <c r="K255" i="32"/>
  <c r="K254" i="32"/>
  <c r="S273" i="32"/>
  <c r="O263" i="32"/>
  <c r="O259" i="32"/>
  <c r="M244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98" i="32"/>
  <c r="H94" i="32"/>
  <c r="C84" i="32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D152" i="32"/>
  <c r="C136" i="32"/>
  <c r="H132" i="32"/>
  <c r="H128" i="32"/>
  <c r="H99" i="32"/>
  <c r="H95" i="32"/>
  <c r="O63" i="32"/>
  <c r="N68" i="32"/>
  <c r="J68" i="32"/>
  <c r="F68" i="32"/>
  <c r="K44" i="32"/>
  <c r="H150" i="32"/>
  <c r="H146" i="32"/>
  <c r="L134" i="32"/>
  <c r="L130" i="32"/>
  <c r="D136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M171" i="32" l="1"/>
  <c r="P152" i="32"/>
  <c r="J84" i="32"/>
  <c r="K191" i="32"/>
  <c r="Q118" i="32"/>
  <c r="I228" i="32"/>
  <c r="Q101" i="32"/>
  <c r="K210" i="32"/>
  <c r="S284" i="32"/>
  <c r="F118" i="32"/>
  <c r="K284" i="32"/>
  <c r="L136" i="32"/>
  <c r="H152" i="32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71" i="54" s="1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K266" i="45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P152" i="42" l="1"/>
  <c r="H136" i="45"/>
  <c r="M246" i="54"/>
  <c r="Q118" i="57"/>
  <c r="J84" i="57"/>
  <c r="K266" i="57"/>
  <c r="I228" i="54"/>
  <c r="M246" i="51"/>
  <c r="Q118" i="51"/>
  <c r="K210" i="51"/>
  <c r="M246" i="42"/>
  <c r="Q118" i="39"/>
  <c r="Q118" i="42"/>
  <c r="P152" i="36"/>
  <c r="Q118" i="67"/>
  <c r="I228" i="51"/>
  <c r="Q118" i="54"/>
  <c r="Q118" i="36"/>
  <c r="J84" i="67"/>
  <c r="M171" i="64"/>
  <c r="M171" i="61"/>
  <c r="J84" i="48"/>
  <c r="K191" i="70"/>
  <c r="F118" i="67"/>
  <c r="H102" i="61"/>
  <c r="O68" i="51"/>
  <c r="H102" i="54"/>
  <c r="P152" i="51"/>
  <c r="F118" i="45"/>
  <c r="J84" i="45"/>
  <c r="K210" i="42"/>
  <c r="K210" i="36"/>
  <c r="H102" i="36"/>
  <c r="M246" i="39"/>
  <c r="M246" i="36"/>
  <c r="F118" i="64"/>
  <c r="K266" i="64"/>
  <c r="P152" i="61"/>
  <c r="H136" i="54"/>
  <c r="I228" i="70"/>
  <c r="Q101" i="70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<sst xmlns="http://schemas.openxmlformats.org/spreadsheetml/2006/main" count="20202" uniqueCount="238">
  <si>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</si>
  <si>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</si>
  <si>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</si>
  <si>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</si>
  <si>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</si>
  <si>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</si>
  <si>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</si>
  <si>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</si>
  <si>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</si>
  <si>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</si>
  <si>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</si>
  <si>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</si>
  <si>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</si>
  <si>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</si>
  <si>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</si>
  <si>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</si>
  <si>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</si>
  <si>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</si>
  <si>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</si>
  <si>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</si>
  <si>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</si>
  <si>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</si>
  <si>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</si>
  <si>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</si>
  <si>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</si>
  <si>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</si>
  <si>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</si>
  <si>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</si>
  <si>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</si>
  <si>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</si>
  <si>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</si>
  <si>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</si>
  <si>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</si>
  <si>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</si>
  <si>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</si>
  <si>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</si>
  <si>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</si>
  <si>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</si>
  <si>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</si>
  <si>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</si>
  <si>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</si>
  <si>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</si>
  <si>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</si>
  <si>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</si>
  <si>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</si>
  <si>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</si>
  <si>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</si>
  <si>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</si>
  <si>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</si>
  <si>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</si>
  <si>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</si>
  <si>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</si>
  <si>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</si>
  <si>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</si>
  <si>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</si>
  <si>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</si>
  <si>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</si>
  <si>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</si>
  <si>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</si>
  <si>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</si>
  <si>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</si>
  <si>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</si>
  <si>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</si>
  <si>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</si>
  <si>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</si>
  <si>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</si>
  <si>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</si>
  <si>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</si>
  <si>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</si>
  <si>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</si>
  <si>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</si>
  <si>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</si>
  <si>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</si>
  <si>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</si>
  <si>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</si>
  <si>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</si>
  <si>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</si>
  <si>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</si>
  <si>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</si>
  <si>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</si>
  <si>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</si>
  <si>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</si>
  <si>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</si>
  <si>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</si>
  <si>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</si>
  <si>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</si>
  <si>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</si>
  <si>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</si>
  <si>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</si>
  <si>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</si>
  <si>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</si>
  <si>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</si>
  <si>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</si>
  <si>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</si>
  <si>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</si>
  <si>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</si>
  <si>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</si>
  <si>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</si>
  <si>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</si>
  <si>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</si>
  <si>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</si>
  <si>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</si>
  <si>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</si>
  <si>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</si>
  <si>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</si>
  <si>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</si>
  <si>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</si>
  <si>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</si>
  <si>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</si>
  <si>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</si>
  <si>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</si>
  <si>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</si>
  <si>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</si>
  <si>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</si>
  <si>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</si>
  <si>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</si>
  <si>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</si>
  <si>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</si>
  <si>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</si>
  <si>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</si>
  <si>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</si>
  <si>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</si>
  <si>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</si>
  <si>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</si>
  <si>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</si>
  <si>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</si>
  <si>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</si>
  <si>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</si>
  <si>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</si>
  <si>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</si>
  <si>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</si>
  <si>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</si>
  <si>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</si>
  <si>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</si>
  <si>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</si>
  <si>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</si>
  <si>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</si>
  <si>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</si>
  <si>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</si>
  <si>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</si>
  <si>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</si>
  <si>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</si>
  <si>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</si>
  <si>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</si>
  <si>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</si>
  <si>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</si>
  <si>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</si>
  <si>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</si>
  <si>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</si>
  <si>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</si>
  <si>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</si>
  <si>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</si>
  <si>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</si>
  <si>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</si>
  <si>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</si>
  <si>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</si>
  <si>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</si>
  <si>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</si>
  <si>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</si>
  <si>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</si>
  <si>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</si>
  <si>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</si>
  <si>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</si>
  <si>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</si>
  <si>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</si>
  <si>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</si>
  <si>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</si>
  <si>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</si>
  <si>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</si>
  <si>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</si>
  <si>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</si>
  <si>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</si>
  <si>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</si>
  <si>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</si>
  <si>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</si>
  <si>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</si>
  <si>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</si>
  <si>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</si>
  <si>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</si>
  <si>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</si>
  <si>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</si>
  <si>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</si>
  <si>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</si>
  <si>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</si>
  <si>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</si>
  <si>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</si>
  <si>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</si>
  <si>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</si>
  <si>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</si>
  <si>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</si>
  <si>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</si>
  <si>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</si>
  <si>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</si>
  <si>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</si>
  <si>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</si>
  <si>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</si>
  <si>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</si>
  <si>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</si>
  <si>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</si>
  <si>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</si>
  <si>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</si>
  <si>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</si>
  <si>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</si>
  <si>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</si>
  <si>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</si>
  <si>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</si>
  <si>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</si>
  <si>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</si>
  <si>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</si>
  <si>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</si>
  <si>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</si>
  <si>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</si>
  <si>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</si>
  <si>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</si>
  <si>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</si>
  <si>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</si>
  <si>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</si>
  <si>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</si>
  <si>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</si>
  <si>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</si>
  <si>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</si>
  <si>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</si>
  <si>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</si>
  <si>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</si>
  <si>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</si>
  <si>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</si>
  <si>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</si>
  <si>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</si>
  <si>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</si>
  <si>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</si>
  <si>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</si>
  <si>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</si>
  <si>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</si>
  <si>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</si>
  <si>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</si>
  <si>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東成区</t>
    <rPh sb="0" eb="2">
      <t>ヒガシナリ</t>
    </rPh>
    <rPh sb="2" eb="3">
      <t>ク</t>
    </rPh>
    <phoneticPr fontId="1"/>
  </si>
  <si>
    <t>木</t>
    <rPh sb="0" eb="1">
      <t>モク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</si>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</sst>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24" xfId="0" applyFill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 shrinkToFi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7" name="角丸四角形 5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58" name="角丸四角形 57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0" name="角丸四角形 5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1" name="角丸四角形 60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3" name="角丸四角形 6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4" name="角丸四角形 63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6" name="角丸四角形 6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67" name="角丸四角形 66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8" name="下矢印 6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9" name="角丸四角形 6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0" name="角丸四角形 69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2" name="角丸四角形 7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3" name="角丸四角形 72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4" name="下矢印 7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5" name="角丸四角形 7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6" name="角丸四角形 75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8" name="角丸四角形 7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9" name="角丸四角形 78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0" name="下矢印 7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1" name="角丸四角形 8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82" name="角丸四角形 81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4" name="角丸四角形 8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5" name="角丸四角形 84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6" name="下矢印 8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7" name="角丸四角形 8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8" name="角丸四角形 8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0" name="角丸四角形 8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91" name="角丸四角形 90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2" name="下矢印 9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3" name="角丸四角形 9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94" name="角丸四角形 93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6" name="角丸四角形 9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97" name="角丸四角形 96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8" name="下矢印 9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9" name="角丸四角形 9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100" name="角丸四角形 99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1" name="下矢印 10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2" name="角丸四角形 10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3" name="角丸四角形 102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4" name="下矢印 10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5" name="角丸四角形 10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6" name="角丸四角形 105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7" name="下矢印 10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8" name="角丸四角形 10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9" name="角丸四角形 108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0" name="下矢印 10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11" name="角丸四角形 11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1047751</xdr:colOff>
      <xdr:row>0</xdr:row>
      <xdr:rowOff>23812</xdr:rowOff>
    </xdr:from>
    <xdr:to>
      <xdr:col>12</xdr:col>
      <xdr:colOff>738188</xdr:colOff>
      <xdr:row>10</xdr:row>
      <xdr:rowOff>1369218</xdr:rowOff>
    </xdr:to>
    <xdr:sp macro="" textlink="">
      <xdr:nvSpPr>
        <xdr:cNvPr id="112" name="角丸四角形 111"/>
        <xdr:cNvSpPr/>
      </xdr:nvSpPr>
      <xdr:spPr>
        <a:xfrm>
          <a:off x="8791576" y="23812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3" name="下矢印 1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14" name="角丸四角形 11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1047751</xdr:colOff>
      <xdr:row>0</xdr:row>
      <xdr:rowOff>23812</xdr:rowOff>
    </xdr:from>
    <xdr:to>
      <xdr:col>12</xdr:col>
      <xdr:colOff>738188</xdr:colOff>
      <xdr:row>10</xdr:row>
      <xdr:rowOff>1369218</xdr:rowOff>
    </xdr:to>
    <xdr:sp macro="" textlink="">
      <xdr:nvSpPr>
        <xdr:cNvPr id="115" name="角丸四角形 114"/>
        <xdr:cNvSpPr/>
      </xdr:nvSpPr>
      <xdr:spPr>
        <a:xfrm>
          <a:off x="8791576" y="23812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6" name="下矢印 1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17" name="角丸四角形 11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1047751</xdr:colOff>
      <xdr:row>0</xdr:row>
      <xdr:rowOff>23812</xdr:rowOff>
    </xdr:from>
    <xdr:to>
      <xdr:col>12</xdr:col>
      <xdr:colOff>738188</xdr:colOff>
      <xdr:row>10</xdr:row>
      <xdr:rowOff>1369218</xdr:rowOff>
    </xdr:to>
    <xdr:sp macro="" textlink="">
      <xdr:nvSpPr>
        <xdr:cNvPr id="118" name="角丸四角形 117"/>
        <xdr:cNvSpPr/>
      </xdr:nvSpPr>
      <xdr:spPr>
        <a:xfrm>
          <a:off x="8791576" y="23812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235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3</v>
      </c>
      <c r="D4" s="165">
        <v>26</v>
      </c>
      <c r="E4" s="165" t="s">
        <v>236</v>
      </c>
    </row>
    <row r="5" spans="1:27" ht="15.95" customHeight="1" x14ac:dyDescent="0.15"/>
    <row r="6" spans="1:27" s="25" customFormat="1" ht="15.95" customHeight="1" x14ac:dyDescent="0.15">
      <c r="A6" s="169" t="s">
        <v>237</v>
      </c>
      <c r="B6" s="169" t="s">
        <v>37</v>
      </c>
      <c r="C6" s="172" t="s">
        <v>0</v>
      </c>
      <c r="D6" s="172" t="s">
        <v>1</v>
      </c>
      <c r="E6" s="172" t="s">
        <v>2</v>
      </c>
      <c r="F6" s="169" t="s">
        <v>8</v>
      </c>
      <c r="G6" s="169" t="s">
        <v>6</v>
      </c>
      <c r="H6" s="169" t="s">
        <v>9</v>
      </c>
      <c r="I6" s="196" t="s">
        <v>14</v>
      </c>
      <c r="J6" s="202"/>
      <c r="K6" s="196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0"/>
      <c r="B7" s="170"/>
      <c r="C7" s="173"/>
      <c r="D7" s="173"/>
      <c r="E7" s="173"/>
      <c r="F7" s="170"/>
      <c r="G7" s="170"/>
      <c r="H7" s="170"/>
      <c r="I7" s="197"/>
      <c r="J7" s="203"/>
      <c r="K7" s="197"/>
      <c r="L7" s="205" t="s">
        <v>45</v>
      </c>
      <c r="M7" s="205"/>
      <c r="N7" s="205"/>
      <c r="O7" s="205"/>
      <c r="P7" s="205"/>
      <c r="Q7" s="205"/>
      <c r="R7" s="205"/>
      <c r="S7" s="205" t="s">
        <v>44</v>
      </c>
      <c r="T7" s="205"/>
      <c r="U7" s="205"/>
      <c r="V7" s="205"/>
      <c r="W7" s="205"/>
      <c r="X7" s="205"/>
      <c r="Y7" s="205"/>
      <c r="Z7" s="205"/>
      <c r="AA7" s="206"/>
    </row>
    <row r="8" spans="1:27" s="25" customFormat="1" ht="15.95" customHeight="1" x14ac:dyDescent="0.15">
      <c r="A8" s="171"/>
      <c r="B8" s="171"/>
      <c r="C8" s="174"/>
      <c r="D8" s="174"/>
      <c r="E8" s="174"/>
      <c r="F8" s="171"/>
      <c r="G8" s="171"/>
      <c r="H8" s="171"/>
      <c r="I8" s="198"/>
      <c r="J8" s="204"/>
      <c r="K8" s="197"/>
      <c r="L8" s="199" t="s">
        <v>16</v>
      </c>
      <c r="M8" s="200"/>
      <c r="N8" s="200"/>
      <c r="O8" s="200"/>
      <c r="P8" s="200"/>
      <c r="Q8" s="200"/>
      <c r="R8" s="201"/>
      <c r="S8" s="199" t="s">
        <v>13</v>
      </c>
      <c r="T8" s="200"/>
      <c r="U8" s="200"/>
      <c r="V8" s="200"/>
      <c r="W8" s="200"/>
      <c r="X8" s="200"/>
      <c r="Y8" s="200"/>
      <c r="Z8" s="200"/>
      <c r="AA8" s="201"/>
    </row>
    <row r="9" spans="1:27" s="25" customFormat="1" ht="15.95" customHeight="1" x14ac:dyDescent="0.15">
      <c r="A9" s="175"/>
      <c r="B9" s="186" t="s">
        <v>38</v>
      </c>
      <c r="C9" s="183"/>
      <c r="D9" s="183"/>
      <c r="E9" s="183"/>
      <c r="F9" s="175"/>
      <c r="G9" s="180" t="s">
        <v>7</v>
      </c>
      <c r="H9" s="180" t="s">
        <v>39</v>
      </c>
      <c r="I9" s="178" t="s">
        <v>17</v>
      </c>
      <c r="J9" s="179"/>
      <c r="K9" s="197"/>
      <c r="L9" s="189" t="s">
        <v>26</v>
      </c>
      <c r="M9" s="190" t="s">
        <v>34</v>
      </c>
      <c r="N9" s="191"/>
      <c r="O9" s="191"/>
      <c r="P9" s="191"/>
      <c r="Q9" s="191"/>
      <c r="R9" s="156"/>
      <c r="S9" s="189" t="s">
        <v>27</v>
      </c>
      <c r="T9" s="190" t="s">
        <v>33</v>
      </c>
      <c r="U9" s="191"/>
      <c r="V9" s="191"/>
      <c r="W9" s="191"/>
      <c r="X9" s="191"/>
      <c r="Y9" s="191"/>
      <c r="Z9" s="191"/>
      <c r="AA9" s="192"/>
    </row>
    <row r="10" spans="1:27" s="25" customFormat="1" ht="15.95" customHeight="1" x14ac:dyDescent="0.15">
      <c r="A10" s="176"/>
      <c r="B10" s="187"/>
      <c r="C10" s="184"/>
      <c r="D10" s="184"/>
      <c r="E10" s="184"/>
      <c r="F10" s="176"/>
      <c r="G10" s="181"/>
      <c r="H10" s="181"/>
      <c r="I10" s="14"/>
      <c r="J10" s="31" t="s">
        <v>31</v>
      </c>
      <c r="K10" s="198"/>
      <c r="L10" s="189"/>
      <c r="M10" s="193"/>
      <c r="N10" s="194"/>
      <c r="O10" s="194"/>
      <c r="P10" s="194"/>
      <c r="Q10" s="194"/>
      <c r="R10" s="157"/>
      <c r="S10" s="189"/>
      <c r="T10" s="193"/>
      <c r="U10" s="194"/>
      <c r="V10" s="194"/>
      <c r="W10" s="194"/>
      <c r="X10" s="194"/>
      <c r="Y10" s="194"/>
      <c r="Z10" s="194"/>
      <c r="AA10" s="195"/>
    </row>
    <row r="11" spans="1:27" s="25" customFormat="1" ht="159.94999999999999" customHeight="1" x14ac:dyDescent="0.15">
      <c r="A11" s="177"/>
      <c r="B11" s="188"/>
      <c r="C11" s="185"/>
      <c r="D11" s="185"/>
      <c r="E11" s="185"/>
      <c r="F11" s="177"/>
      <c r="G11" s="182"/>
      <c r="H11" s="18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26</v>
      </c>
      <c r="F12" s="16" t="s">
        <v>236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1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26</v>
      </c>
      <c r="F13" s="16" t="s">
        <v>236</v>
      </c>
      <c r="G13" s="23">
        <v>9</v>
      </c>
      <c r="H13" s="23">
        <v>6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2</v>
      </c>
      <c r="O13" s="7">
        <v>0</v>
      </c>
      <c r="P13" s="8">
        <v>0</v>
      </c>
      <c r="Q13" s="7">
        <v>0</v>
      </c>
      <c r="R13" s="19">
        <v>2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26</v>
      </c>
      <c r="F14" s="16" t="s">
        <v>236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26</v>
      </c>
      <c r="F15" s="16" t="s">
        <v>236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26</v>
      </c>
      <c r="F16" s="16" t="s">
        <v>236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26</v>
      </c>
      <c r="F17" s="16" t="s">
        <v>236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26</v>
      </c>
      <c r="F18" s="16" t="s">
        <v>236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26</v>
      </c>
      <c r="F19" s="16" t="s">
        <v>236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26</v>
      </c>
      <c r="F20" s="16" t="s">
        <v>236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26</v>
      </c>
      <c r="F21" s="16" t="s">
        <v>236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26</v>
      </c>
      <c r="F22" s="16" t="s">
        <v>236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26</v>
      </c>
      <c r="F23" s="16" t="s">
        <v>236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26</v>
      </c>
      <c r="F24" s="16" t="s">
        <v>236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26</v>
      </c>
      <c r="F25" s="16" t="s">
        <v>236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26</v>
      </c>
      <c r="F26" s="16" t="s">
        <v>236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26</v>
      </c>
      <c r="F27" s="16" t="s">
        <v>236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26</v>
      </c>
      <c r="F28" s="16" t="s">
        <v>236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26</v>
      </c>
      <c r="F29" s="16" t="s">
        <v>236</v>
      </c>
      <c r="G29" s="23">
        <v>9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26</v>
      </c>
      <c r="F30" s="16" t="s">
        <v>236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26</v>
      </c>
      <c r="F31" s="16" t="s">
        <v>236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26</v>
      </c>
      <c r="F32" s="16" t="s">
        <v>236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1</v>
      </c>
      <c r="P32" s="8">
        <v>0</v>
      </c>
      <c r="Q32" s="7">
        <v>0</v>
      </c>
      <c r="R32" s="19">
        <v>2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26</v>
      </c>
      <c r="F33" s="16" t="s">
        <v>236</v>
      </c>
      <c r="G33" s="23">
        <v>9</v>
      </c>
      <c r="H33" s="23">
        <v>4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26</v>
      </c>
      <c r="F34" s="16" t="s">
        <v>236</v>
      </c>
      <c r="G34" s="23">
        <v>9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1</v>
      </c>
      <c r="Z34" s="12">
        <v>0</v>
      </c>
      <c r="AA34" s="19">
        <v>3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26</v>
      </c>
      <c r="F35" s="16" t="s">
        <v>236</v>
      </c>
      <c r="G35" s="23">
        <v>9</v>
      </c>
      <c r="H35" s="23">
        <v>2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2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26</v>
      </c>
      <c r="F36" s="16" t="s">
        <v>236</v>
      </c>
      <c r="G36" s="23">
        <v>9</v>
      </c>
      <c r="H36" s="23">
        <v>4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26</v>
      </c>
      <c r="F37" s="16" t="s">
        <v>236</v>
      </c>
      <c r="G37" s="23">
        <v>9</v>
      </c>
      <c r="H37" s="23">
        <v>6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26</v>
      </c>
      <c r="F38" s="16" t="s">
        <v>236</v>
      </c>
      <c r="G38" s="23">
        <v>9</v>
      </c>
      <c r="H38" s="23">
        <v>6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26</v>
      </c>
      <c r="F39" s="16" t="s">
        <v>236</v>
      </c>
      <c r="G39" s="23">
        <v>9</v>
      </c>
      <c r="H39" s="23">
        <v>2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26</v>
      </c>
      <c r="F40" s="16" t="s">
        <v>236</v>
      </c>
      <c r="G40" s="23">
        <v>9</v>
      </c>
      <c r="H40" s="23">
        <v>5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1</v>
      </c>
      <c r="P40" s="8">
        <v>0</v>
      </c>
      <c r="Q40" s="7">
        <v>0</v>
      </c>
      <c r="R40" s="19">
        <v>2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26</v>
      </c>
      <c r="F41" s="16" t="s">
        <v>236</v>
      </c>
      <c r="G41" s="23">
        <v>9</v>
      </c>
      <c r="H41" s="23">
        <v>4</v>
      </c>
      <c r="I41" s="16">
        <v>2</v>
      </c>
      <c r="J41" s="24"/>
      <c r="K41" s="13">
        <v>3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v>1</v>
      </c>
      <c r="S41" s="23">
        <v>1</v>
      </c>
      <c r="T41" s="5">
        <v>0</v>
      </c>
      <c r="U41" s="6">
        <v>0</v>
      </c>
      <c r="V41" s="7">
        <v>1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26</v>
      </c>
      <c r="F42" s="16" t="s">
        <v>236</v>
      </c>
      <c r="G42" s="23">
        <v>10</v>
      </c>
      <c r="H42" s="23">
        <v>8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26</v>
      </c>
      <c r="F43" s="16" t="s">
        <v>236</v>
      </c>
      <c r="G43" s="23">
        <v>10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26</v>
      </c>
      <c r="F44" s="16" t="s">
        <v>236</v>
      </c>
      <c r="G44" s="23">
        <v>10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1</v>
      </c>
      <c r="O44" s="7">
        <v>0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26</v>
      </c>
      <c r="F45" s="16" t="s">
        <v>236</v>
      </c>
      <c r="G45" s="23">
        <v>10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26</v>
      </c>
      <c r="F46" s="16" t="s">
        <v>236</v>
      </c>
      <c r="G46" s="23">
        <v>10</v>
      </c>
      <c r="H46" s="23">
        <v>6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26</v>
      </c>
      <c r="F47" s="16" t="s">
        <v>236</v>
      </c>
      <c r="G47" s="23">
        <v>10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26</v>
      </c>
      <c r="F48" s="16" t="s">
        <v>236</v>
      </c>
      <c r="G48" s="23">
        <v>10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26</v>
      </c>
      <c r="F49" s="16" t="s">
        <v>236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2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26</v>
      </c>
      <c r="F50" s="16" t="s">
        <v>236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26</v>
      </c>
      <c r="F51" s="16" t="s">
        <v>236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26</v>
      </c>
      <c r="F52" s="16" t="s">
        <v>236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26</v>
      </c>
      <c r="F53" s="16" t="s">
        <v>236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26</v>
      </c>
      <c r="F54" s="16" t="s">
        <v>236</v>
      </c>
      <c r="G54" s="23">
        <v>10</v>
      </c>
      <c r="H54" s="23">
        <v>4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26</v>
      </c>
      <c r="F55" s="16" t="s">
        <v>236</v>
      </c>
      <c r="G55" s="23">
        <v>10</v>
      </c>
      <c r="H55" s="23">
        <v>2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1</v>
      </c>
      <c r="Y55" s="7">
        <v>0</v>
      </c>
      <c r="Z55" s="12">
        <v>0</v>
      </c>
      <c r="AA55" s="19">
        <v>2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26</v>
      </c>
      <c r="F56" s="16" t="s">
        <v>236</v>
      </c>
      <c r="G56" s="23">
        <v>10</v>
      </c>
      <c r="H56" s="23">
        <v>4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26</v>
      </c>
      <c r="F57" s="16" t="s">
        <v>236</v>
      </c>
      <c r="G57" s="23">
        <v>10</v>
      </c>
      <c r="H57" s="23">
        <v>2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1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26</v>
      </c>
      <c r="F58" s="16" t="s">
        <v>236</v>
      </c>
      <c r="G58" s="23">
        <v>10</v>
      </c>
      <c r="H58" s="23">
        <v>2</v>
      </c>
      <c r="I58" s="16">
        <v>2</v>
      </c>
      <c r="J58" s="24"/>
      <c r="K58" s="13">
        <v>3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26</v>
      </c>
      <c r="F59" s="16" t="s">
        <v>236</v>
      </c>
      <c r="G59" s="23">
        <v>10</v>
      </c>
      <c r="H59" s="23">
        <v>1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1</v>
      </c>
      <c r="P59" s="8">
        <v>0</v>
      </c>
      <c r="Q59" s="7">
        <v>0</v>
      </c>
      <c r="R59" s="19">
        <v>2</v>
      </c>
      <c r="S59" s="23">
        <v>1</v>
      </c>
      <c r="T59" s="5">
        <v>0</v>
      </c>
      <c r="U59" s="6">
        <v>1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2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26</v>
      </c>
      <c r="F60" s="16" t="s">
        <v>236</v>
      </c>
      <c r="G60" s="23">
        <v>10</v>
      </c>
      <c r="H60" s="23">
        <v>2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26</v>
      </c>
      <c r="F61" s="16" t="s">
        <v>236</v>
      </c>
      <c r="G61" s="23">
        <v>10</v>
      </c>
      <c r="H61" s="23">
        <v>1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26</v>
      </c>
      <c r="F62" s="16" t="s">
        <v>236</v>
      </c>
      <c r="G62" s="23">
        <v>10</v>
      </c>
      <c r="H62" s="23">
        <v>5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26</v>
      </c>
      <c r="F63" s="16" t="s">
        <v>236</v>
      </c>
      <c r="G63" s="23">
        <v>10</v>
      </c>
      <c r="H63" s="23">
        <v>3</v>
      </c>
      <c r="I63" s="16">
        <v>2</v>
      </c>
      <c r="J63" s="24"/>
      <c r="K63" s="13">
        <v>3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26</v>
      </c>
      <c r="F64" s="16" t="s">
        <v>236</v>
      </c>
      <c r="G64" s="23">
        <v>10</v>
      </c>
      <c r="H64" s="23">
        <v>5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26</v>
      </c>
      <c r="F65" s="16" t="s">
        <v>236</v>
      </c>
      <c r="G65" s="23">
        <v>10</v>
      </c>
      <c r="H65" s="23">
        <v>2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2">
        <v>0</v>
      </c>
      <c r="AA65" s="19">
        <v>2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26</v>
      </c>
      <c r="F66" s="16" t="s">
        <v>236</v>
      </c>
      <c r="G66" s="23">
        <v>10</v>
      </c>
      <c r="H66" s="23">
        <v>2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26</v>
      </c>
      <c r="F67" s="16" t="s">
        <v>236</v>
      </c>
      <c r="G67" s="23">
        <v>10</v>
      </c>
      <c r="H67" s="23">
        <v>5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26</v>
      </c>
      <c r="F68" s="16" t="s">
        <v>236</v>
      </c>
      <c r="G68" s="23">
        <v>10</v>
      </c>
      <c r="H68" s="23">
        <v>8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1</v>
      </c>
      <c r="O68" s="7">
        <v>1</v>
      </c>
      <c r="P68" s="8">
        <v>0</v>
      </c>
      <c r="Q68" s="7">
        <v>0</v>
      </c>
      <c r="R68" s="19">
        <v>2</v>
      </c>
      <c r="S68" s="23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26</v>
      </c>
      <c r="F69" s="16" t="s">
        <v>236</v>
      </c>
      <c r="G69" s="23">
        <v>11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26</v>
      </c>
      <c r="F70" s="16" t="s">
        <v>236</v>
      </c>
      <c r="G70" s="23">
        <v>11</v>
      </c>
      <c r="H70" s="23">
        <v>1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26</v>
      </c>
      <c r="F71" s="16" t="s">
        <v>236</v>
      </c>
      <c r="G71" s="23">
        <v>11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26</v>
      </c>
      <c r="F72" s="16" t="s">
        <v>236</v>
      </c>
      <c r="G72" s="23">
        <v>11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26</v>
      </c>
      <c r="F73" s="16" t="s">
        <v>236</v>
      </c>
      <c r="G73" s="23">
        <v>11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0</v>
      </c>
      <c r="P73" s="8">
        <v>0</v>
      </c>
      <c r="Q73" s="7">
        <v>1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26</v>
      </c>
      <c r="F74" s="16" t="s">
        <v>236</v>
      </c>
      <c r="G74" s="23">
        <v>11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26</v>
      </c>
      <c r="F75" s="16" t="s">
        <v>236</v>
      </c>
      <c r="G75" s="23">
        <v>11</v>
      </c>
      <c r="H75" s="23">
        <v>8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26</v>
      </c>
      <c r="F76" s="16" t="s">
        <v>236</v>
      </c>
      <c r="G76" s="23">
        <v>11</v>
      </c>
      <c r="H76" s="23">
        <v>1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26</v>
      </c>
      <c r="F77" s="16" t="s">
        <v>236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1</v>
      </c>
      <c r="O77" s="7">
        <v>0</v>
      </c>
      <c r="P77" s="8">
        <v>0</v>
      </c>
      <c r="Q77" s="7">
        <v>0</v>
      </c>
      <c r="R77" s="19">
        <v>2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26</v>
      </c>
      <c r="F78" s="16" t="s">
        <v>236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26</v>
      </c>
      <c r="F79" s="16" t="s">
        <v>236</v>
      </c>
      <c r="G79" s="23">
        <v>11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26</v>
      </c>
      <c r="F80" s="16" t="s">
        <v>236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26</v>
      </c>
      <c r="F81" s="16" t="s">
        <v>236</v>
      </c>
      <c r="G81" s="23">
        <v>11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26</v>
      </c>
      <c r="F82" s="16" t="s">
        <v>236</v>
      </c>
      <c r="G82" s="23">
        <v>11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26</v>
      </c>
      <c r="F83" s="16" t="s">
        <v>236</v>
      </c>
      <c r="G83" s="23">
        <v>11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26</v>
      </c>
      <c r="F84" s="16" t="s">
        <v>236</v>
      </c>
      <c r="G84" s="23">
        <v>11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26</v>
      </c>
      <c r="F85" s="16" t="s">
        <v>236</v>
      </c>
      <c r="G85" s="23">
        <v>11</v>
      </c>
      <c r="H85" s="23">
        <v>8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26</v>
      </c>
      <c r="F86" s="16" t="s">
        <v>236</v>
      </c>
      <c r="G86" s="23">
        <v>11</v>
      </c>
      <c r="H86" s="23">
        <v>7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26</v>
      </c>
      <c r="F87" s="16" t="s">
        <v>236</v>
      </c>
      <c r="G87" s="23">
        <v>11</v>
      </c>
      <c r="H87" s="23">
        <v>6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26</v>
      </c>
      <c r="F88" s="16" t="s">
        <v>236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26</v>
      </c>
      <c r="F89" s="16" t="s">
        <v>236</v>
      </c>
      <c r="G89" s="23">
        <v>11</v>
      </c>
      <c r="H89" s="23">
        <v>6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26</v>
      </c>
      <c r="F90" s="16" t="s">
        <v>236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26</v>
      </c>
      <c r="F91" s="16" t="s">
        <v>236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1</v>
      </c>
      <c r="P91" s="8">
        <v>0</v>
      </c>
      <c r="Q91" s="7">
        <v>0</v>
      </c>
      <c r="R91" s="19">
        <v>2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26</v>
      </c>
      <c r="F92" s="16" t="s">
        <v>236</v>
      </c>
      <c r="G92" s="23">
        <v>11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26</v>
      </c>
      <c r="F93" s="16" t="s">
        <v>236</v>
      </c>
      <c r="G93" s="23">
        <v>11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26</v>
      </c>
      <c r="F94" s="16" t="s">
        <v>236</v>
      </c>
      <c r="G94" s="23">
        <v>11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26</v>
      </c>
      <c r="F95" s="16" t="s">
        <v>236</v>
      </c>
      <c r="G95" s="23">
        <v>11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3</v>
      </c>
      <c r="E96" s="22">
        <v>26</v>
      </c>
      <c r="F96" s="16" t="s">
        <v>236</v>
      </c>
      <c r="G96" s="23">
        <v>11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3</v>
      </c>
      <c r="E97" s="22">
        <v>26</v>
      </c>
      <c r="F97" s="16" t="s">
        <v>236</v>
      </c>
      <c r="G97" s="23">
        <v>11</v>
      </c>
      <c r="H97" s="23">
        <v>4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3</v>
      </c>
      <c r="E98" s="22">
        <v>26</v>
      </c>
      <c r="F98" s="16" t="s">
        <v>236</v>
      </c>
      <c r="G98" s="23">
        <v>11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1</v>
      </c>
      <c r="Z98" s="12">
        <v>0</v>
      </c>
      <c r="AA98" s="19">
        <v>3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3</v>
      </c>
      <c r="E99" s="22">
        <v>26</v>
      </c>
      <c r="F99" s="16" t="s">
        <v>236</v>
      </c>
      <c r="G99" s="23">
        <v>11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2">
        <v>0</v>
      </c>
      <c r="AA99" s="19">
        <v>2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3</v>
      </c>
      <c r="E100" s="22">
        <v>26</v>
      </c>
      <c r="F100" s="16" t="s">
        <v>236</v>
      </c>
      <c r="G100" s="23">
        <v>11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2">
        <v>0</v>
      </c>
      <c r="AA100" s="19">
        <v>2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3</v>
      </c>
      <c r="E101" s="22">
        <v>26</v>
      </c>
      <c r="F101" s="16" t="s">
        <v>236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3</v>
      </c>
      <c r="E102" s="22">
        <v>26</v>
      </c>
      <c r="F102" s="16" t="s">
        <v>236</v>
      </c>
      <c r="G102" s="23">
        <v>11</v>
      </c>
      <c r="H102" s="23">
        <v>4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3</v>
      </c>
      <c r="E103" s="22">
        <v>26</v>
      </c>
      <c r="F103" s="16" t="s">
        <v>236</v>
      </c>
      <c r="G103" s="23">
        <v>11</v>
      </c>
      <c r="H103" s="23">
        <v>5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3</v>
      </c>
      <c r="E104" s="22">
        <v>26</v>
      </c>
      <c r="F104" s="16" t="s">
        <v>236</v>
      </c>
      <c r="G104" s="23">
        <v>11</v>
      </c>
      <c r="H104" s="23">
        <v>2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3</v>
      </c>
      <c r="E105" s="22">
        <v>26</v>
      </c>
      <c r="F105" s="16" t="s">
        <v>236</v>
      </c>
      <c r="G105" s="23">
        <v>11</v>
      </c>
      <c r="H105" s="23">
        <v>3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3</v>
      </c>
      <c r="E106" s="22">
        <v>26</v>
      </c>
      <c r="F106" s="16" t="s">
        <v>236</v>
      </c>
      <c r="G106" s="23">
        <v>11</v>
      </c>
      <c r="H106" s="23">
        <v>2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3</v>
      </c>
      <c r="E107" s="22">
        <v>26</v>
      </c>
      <c r="F107" s="16" t="s">
        <v>236</v>
      </c>
      <c r="G107" s="23">
        <v>11</v>
      </c>
      <c r="H107" s="23">
        <v>2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26</v>
      </c>
      <c r="F108" s="16" t="s">
        <v>236</v>
      </c>
      <c r="G108" s="23">
        <v>11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3</v>
      </c>
      <c r="E109" s="22">
        <v>26</v>
      </c>
      <c r="F109" s="16" t="s">
        <v>236</v>
      </c>
      <c r="G109" s="23">
        <v>11</v>
      </c>
      <c r="H109" s="23">
        <v>7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3</v>
      </c>
      <c r="E110" s="22">
        <v>26</v>
      </c>
      <c r="F110" s="16" t="s">
        <v>236</v>
      </c>
      <c r="G110" s="23">
        <v>11</v>
      </c>
      <c r="H110" s="23">
        <v>4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3</v>
      </c>
      <c r="E111" s="22">
        <v>26</v>
      </c>
      <c r="F111" s="16" t="s">
        <v>236</v>
      </c>
      <c r="G111" s="23">
        <v>11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3</v>
      </c>
      <c r="E112" s="22">
        <v>26</v>
      </c>
      <c r="F112" s="16" t="s">
        <v>236</v>
      </c>
      <c r="G112" s="23">
        <v>11</v>
      </c>
      <c r="H112" s="23">
        <v>9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3</v>
      </c>
      <c r="E113" s="22">
        <v>26</v>
      </c>
      <c r="F113" s="16" t="s">
        <v>236</v>
      </c>
      <c r="G113" s="23">
        <v>11</v>
      </c>
      <c r="H113" s="23">
        <v>3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3</v>
      </c>
      <c r="E114" s="22">
        <v>26</v>
      </c>
      <c r="F114" s="16" t="s">
        <v>236</v>
      </c>
      <c r="G114" s="23">
        <v>11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3</v>
      </c>
      <c r="E115" s="22">
        <v>26</v>
      </c>
      <c r="F115" s="16" t="s">
        <v>236</v>
      </c>
      <c r="G115" s="23">
        <v>11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3</v>
      </c>
      <c r="E116" s="22">
        <v>26</v>
      </c>
      <c r="F116" s="16" t="s">
        <v>236</v>
      </c>
      <c r="G116" s="23">
        <v>11</v>
      </c>
      <c r="H116" s="23">
        <v>4</v>
      </c>
      <c r="I116" s="16">
        <v>2</v>
      </c>
      <c r="J116" s="24"/>
      <c r="K116" s="13">
        <v>3</v>
      </c>
      <c r="L116" s="23">
        <v>2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>
        <v>1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3</v>
      </c>
      <c r="E117" s="22">
        <v>26</v>
      </c>
      <c r="F117" s="16" t="s">
        <v>236</v>
      </c>
      <c r="G117" s="23">
        <v>12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3</v>
      </c>
      <c r="E118" s="22">
        <v>26</v>
      </c>
      <c r="F118" s="16" t="s">
        <v>236</v>
      </c>
      <c r="G118" s="23">
        <v>12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1</v>
      </c>
      <c r="P118" s="8">
        <v>0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3</v>
      </c>
      <c r="E119" s="22">
        <v>26</v>
      </c>
      <c r="F119" s="16" t="s">
        <v>236</v>
      </c>
      <c r="G119" s="23">
        <v>12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3</v>
      </c>
      <c r="E120" s="22">
        <v>26</v>
      </c>
      <c r="F120" s="16" t="s">
        <v>236</v>
      </c>
      <c r="G120" s="23">
        <v>12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0</v>
      </c>
      <c r="Q120" s="7">
        <v>1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3</v>
      </c>
      <c r="E121" s="22">
        <v>26</v>
      </c>
      <c r="F121" s="16" t="s">
        <v>236</v>
      </c>
      <c r="G121" s="23">
        <v>12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3</v>
      </c>
      <c r="E122" s="22">
        <v>26</v>
      </c>
      <c r="F122" s="16" t="s">
        <v>236</v>
      </c>
      <c r="G122" s="23">
        <v>12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3</v>
      </c>
      <c r="E123" s="22">
        <v>26</v>
      </c>
      <c r="F123" s="16" t="s">
        <v>236</v>
      </c>
      <c r="G123" s="23">
        <v>12</v>
      </c>
      <c r="H123" s="23">
        <v>7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3</v>
      </c>
      <c r="E124" s="22">
        <v>26</v>
      </c>
      <c r="F124" s="16" t="s">
        <v>236</v>
      </c>
      <c r="G124" s="23">
        <v>12</v>
      </c>
      <c r="H124" s="23">
        <v>8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1</v>
      </c>
      <c r="P124" s="8">
        <v>0</v>
      </c>
      <c r="Q124" s="7">
        <v>0</v>
      </c>
      <c r="R124" s="19">
        <v>2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3</v>
      </c>
      <c r="E125" s="22">
        <v>26</v>
      </c>
      <c r="F125" s="16" t="s">
        <v>236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3</v>
      </c>
      <c r="E126" s="22">
        <v>26</v>
      </c>
      <c r="F126" s="16" t="s">
        <v>236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3</v>
      </c>
      <c r="E127" s="22">
        <v>26</v>
      </c>
      <c r="F127" s="16" t="s">
        <v>236</v>
      </c>
      <c r="G127" s="23">
        <v>12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3</v>
      </c>
      <c r="E128" s="22">
        <v>26</v>
      </c>
      <c r="F128" s="16" t="s">
        <v>236</v>
      </c>
      <c r="G128" s="23">
        <v>12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3</v>
      </c>
      <c r="E129" s="22">
        <v>26</v>
      </c>
      <c r="F129" s="16" t="s">
        <v>236</v>
      </c>
      <c r="G129" s="23">
        <v>12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3</v>
      </c>
      <c r="E130" s="22">
        <v>26</v>
      </c>
      <c r="F130" s="16" t="s">
        <v>236</v>
      </c>
      <c r="G130" s="23">
        <v>12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3</v>
      </c>
      <c r="E131" s="22">
        <v>26</v>
      </c>
      <c r="F131" s="16" t="s">
        <v>236</v>
      </c>
      <c r="G131" s="23">
        <v>12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3</v>
      </c>
      <c r="E132" s="22">
        <v>26</v>
      </c>
      <c r="F132" s="16" t="s">
        <v>236</v>
      </c>
      <c r="G132" s="23">
        <v>12</v>
      </c>
      <c r="H132" s="23">
        <v>4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3</v>
      </c>
      <c r="E133" s="22">
        <v>26</v>
      </c>
      <c r="F133" s="16" t="s">
        <v>236</v>
      </c>
      <c r="G133" s="23">
        <v>12</v>
      </c>
      <c r="H133" s="23">
        <v>5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3</v>
      </c>
      <c r="E134" s="22">
        <v>26</v>
      </c>
      <c r="F134" s="16" t="s">
        <v>236</v>
      </c>
      <c r="G134" s="23">
        <v>12</v>
      </c>
      <c r="H134" s="23">
        <v>1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2</v>
      </c>
      <c r="Y134" s="7">
        <v>0</v>
      </c>
      <c r="Z134" s="12">
        <v>0</v>
      </c>
      <c r="AA134" s="19">
        <v>3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3</v>
      </c>
      <c r="E135" s="22">
        <v>26</v>
      </c>
      <c r="F135" s="16" t="s">
        <v>236</v>
      </c>
      <c r="G135" s="23">
        <v>12</v>
      </c>
      <c r="H135" s="23">
        <v>4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3</v>
      </c>
      <c r="E136" s="22">
        <v>26</v>
      </c>
      <c r="F136" s="16" t="s">
        <v>236</v>
      </c>
      <c r="G136" s="23">
        <v>12</v>
      </c>
      <c r="H136" s="23">
        <v>4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2</v>
      </c>
      <c r="Z136" s="12">
        <v>0</v>
      </c>
      <c r="AA136" s="19">
        <v>2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3</v>
      </c>
      <c r="E137" s="22">
        <v>26</v>
      </c>
      <c r="F137" s="16" t="s">
        <v>236</v>
      </c>
      <c r="G137" s="23">
        <v>12</v>
      </c>
      <c r="H137" s="23">
        <v>3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3</v>
      </c>
      <c r="E138" s="22">
        <v>26</v>
      </c>
      <c r="F138" s="16" t="s">
        <v>236</v>
      </c>
      <c r="G138" s="23">
        <v>12</v>
      </c>
      <c r="H138" s="23">
        <v>5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1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3</v>
      </c>
      <c r="E139" s="22">
        <v>26</v>
      </c>
      <c r="F139" s="16" t="s">
        <v>236</v>
      </c>
      <c r="G139" s="23">
        <v>12</v>
      </c>
      <c r="H139" s="23">
        <v>7</v>
      </c>
      <c r="I139" s="16">
        <v>2</v>
      </c>
      <c r="J139" s="24"/>
      <c r="K139" s="13">
        <v>3</v>
      </c>
      <c r="L139" s="23">
        <v>2</v>
      </c>
      <c r="M139" s="5">
        <v>0</v>
      </c>
      <c r="N139" s="6">
        <v>2</v>
      </c>
      <c r="O139" s="7">
        <v>0</v>
      </c>
      <c r="P139" s="8">
        <v>0</v>
      </c>
      <c r="Q139" s="7">
        <v>0</v>
      </c>
      <c r="R139" s="19">
        <v>2</v>
      </c>
      <c r="S139" s="23">
        <v>2</v>
      </c>
      <c r="T139" s="5">
        <v>0</v>
      </c>
      <c r="U139" s="6">
        <v>2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2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3</v>
      </c>
      <c r="E140" s="22">
        <v>26</v>
      </c>
      <c r="F140" s="16" t="s">
        <v>236</v>
      </c>
      <c r="G140" s="23">
        <v>12</v>
      </c>
      <c r="H140" s="23">
        <v>8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>
        <v>1</v>
      </c>
      <c r="T140" s="5">
        <v>0</v>
      </c>
      <c r="U140" s="6">
        <v>1</v>
      </c>
      <c r="V140" s="7">
        <v>1</v>
      </c>
      <c r="W140" s="8">
        <v>0</v>
      </c>
      <c r="X140" s="7">
        <v>0</v>
      </c>
      <c r="Y140" s="7">
        <v>0</v>
      </c>
      <c r="Z140" s="12">
        <v>0</v>
      </c>
      <c r="AA140" s="19">
        <v>2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3</v>
      </c>
      <c r="E141" s="22">
        <v>26</v>
      </c>
      <c r="F141" s="16" t="s">
        <v>236</v>
      </c>
      <c r="G141" s="23">
        <v>12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2">
        <v>0</v>
      </c>
      <c r="AA141" s="19">
        <v>2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3</v>
      </c>
      <c r="E142" s="22">
        <v>26</v>
      </c>
      <c r="F142" s="16" t="s">
        <v>236</v>
      </c>
      <c r="G142" s="23">
        <v>12</v>
      </c>
      <c r="H142" s="23">
        <v>7</v>
      </c>
      <c r="I142" s="16">
        <v>2</v>
      </c>
      <c r="J142" s="24"/>
      <c r="K142" s="13">
        <v>3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3</v>
      </c>
      <c r="E143" s="22">
        <v>26</v>
      </c>
      <c r="F143" s="16" t="s">
        <v>236</v>
      </c>
      <c r="G143" s="23">
        <v>12</v>
      </c>
      <c r="H143" s="23">
        <v>5</v>
      </c>
      <c r="I143" s="16">
        <v>2</v>
      </c>
      <c r="J143" s="24"/>
      <c r="K143" s="13">
        <v>3</v>
      </c>
      <c r="L143" s="23">
        <v>2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>
        <v>2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3</v>
      </c>
      <c r="E144" s="22">
        <v>26</v>
      </c>
      <c r="F144" s="16" t="s">
        <v>236</v>
      </c>
      <c r="G144" s="23">
        <v>13</v>
      </c>
      <c r="H144" s="23">
        <v>3</v>
      </c>
      <c r="I144" s="16">
        <v>2</v>
      </c>
      <c r="J144" s="24"/>
      <c r="K144" s="13">
        <v>1</v>
      </c>
      <c r="L144" s="23">
        <v>2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3</v>
      </c>
      <c r="E145" s="22">
        <v>26</v>
      </c>
      <c r="F145" s="16" t="s">
        <v>236</v>
      </c>
      <c r="G145" s="23">
        <v>13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1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3</v>
      </c>
      <c r="E146" s="22">
        <v>26</v>
      </c>
      <c r="F146" s="16" t="s">
        <v>236</v>
      </c>
      <c r="G146" s="23">
        <v>13</v>
      </c>
      <c r="H146" s="23">
        <v>6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3</v>
      </c>
      <c r="E147" s="22">
        <v>26</v>
      </c>
      <c r="F147" s="16" t="s">
        <v>236</v>
      </c>
      <c r="G147" s="23">
        <v>13</v>
      </c>
      <c r="H147" s="23">
        <v>4</v>
      </c>
      <c r="I147" s="16">
        <v>2</v>
      </c>
      <c r="J147" s="24"/>
      <c r="K147" s="13">
        <v>1</v>
      </c>
      <c r="L147" s="23">
        <v>3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3</v>
      </c>
      <c r="E148" s="22">
        <v>26</v>
      </c>
      <c r="F148" s="16" t="s">
        <v>236</v>
      </c>
      <c r="G148" s="23">
        <v>13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3</v>
      </c>
      <c r="E149" s="22">
        <v>26</v>
      </c>
      <c r="F149" s="16" t="s">
        <v>236</v>
      </c>
      <c r="G149" s="23">
        <v>13</v>
      </c>
      <c r="H149" s="23">
        <v>7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3</v>
      </c>
      <c r="E150" s="22">
        <v>26</v>
      </c>
      <c r="F150" s="16" t="s">
        <v>236</v>
      </c>
      <c r="G150" s="23">
        <v>13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3</v>
      </c>
      <c r="E151" s="22">
        <v>26</v>
      </c>
      <c r="F151" s="16" t="s">
        <v>236</v>
      </c>
      <c r="G151" s="23">
        <v>13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3</v>
      </c>
      <c r="E152" s="22">
        <v>26</v>
      </c>
      <c r="F152" s="16" t="s">
        <v>236</v>
      </c>
      <c r="G152" s="23">
        <v>13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3</v>
      </c>
      <c r="E153" s="22">
        <v>26</v>
      </c>
      <c r="F153" s="16" t="s">
        <v>236</v>
      </c>
      <c r="G153" s="23">
        <v>13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1</v>
      </c>
      <c r="P153" s="8">
        <v>0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3</v>
      </c>
      <c r="E154" s="22">
        <v>26</v>
      </c>
      <c r="F154" s="16" t="s">
        <v>236</v>
      </c>
      <c r="G154" s="23">
        <v>13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3</v>
      </c>
      <c r="E155" s="22">
        <v>26</v>
      </c>
      <c r="F155" s="16" t="s">
        <v>236</v>
      </c>
      <c r="G155" s="23">
        <v>13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3</v>
      </c>
      <c r="E156" s="22">
        <v>26</v>
      </c>
      <c r="F156" s="16" t="s">
        <v>236</v>
      </c>
      <c r="G156" s="23">
        <v>13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3</v>
      </c>
      <c r="E157" s="22">
        <v>26</v>
      </c>
      <c r="F157" s="16" t="s">
        <v>236</v>
      </c>
      <c r="G157" s="23">
        <v>13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3</v>
      </c>
      <c r="E158" s="22">
        <v>26</v>
      </c>
      <c r="F158" s="16" t="s">
        <v>236</v>
      </c>
      <c r="G158" s="23">
        <v>13</v>
      </c>
      <c r="H158" s="23">
        <v>6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3</v>
      </c>
      <c r="E159" s="22">
        <v>26</v>
      </c>
      <c r="F159" s="16" t="s">
        <v>236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3</v>
      </c>
      <c r="E160" s="22">
        <v>26</v>
      </c>
      <c r="F160" s="16" t="s">
        <v>236</v>
      </c>
      <c r="G160" s="23">
        <v>13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1</v>
      </c>
      <c r="P160" s="8">
        <v>0</v>
      </c>
      <c r="Q160" s="7">
        <v>0</v>
      </c>
      <c r="R160" s="19">
        <v>2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3</v>
      </c>
      <c r="E161" s="22">
        <v>26</v>
      </c>
      <c r="F161" s="16" t="s">
        <v>236</v>
      </c>
      <c r="G161" s="23">
        <v>13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3</v>
      </c>
      <c r="E162" s="22">
        <v>26</v>
      </c>
      <c r="F162" s="16" t="s">
        <v>236</v>
      </c>
      <c r="G162" s="23">
        <v>13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3</v>
      </c>
      <c r="E163" s="22">
        <v>26</v>
      </c>
      <c r="F163" s="16" t="s">
        <v>236</v>
      </c>
      <c r="G163" s="23">
        <v>13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3</v>
      </c>
      <c r="E164" s="22">
        <v>26</v>
      </c>
      <c r="F164" s="16" t="s">
        <v>236</v>
      </c>
      <c r="G164" s="23">
        <v>13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3</v>
      </c>
      <c r="E165" s="22">
        <v>26</v>
      </c>
      <c r="F165" s="16" t="s">
        <v>236</v>
      </c>
      <c r="G165" s="23">
        <v>13</v>
      </c>
      <c r="H165" s="23">
        <v>3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3</v>
      </c>
      <c r="E166" s="22">
        <v>26</v>
      </c>
      <c r="F166" s="16" t="s">
        <v>236</v>
      </c>
      <c r="G166" s="23">
        <v>13</v>
      </c>
      <c r="H166" s="23">
        <v>2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3</v>
      </c>
      <c r="E167" s="22">
        <v>26</v>
      </c>
      <c r="F167" s="16" t="s">
        <v>236</v>
      </c>
      <c r="G167" s="23">
        <v>13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3</v>
      </c>
      <c r="E168" s="22">
        <v>26</v>
      </c>
      <c r="F168" s="16" t="s">
        <v>236</v>
      </c>
      <c r="G168" s="23">
        <v>13</v>
      </c>
      <c r="H168" s="23">
        <v>3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1</v>
      </c>
      <c r="Y168" s="7">
        <v>0</v>
      </c>
      <c r="Z168" s="12">
        <v>0</v>
      </c>
      <c r="AA168" s="19">
        <v>2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3</v>
      </c>
      <c r="E169" s="22">
        <v>26</v>
      </c>
      <c r="F169" s="16" t="s">
        <v>236</v>
      </c>
      <c r="G169" s="23">
        <v>13</v>
      </c>
      <c r="H169" s="23">
        <v>2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2</v>
      </c>
      <c r="Y169" s="7">
        <v>0</v>
      </c>
      <c r="Z169" s="12">
        <v>0</v>
      </c>
      <c r="AA169" s="19">
        <v>3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3</v>
      </c>
      <c r="E170" s="22">
        <v>26</v>
      </c>
      <c r="F170" s="16" t="s">
        <v>236</v>
      </c>
      <c r="G170" s="23">
        <v>13</v>
      </c>
      <c r="H170" s="23">
        <v>2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3</v>
      </c>
      <c r="E171" s="22">
        <v>26</v>
      </c>
      <c r="F171" s="16" t="s">
        <v>236</v>
      </c>
      <c r="G171" s="23">
        <v>13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3</v>
      </c>
      <c r="E172" s="22">
        <v>26</v>
      </c>
      <c r="F172" s="16" t="s">
        <v>236</v>
      </c>
      <c r="G172" s="23">
        <v>13</v>
      </c>
      <c r="H172" s="23">
        <v>2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3</v>
      </c>
      <c r="E173" s="22">
        <v>26</v>
      </c>
      <c r="F173" s="16" t="s">
        <v>236</v>
      </c>
      <c r="G173" s="23">
        <v>13</v>
      </c>
      <c r="H173" s="23">
        <v>2</v>
      </c>
      <c r="I173" s="16">
        <v>2</v>
      </c>
      <c r="J173" s="24"/>
      <c r="K173" s="13">
        <v>2</v>
      </c>
      <c r="L173" s="23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9">
        <v>0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3</v>
      </c>
      <c r="E174" s="22">
        <v>26</v>
      </c>
      <c r="F174" s="16" t="s">
        <v>236</v>
      </c>
      <c r="G174" s="23">
        <v>13</v>
      </c>
      <c r="H174" s="23">
        <v>2</v>
      </c>
      <c r="I174" s="16">
        <v>2</v>
      </c>
      <c r="J174" s="24"/>
      <c r="K174" s="13">
        <v>3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2">
        <v>0</v>
      </c>
      <c r="AA174" s="19">
        <v>2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3</v>
      </c>
      <c r="E175" s="22">
        <v>26</v>
      </c>
      <c r="F175" s="16" t="s">
        <v>236</v>
      </c>
      <c r="G175" s="23">
        <v>13</v>
      </c>
      <c r="H175" s="23">
        <v>2</v>
      </c>
      <c r="I175" s="16">
        <v>2</v>
      </c>
      <c r="J175" s="24"/>
      <c r="K175" s="13">
        <v>3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>
        <v>1</v>
      </c>
      <c r="T175" s="5">
        <v>0</v>
      </c>
      <c r="U175" s="6">
        <v>0</v>
      </c>
      <c r="V175" s="7">
        <v>1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3</v>
      </c>
      <c r="E176" s="22">
        <v>26</v>
      </c>
      <c r="F176" s="16" t="s">
        <v>236</v>
      </c>
      <c r="G176" s="23">
        <v>13</v>
      </c>
      <c r="H176" s="23">
        <v>3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3</v>
      </c>
      <c r="E177" s="22">
        <v>26</v>
      </c>
      <c r="F177" s="16" t="s">
        <v>236</v>
      </c>
      <c r="G177" s="23">
        <v>13</v>
      </c>
      <c r="H177" s="23">
        <v>2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3</v>
      </c>
      <c r="E178" s="22">
        <v>26</v>
      </c>
      <c r="F178" s="16" t="s">
        <v>236</v>
      </c>
      <c r="G178" s="23">
        <v>13</v>
      </c>
      <c r="H178" s="23">
        <v>2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3</v>
      </c>
      <c r="E179" s="22">
        <v>26</v>
      </c>
      <c r="F179" s="16" t="s">
        <v>236</v>
      </c>
      <c r="G179" s="23">
        <v>13</v>
      </c>
      <c r="H179" s="23">
        <v>2</v>
      </c>
      <c r="I179" s="16">
        <v>2</v>
      </c>
      <c r="J179" s="24"/>
      <c r="K179" s="13">
        <v>3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3</v>
      </c>
      <c r="E180" s="22">
        <v>26</v>
      </c>
      <c r="F180" s="16" t="s">
        <v>236</v>
      </c>
      <c r="G180" s="23">
        <v>14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1</v>
      </c>
      <c r="O180" s="7">
        <v>0</v>
      </c>
      <c r="P180" s="8">
        <v>0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3</v>
      </c>
      <c r="E181" s="22">
        <v>26</v>
      </c>
      <c r="F181" s="16" t="s">
        <v>236</v>
      </c>
      <c r="G181" s="23">
        <v>14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3</v>
      </c>
      <c r="E182" s="22">
        <v>26</v>
      </c>
      <c r="F182" s="16" t="s">
        <v>236</v>
      </c>
      <c r="G182" s="23">
        <v>14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3</v>
      </c>
      <c r="E183" s="22">
        <v>26</v>
      </c>
      <c r="F183" s="16" t="s">
        <v>236</v>
      </c>
      <c r="G183" s="23">
        <v>14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3</v>
      </c>
      <c r="E184" s="22">
        <v>26</v>
      </c>
      <c r="F184" s="16" t="s">
        <v>236</v>
      </c>
      <c r="G184" s="23">
        <v>14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3</v>
      </c>
      <c r="E185" s="22">
        <v>26</v>
      </c>
      <c r="F185" s="16" t="s">
        <v>236</v>
      </c>
      <c r="G185" s="23">
        <v>14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3</v>
      </c>
      <c r="E186" s="22">
        <v>26</v>
      </c>
      <c r="F186" s="16" t="s">
        <v>236</v>
      </c>
      <c r="G186" s="23">
        <v>14</v>
      </c>
      <c r="H186" s="23">
        <v>6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1</v>
      </c>
      <c r="O186" s="7">
        <v>0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3</v>
      </c>
      <c r="E187" s="22">
        <v>26</v>
      </c>
      <c r="F187" s="16" t="s">
        <v>236</v>
      </c>
      <c r="G187" s="23">
        <v>14</v>
      </c>
      <c r="H187" s="23">
        <v>6</v>
      </c>
      <c r="I187" s="16">
        <v>2</v>
      </c>
      <c r="J187" s="24"/>
      <c r="K187" s="13">
        <v>1</v>
      </c>
      <c r="L187" s="23">
        <v>4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3</v>
      </c>
      <c r="E188" s="22">
        <v>26</v>
      </c>
      <c r="F188" s="16" t="s">
        <v>236</v>
      </c>
      <c r="G188" s="23">
        <v>14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3</v>
      </c>
      <c r="E189" s="22">
        <v>26</v>
      </c>
      <c r="F189" s="16" t="s">
        <v>236</v>
      </c>
      <c r="G189" s="23">
        <v>14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3</v>
      </c>
      <c r="E190" s="22">
        <v>26</v>
      </c>
      <c r="F190" s="16" t="s">
        <v>236</v>
      </c>
      <c r="G190" s="23">
        <v>14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3</v>
      </c>
      <c r="E191" s="22">
        <v>26</v>
      </c>
      <c r="F191" s="16" t="s">
        <v>236</v>
      </c>
      <c r="G191" s="23">
        <v>14</v>
      </c>
      <c r="H191" s="23">
        <v>1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3</v>
      </c>
      <c r="E192" s="22">
        <v>26</v>
      </c>
      <c r="F192" s="16" t="s">
        <v>236</v>
      </c>
      <c r="G192" s="23">
        <v>14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3</v>
      </c>
      <c r="E193" s="22">
        <v>26</v>
      </c>
      <c r="F193" s="16" t="s">
        <v>236</v>
      </c>
      <c r="G193" s="23">
        <v>14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3</v>
      </c>
      <c r="E194" s="22">
        <v>26</v>
      </c>
      <c r="F194" s="16" t="s">
        <v>236</v>
      </c>
      <c r="G194" s="23">
        <v>14</v>
      </c>
      <c r="H194" s="23">
        <v>6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3</v>
      </c>
      <c r="E195" s="22">
        <v>26</v>
      </c>
      <c r="F195" s="16" t="s">
        <v>236</v>
      </c>
      <c r="G195" s="23">
        <v>14</v>
      </c>
      <c r="H195" s="23">
        <v>5</v>
      </c>
      <c r="I195" s="16">
        <v>2</v>
      </c>
      <c r="J195" s="24"/>
      <c r="K195" s="13">
        <v>1</v>
      </c>
      <c r="L195" s="23">
        <v>5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3</v>
      </c>
      <c r="E196" s="22">
        <v>26</v>
      </c>
      <c r="F196" s="16" t="s">
        <v>236</v>
      </c>
      <c r="G196" s="23">
        <v>14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1</v>
      </c>
      <c r="P196" s="8">
        <v>0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3</v>
      </c>
      <c r="E197" s="22">
        <v>26</v>
      </c>
      <c r="F197" s="16" t="s">
        <v>236</v>
      </c>
      <c r="G197" s="23">
        <v>14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3</v>
      </c>
      <c r="E198" s="22">
        <v>26</v>
      </c>
      <c r="F198" s="16" t="s">
        <v>236</v>
      </c>
      <c r="G198" s="23">
        <v>14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3</v>
      </c>
      <c r="E199" s="22">
        <v>26</v>
      </c>
      <c r="F199" s="16" t="s">
        <v>236</v>
      </c>
      <c r="G199" s="23">
        <v>14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1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3</v>
      </c>
      <c r="E200" s="22">
        <v>26</v>
      </c>
      <c r="F200" s="16" t="s">
        <v>236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5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3</v>
      </c>
      <c r="E201" s="22">
        <v>26</v>
      </c>
      <c r="F201" s="16" t="s">
        <v>236</v>
      </c>
      <c r="G201" s="23">
        <v>14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3</v>
      </c>
      <c r="E202" s="22">
        <v>26</v>
      </c>
      <c r="F202" s="16" t="s">
        <v>236</v>
      </c>
      <c r="G202" s="23">
        <v>14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3</v>
      </c>
      <c r="E203" s="22">
        <v>26</v>
      </c>
      <c r="F203" s="16" t="s">
        <v>236</v>
      </c>
      <c r="G203" s="23">
        <v>14</v>
      </c>
      <c r="H203" s="23">
        <v>5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2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2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3</v>
      </c>
      <c r="E204" s="22">
        <v>26</v>
      </c>
      <c r="F204" s="16" t="s">
        <v>236</v>
      </c>
      <c r="G204" s="23">
        <v>14</v>
      </c>
      <c r="H204" s="23">
        <v>5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2">
        <v>0</v>
      </c>
      <c r="AA204" s="19"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3</v>
      </c>
      <c r="E205" s="22">
        <v>26</v>
      </c>
      <c r="F205" s="16" t="s">
        <v>236</v>
      </c>
      <c r="G205" s="23">
        <v>14</v>
      </c>
      <c r="H205" s="23">
        <v>2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2">
        <v>0</v>
      </c>
      <c r="AA205" s="19">
        <v>2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3</v>
      </c>
      <c r="E206" s="22">
        <v>26</v>
      </c>
      <c r="F206" s="16" t="s">
        <v>236</v>
      </c>
      <c r="G206" s="23">
        <v>14</v>
      </c>
      <c r="H206" s="23">
        <v>7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3</v>
      </c>
      <c r="E207" s="22">
        <v>26</v>
      </c>
      <c r="F207" s="16" t="s">
        <v>236</v>
      </c>
      <c r="G207" s="23">
        <v>14</v>
      </c>
      <c r="H207" s="23">
        <v>3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1</v>
      </c>
      <c r="Z207" s="12">
        <v>1</v>
      </c>
      <c r="AA207" s="19">
        <v>3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3</v>
      </c>
      <c r="E208" s="22">
        <v>26</v>
      </c>
      <c r="F208" s="16" t="s">
        <v>236</v>
      </c>
      <c r="G208" s="23">
        <v>14</v>
      </c>
      <c r="H208" s="23">
        <v>2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3</v>
      </c>
      <c r="E209" s="22">
        <v>26</v>
      </c>
      <c r="F209" s="16" t="s">
        <v>236</v>
      </c>
      <c r="G209" s="23">
        <v>14</v>
      </c>
      <c r="H209" s="23">
        <v>2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1</v>
      </c>
      <c r="Y209" s="7">
        <v>1</v>
      </c>
      <c r="Z209" s="12">
        <v>0</v>
      </c>
      <c r="AA209" s="19">
        <v>2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3</v>
      </c>
      <c r="E210" s="22">
        <v>26</v>
      </c>
      <c r="F210" s="16" t="s">
        <v>236</v>
      </c>
      <c r="G210" s="23">
        <v>14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3</v>
      </c>
      <c r="E211" s="22">
        <v>26</v>
      </c>
      <c r="F211" s="16" t="s">
        <v>236</v>
      </c>
      <c r="G211" s="23">
        <v>14</v>
      </c>
      <c r="H211" s="23">
        <v>4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3</v>
      </c>
      <c r="E212" s="22">
        <v>26</v>
      </c>
      <c r="F212" s="16" t="s">
        <v>236</v>
      </c>
      <c r="G212" s="23">
        <v>14</v>
      </c>
      <c r="H212" s="23">
        <v>4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3</v>
      </c>
      <c r="E213" s="22">
        <v>26</v>
      </c>
      <c r="F213" s="16" t="s">
        <v>236</v>
      </c>
      <c r="G213" s="23">
        <v>14</v>
      </c>
      <c r="H213" s="23">
        <v>2</v>
      </c>
      <c r="I213" s="16">
        <v>2</v>
      </c>
      <c r="J213" s="24"/>
      <c r="K213" s="13">
        <v>3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2">
        <v>0</v>
      </c>
      <c r="AA213" s="19">
        <v>2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3</v>
      </c>
      <c r="E214" s="22">
        <v>26</v>
      </c>
      <c r="F214" s="16" t="s">
        <v>236</v>
      </c>
      <c r="G214" s="23">
        <v>14</v>
      </c>
      <c r="H214" s="23">
        <v>3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3</v>
      </c>
      <c r="E215" s="22">
        <v>26</v>
      </c>
      <c r="F215" s="16" t="s">
        <v>236</v>
      </c>
      <c r="G215" s="23">
        <v>14</v>
      </c>
      <c r="H215" s="23">
        <v>3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2</v>
      </c>
      <c r="Y215" s="7">
        <v>0</v>
      </c>
      <c r="Z215" s="12">
        <v>0</v>
      </c>
      <c r="AA215" s="19">
        <v>3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3</v>
      </c>
      <c r="E216" s="22">
        <v>26</v>
      </c>
      <c r="F216" s="16" t="s">
        <v>236</v>
      </c>
      <c r="G216" s="23">
        <v>14</v>
      </c>
      <c r="H216" s="23">
        <v>8</v>
      </c>
      <c r="I216" s="16">
        <v>2</v>
      </c>
      <c r="J216" s="24"/>
      <c r="K216" s="13">
        <v>3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3</v>
      </c>
      <c r="E217" s="22">
        <v>26</v>
      </c>
      <c r="F217" s="16" t="s">
        <v>236</v>
      </c>
      <c r="G217" s="23">
        <v>14</v>
      </c>
      <c r="H217" s="23">
        <v>2</v>
      </c>
      <c r="I217" s="16">
        <v>2</v>
      </c>
      <c r="J217" s="24"/>
      <c r="K217" s="13">
        <v>3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1</v>
      </c>
      <c r="Y217" s="7">
        <v>1</v>
      </c>
      <c r="Z217" s="12">
        <v>0</v>
      </c>
      <c r="AA217" s="19">
        <v>3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3</v>
      </c>
      <c r="E218" s="22">
        <v>26</v>
      </c>
      <c r="F218" s="16" t="s">
        <v>236</v>
      </c>
      <c r="G218" s="23">
        <v>14</v>
      </c>
      <c r="H218" s="23">
        <v>5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3</v>
      </c>
      <c r="E219" s="22">
        <v>26</v>
      </c>
      <c r="F219" s="16" t="s">
        <v>236</v>
      </c>
      <c r="G219" s="23">
        <v>15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3</v>
      </c>
      <c r="E220" s="22">
        <v>26</v>
      </c>
      <c r="F220" s="16" t="s">
        <v>236</v>
      </c>
      <c r="G220" s="23">
        <v>15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3</v>
      </c>
      <c r="E221" s="22">
        <v>26</v>
      </c>
      <c r="F221" s="16" t="s">
        <v>236</v>
      </c>
      <c r="G221" s="23">
        <v>15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3</v>
      </c>
      <c r="E222" s="22">
        <v>26</v>
      </c>
      <c r="F222" s="16" t="s">
        <v>236</v>
      </c>
      <c r="G222" s="23">
        <v>15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3</v>
      </c>
      <c r="E223" s="22">
        <v>26</v>
      </c>
      <c r="F223" s="16" t="s">
        <v>236</v>
      </c>
      <c r="G223" s="23">
        <v>15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3</v>
      </c>
      <c r="E224" s="22">
        <v>26</v>
      </c>
      <c r="F224" s="16" t="s">
        <v>236</v>
      </c>
      <c r="G224" s="23">
        <v>15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3</v>
      </c>
      <c r="E225" s="22">
        <v>26</v>
      </c>
      <c r="F225" s="16" t="s">
        <v>236</v>
      </c>
      <c r="G225" s="23">
        <v>15</v>
      </c>
      <c r="H225" s="23">
        <v>7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3</v>
      </c>
      <c r="E226" s="22">
        <v>26</v>
      </c>
      <c r="F226" s="16" t="s">
        <v>236</v>
      </c>
      <c r="G226" s="23">
        <v>15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3</v>
      </c>
      <c r="E227" s="22">
        <v>26</v>
      </c>
      <c r="F227" s="16" t="s">
        <v>236</v>
      </c>
      <c r="G227" s="23">
        <v>15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3</v>
      </c>
      <c r="E228" s="22">
        <v>26</v>
      </c>
      <c r="F228" s="16" t="s">
        <v>236</v>
      </c>
      <c r="G228" s="23">
        <v>15</v>
      </c>
      <c r="H228" s="23">
        <v>8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3</v>
      </c>
      <c r="E229" s="22">
        <v>26</v>
      </c>
      <c r="F229" s="16" t="s">
        <v>236</v>
      </c>
      <c r="G229" s="23">
        <v>15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3</v>
      </c>
      <c r="E230" s="22">
        <v>26</v>
      </c>
      <c r="F230" s="16" t="s">
        <v>236</v>
      </c>
      <c r="G230" s="23">
        <v>15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3</v>
      </c>
      <c r="E231" s="22">
        <v>26</v>
      </c>
      <c r="F231" s="16" t="s">
        <v>236</v>
      </c>
      <c r="G231" s="23">
        <v>15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3</v>
      </c>
      <c r="E232" s="22">
        <v>26</v>
      </c>
      <c r="F232" s="16" t="s">
        <v>236</v>
      </c>
      <c r="G232" s="23">
        <v>15</v>
      </c>
      <c r="H232" s="23">
        <v>2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2">
        <v>0</v>
      </c>
      <c r="AA232" s="19">
        <v>2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3</v>
      </c>
      <c r="E233" s="22">
        <v>26</v>
      </c>
      <c r="F233" s="16" t="s">
        <v>236</v>
      </c>
      <c r="G233" s="23">
        <v>15</v>
      </c>
      <c r="H233" s="23">
        <v>3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2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3</v>
      </c>
      <c r="E234" s="22">
        <v>26</v>
      </c>
      <c r="F234" s="16" t="s">
        <v>236</v>
      </c>
      <c r="G234" s="23">
        <v>15</v>
      </c>
      <c r="H234" s="23">
        <v>3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1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3</v>
      </c>
      <c r="E235" s="22">
        <v>26</v>
      </c>
      <c r="F235" s="16" t="s">
        <v>236</v>
      </c>
      <c r="G235" s="23">
        <v>15</v>
      </c>
      <c r="H235" s="23">
        <v>8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3</v>
      </c>
      <c r="E236" s="22">
        <v>26</v>
      </c>
      <c r="F236" s="16" t="s">
        <v>236</v>
      </c>
      <c r="G236" s="23">
        <v>15</v>
      </c>
      <c r="H236" s="23">
        <v>4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3</v>
      </c>
      <c r="E237" s="22">
        <v>26</v>
      </c>
      <c r="F237" s="16" t="s">
        <v>236</v>
      </c>
      <c r="G237" s="23">
        <v>15</v>
      </c>
      <c r="H237" s="23">
        <v>5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3</v>
      </c>
      <c r="E238" s="22">
        <v>26</v>
      </c>
      <c r="F238" s="16" t="s">
        <v>236</v>
      </c>
      <c r="G238" s="23">
        <v>15</v>
      </c>
      <c r="H238" s="23">
        <v>9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3</v>
      </c>
      <c r="E239" s="22">
        <v>26</v>
      </c>
      <c r="F239" s="16" t="s">
        <v>236</v>
      </c>
      <c r="G239" s="23">
        <v>15</v>
      </c>
      <c r="H239" s="23">
        <v>8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3</v>
      </c>
      <c r="E240" s="22">
        <v>26</v>
      </c>
      <c r="F240" s="16" t="s">
        <v>236</v>
      </c>
      <c r="G240" s="23">
        <v>15</v>
      </c>
      <c r="H240" s="23">
        <v>5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3</v>
      </c>
      <c r="E241" s="22">
        <v>26</v>
      </c>
      <c r="F241" s="16" t="s">
        <v>236</v>
      </c>
      <c r="G241" s="23">
        <v>15</v>
      </c>
      <c r="H241" s="23">
        <v>3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9">
        <v>2</v>
      </c>
      <c r="S241" s="23">
        <v>1</v>
      </c>
      <c r="T241" s="5">
        <v>1</v>
      </c>
      <c r="U241" s="6">
        <v>1</v>
      </c>
      <c r="V241" s="7">
        <v>1</v>
      </c>
      <c r="W241" s="8">
        <v>0</v>
      </c>
      <c r="X241" s="7">
        <v>0</v>
      </c>
      <c r="Y241" s="7">
        <v>2</v>
      </c>
      <c r="Z241" s="12">
        <v>0</v>
      </c>
      <c r="AA241" s="19">
        <v>5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3</v>
      </c>
      <c r="E242" s="22">
        <v>26</v>
      </c>
      <c r="F242" s="16" t="s">
        <v>236</v>
      </c>
      <c r="G242" s="23">
        <v>15</v>
      </c>
      <c r="H242" s="23">
        <v>2</v>
      </c>
      <c r="I242" s="16">
        <v>2</v>
      </c>
      <c r="J242" s="24"/>
      <c r="K242" s="13">
        <v>3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2">
        <v>0</v>
      </c>
      <c r="AA242" s="19">
        <v>2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3</v>
      </c>
      <c r="E243" s="22">
        <v>26</v>
      </c>
      <c r="F243" s="16" t="s">
        <v>236</v>
      </c>
      <c r="G243" s="23">
        <v>15</v>
      </c>
      <c r="H243" s="23">
        <v>2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3</v>
      </c>
      <c r="E244" s="22">
        <v>26</v>
      </c>
      <c r="F244" s="16" t="s">
        <v>236</v>
      </c>
      <c r="G244" s="23">
        <v>15</v>
      </c>
      <c r="H244" s="23">
        <v>3</v>
      </c>
      <c r="I244" s="16">
        <v>2</v>
      </c>
      <c r="J244" s="24"/>
      <c r="K244" s="13">
        <v>3</v>
      </c>
      <c r="L244" s="23">
        <v>1</v>
      </c>
      <c r="M244" s="5">
        <v>1</v>
      </c>
      <c r="N244" s="6">
        <v>1</v>
      </c>
      <c r="O244" s="7">
        <v>0</v>
      </c>
      <c r="P244" s="8">
        <v>0</v>
      </c>
      <c r="Q244" s="7">
        <v>0</v>
      </c>
      <c r="R244" s="19">
        <v>2</v>
      </c>
      <c r="S244" s="23">
        <v>1</v>
      </c>
      <c r="T244" s="5">
        <v>1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3</v>
      </c>
      <c r="E245" s="22">
        <v>26</v>
      </c>
      <c r="F245" s="16" t="s">
        <v>236</v>
      </c>
      <c r="G245" s="23">
        <v>15</v>
      </c>
      <c r="H245" s="23">
        <v>2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1</v>
      </c>
      <c r="Z245" s="12">
        <v>0</v>
      </c>
      <c r="AA245" s="19">
        <v>3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3</v>
      </c>
      <c r="E246" s="22">
        <v>26</v>
      </c>
      <c r="F246" s="16" t="s">
        <v>236</v>
      </c>
      <c r="G246" s="23">
        <v>15</v>
      </c>
      <c r="H246" s="23">
        <v>8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>
        <v>1</v>
      </c>
      <c r="S246" s="23">
        <v>1</v>
      </c>
      <c r="T246" s="5">
        <v>0</v>
      </c>
      <c r="U246" s="6">
        <v>0</v>
      </c>
      <c r="V246" s="7">
        <v>1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3</v>
      </c>
      <c r="E247" s="22">
        <v>26</v>
      </c>
      <c r="F247" s="16" t="s">
        <v>236</v>
      </c>
      <c r="G247" s="23">
        <v>15</v>
      </c>
      <c r="H247" s="23">
        <v>2</v>
      </c>
      <c r="I247" s="16">
        <v>2</v>
      </c>
      <c r="J247" s="24"/>
      <c r="K247" s="13">
        <v>3</v>
      </c>
      <c r="L247" s="23">
        <v>1</v>
      </c>
      <c r="M247" s="5">
        <v>0</v>
      </c>
      <c r="N247" s="6">
        <v>1</v>
      </c>
      <c r="O247" s="7">
        <v>1</v>
      </c>
      <c r="P247" s="8">
        <v>0</v>
      </c>
      <c r="Q247" s="7">
        <v>0</v>
      </c>
      <c r="R247" s="19">
        <v>2</v>
      </c>
      <c r="S247" s="23">
        <v>1</v>
      </c>
      <c r="T247" s="5">
        <v>0</v>
      </c>
      <c r="U247" s="6">
        <v>1</v>
      </c>
      <c r="V247" s="7">
        <v>1</v>
      </c>
      <c r="W247" s="8">
        <v>0</v>
      </c>
      <c r="X247" s="7">
        <v>1</v>
      </c>
      <c r="Y247" s="7">
        <v>0</v>
      </c>
      <c r="Z247" s="12">
        <v>0</v>
      </c>
      <c r="AA247" s="19">
        <v>3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3</v>
      </c>
      <c r="E248" s="22">
        <v>26</v>
      </c>
      <c r="F248" s="16" t="s">
        <v>236</v>
      </c>
      <c r="G248" s="23">
        <v>15</v>
      </c>
      <c r="H248" s="23">
        <v>2</v>
      </c>
      <c r="I248" s="16">
        <v>2</v>
      </c>
      <c r="J248" s="24"/>
      <c r="K248" s="13">
        <v>3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3</v>
      </c>
      <c r="E249" s="22">
        <v>26</v>
      </c>
      <c r="F249" s="16" t="s">
        <v>236</v>
      </c>
      <c r="G249" s="23">
        <v>15</v>
      </c>
      <c r="H249" s="23">
        <v>2</v>
      </c>
      <c r="I249" s="16">
        <v>2</v>
      </c>
      <c r="J249" s="24"/>
      <c r="K249" s="13">
        <v>3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2">
        <v>0</v>
      </c>
      <c r="AA249" s="19">
        <v>2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3</v>
      </c>
      <c r="E250" s="22">
        <v>26</v>
      </c>
      <c r="F250" s="16" t="s">
        <v>236</v>
      </c>
      <c r="G250" s="23">
        <v>16</v>
      </c>
      <c r="H250" s="23">
        <v>2</v>
      </c>
      <c r="I250" s="16">
        <v>2</v>
      </c>
      <c r="J250" s="24"/>
      <c r="K250" s="13">
        <v>1</v>
      </c>
      <c r="L250" s="23">
        <v>2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3</v>
      </c>
      <c r="E251" s="22">
        <v>26</v>
      </c>
      <c r="F251" s="16" t="s">
        <v>236</v>
      </c>
      <c r="G251" s="23">
        <v>16</v>
      </c>
      <c r="H251" s="23">
        <v>6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3</v>
      </c>
      <c r="E252" s="22">
        <v>26</v>
      </c>
      <c r="F252" s="16" t="s">
        <v>236</v>
      </c>
      <c r="G252" s="23">
        <v>16</v>
      </c>
      <c r="H252" s="23">
        <v>4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3</v>
      </c>
      <c r="E253" s="22">
        <v>26</v>
      </c>
      <c r="F253" s="16" t="s">
        <v>236</v>
      </c>
      <c r="G253" s="23">
        <v>16</v>
      </c>
      <c r="H253" s="23">
        <v>5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3</v>
      </c>
      <c r="E254" s="22">
        <v>26</v>
      </c>
      <c r="F254" s="16" t="s">
        <v>236</v>
      </c>
      <c r="G254" s="23">
        <v>16</v>
      </c>
      <c r="H254" s="23">
        <v>3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3</v>
      </c>
      <c r="E255" s="22">
        <v>26</v>
      </c>
      <c r="F255" s="16" t="s">
        <v>236</v>
      </c>
      <c r="G255" s="23">
        <v>16</v>
      </c>
      <c r="H255" s="23">
        <v>2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3</v>
      </c>
      <c r="E256" s="22">
        <v>26</v>
      </c>
      <c r="F256" s="16" t="s">
        <v>236</v>
      </c>
      <c r="G256" s="23">
        <v>16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3</v>
      </c>
      <c r="E257" s="22">
        <v>26</v>
      </c>
      <c r="F257" s="16" t="s">
        <v>236</v>
      </c>
      <c r="G257" s="23">
        <v>16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>
        <v>0</v>
      </c>
      <c r="O257" s="7">
        <v>1</v>
      </c>
      <c r="P257" s="8">
        <v>0</v>
      </c>
      <c r="Q257" s="7">
        <v>0</v>
      </c>
      <c r="R257" s="19">
        <v>2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3</v>
      </c>
      <c r="E258" s="22">
        <v>26</v>
      </c>
      <c r="F258" s="16" t="s">
        <v>236</v>
      </c>
      <c r="G258" s="23">
        <v>16</v>
      </c>
      <c r="H258" s="23">
        <v>4</v>
      </c>
      <c r="I258" s="16">
        <v>2</v>
      </c>
      <c r="J258" s="24"/>
      <c r="K258" s="13">
        <v>1</v>
      </c>
      <c r="L258" s="23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3</v>
      </c>
      <c r="E259" s="22">
        <v>26</v>
      </c>
      <c r="F259" s="16" t="s">
        <v>236</v>
      </c>
      <c r="G259" s="23">
        <v>16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3</v>
      </c>
      <c r="E260" s="22">
        <v>26</v>
      </c>
      <c r="F260" s="16" t="s">
        <v>236</v>
      </c>
      <c r="G260" s="23">
        <v>16</v>
      </c>
      <c r="H260" s="23">
        <v>8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3</v>
      </c>
      <c r="E261" s="22">
        <v>26</v>
      </c>
      <c r="F261" s="16" t="s">
        <v>236</v>
      </c>
      <c r="G261" s="23">
        <v>16</v>
      </c>
      <c r="H261" s="23">
        <v>5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3</v>
      </c>
      <c r="E262" s="22">
        <v>26</v>
      </c>
      <c r="F262" s="16" t="s">
        <v>236</v>
      </c>
      <c r="G262" s="23">
        <v>16</v>
      </c>
      <c r="H262" s="23">
        <v>8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3</v>
      </c>
      <c r="E263" s="22">
        <v>26</v>
      </c>
      <c r="F263" s="16" t="s">
        <v>236</v>
      </c>
      <c r="G263" s="23">
        <v>16</v>
      </c>
      <c r="H263" s="23">
        <v>6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1</v>
      </c>
      <c r="P263" s="8">
        <v>0</v>
      </c>
      <c r="Q263" s="7">
        <v>0</v>
      </c>
      <c r="R263" s="19">
        <v>2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3</v>
      </c>
      <c r="E264" s="22">
        <v>26</v>
      </c>
      <c r="F264" s="16" t="s">
        <v>236</v>
      </c>
      <c r="G264" s="23">
        <v>16</v>
      </c>
      <c r="H264" s="23">
        <v>6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3</v>
      </c>
      <c r="E265" s="22">
        <v>26</v>
      </c>
      <c r="F265" s="16" t="s">
        <v>236</v>
      </c>
      <c r="G265" s="23">
        <v>16</v>
      </c>
      <c r="H265" s="23">
        <v>5</v>
      </c>
      <c r="I265" s="16">
        <v>2</v>
      </c>
      <c r="J265" s="24"/>
      <c r="K265" s="13">
        <v>1</v>
      </c>
      <c r="L265" s="23">
        <v>2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3</v>
      </c>
      <c r="E266" s="22">
        <v>26</v>
      </c>
      <c r="F266" s="16" t="s">
        <v>236</v>
      </c>
      <c r="G266" s="23">
        <v>16</v>
      </c>
      <c r="H266" s="23">
        <v>5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1</v>
      </c>
      <c r="P266" s="8">
        <v>0</v>
      </c>
      <c r="Q266" s="7">
        <v>0</v>
      </c>
      <c r="R266" s="19">
        <v>2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3</v>
      </c>
      <c r="E267" s="22">
        <v>26</v>
      </c>
      <c r="F267" s="16" t="s">
        <v>236</v>
      </c>
      <c r="G267" s="23">
        <v>16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3</v>
      </c>
      <c r="E268" s="22">
        <v>26</v>
      </c>
      <c r="F268" s="16" t="s">
        <v>236</v>
      </c>
      <c r="G268" s="23">
        <v>16</v>
      </c>
      <c r="H268" s="23">
        <v>2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3</v>
      </c>
      <c r="E269" s="22">
        <v>26</v>
      </c>
      <c r="F269" s="16" t="s">
        <v>236</v>
      </c>
      <c r="G269" s="23">
        <v>16</v>
      </c>
      <c r="H269" s="23">
        <v>5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3</v>
      </c>
      <c r="E270" s="22">
        <v>26</v>
      </c>
      <c r="F270" s="16" t="s">
        <v>236</v>
      </c>
      <c r="G270" s="23">
        <v>16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3</v>
      </c>
      <c r="E271" s="22">
        <v>26</v>
      </c>
      <c r="F271" s="16" t="s">
        <v>236</v>
      </c>
      <c r="G271" s="23">
        <v>16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1</v>
      </c>
      <c r="P271" s="8">
        <v>0</v>
      </c>
      <c r="Q271" s="7">
        <v>0</v>
      </c>
      <c r="R271" s="19">
        <v>2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3</v>
      </c>
      <c r="E272" s="22">
        <v>26</v>
      </c>
      <c r="F272" s="16" t="s">
        <v>236</v>
      </c>
      <c r="G272" s="23">
        <v>16</v>
      </c>
      <c r="H272" s="23">
        <v>2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2">
        <v>0</v>
      </c>
      <c r="AA272" s="19">
        <v>2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3</v>
      </c>
      <c r="E273" s="22">
        <v>26</v>
      </c>
      <c r="F273" s="16" t="s">
        <v>236</v>
      </c>
      <c r="G273" s="23">
        <v>16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2</v>
      </c>
      <c r="Y273" s="7">
        <v>0</v>
      </c>
      <c r="Z273" s="12">
        <v>0</v>
      </c>
      <c r="AA273" s="19">
        <v>3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3</v>
      </c>
      <c r="E274" s="22">
        <v>26</v>
      </c>
      <c r="F274" s="16" t="s">
        <v>236</v>
      </c>
      <c r="G274" s="23">
        <v>16</v>
      </c>
      <c r="H274" s="23">
        <v>3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3</v>
      </c>
      <c r="E275" s="22">
        <v>26</v>
      </c>
      <c r="F275" s="16" t="s">
        <v>236</v>
      </c>
      <c r="G275" s="23">
        <v>16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3</v>
      </c>
      <c r="E276" s="22">
        <v>26</v>
      </c>
      <c r="F276" s="16" t="s">
        <v>236</v>
      </c>
      <c r="G276" s="23">
        <v>16</v>
      </c>
      <c r="H276" s="23">
        <v>4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3</v>
      </c>
      <c r="E277" s="22">
        <v>26</v>
      </c>
      <c r="F277" s="16" t="s">
        <v>236</v>
      </c>
      <c r="G277" s="23">
        <v>16</v>
      </c>
      <c r="H277" s="23">
        <v>5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3</v>
      </c>
      <c r="E278" s="22">
        <v>26</v>
      </c>
      <c r="F278" s="16" t="s">
        <v>236</v>
      </c>
      <c r="G278" s="23">
        <v>16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3</v>
      </c>
      <c r="E279" s="22">
        <v>26</v>
      </c>
      <c r="F279" s="16" t="s">
        <v>236</v>
      </c>
      <c r="G279" s="23">
        <v>16</v>
      </c>
      <c r="H279" s="23">
        <v>4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2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3</v>
      </c>
      <c r="E280" s="22">
        <v>26</v>
      </c>
      <c r="F280" s="16" t="s">
        <v>236</v>
      </c>
      <c r="G280" s="23">
        <v>16</v>
      </c>
      <c r="H280" s="23">
        <v>4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3</v>
      </c>
      <c r="E281" s="22">
        <v>26</v>
      </c>
      <c r="F281" s="16" t="s">
        <v>236</v>
      </c>
      <c r="G281" s="23">
        <v>16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3</v>
      </c>
      <c r="E282" s="22">
        <v>26</v>
      </c>
      <c r="F282" s="16" t="s">
        <v>236</v>
      </c>
      <c r="G282" s="23">
        <v>16</v>
      </c>
      <c r="H282" s="23">
        <v>2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3</v>
      </c>
      <c r="E283" s="22">
        <v>26</v>
      </c>
      <c r="F283" s="16" t="s">
        <v>236</v>
      </c>
      <c r="G283" s="23">
        <v>16</v>
      </c>
      <c r="H283" s="23">
        <v>4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1</v>
      </c>
      <c r="Y283" s="7">
        <v>1</v>
      </c>
      <c r="Z283" s="12">
        <v>0</v>
      </c>
      <c r="AA283" s="19">
        <v>3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3</v>
      </c>
      <c r="E284" s="22">
        <v>26</v>
      </c>
      <c r="F284" s="16" t="s">
        <v>236</v>
      </c>
      <c r="G284" s="23">
        <v>16</v>
      </c>
      <c r="H284" s="23">
        <v>2</v>
      </c>
      <c r="I284" s="16">
        <v>2</v>
      </c>
      <c r="J284" s="24"/>
      <c r="K284" s="13">
        <v>3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1</v>
      </c>
      <c r="Z284" s="12">
        <v>0</v>
      </c>
      <c r="AA284" s="19">
        <v>3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3</v>
      </c>
      <c r="E285" s="22">
        <v>26</v>
      </c>
      <c r="F285" s="16" t="s">
        <v>236</v>
      </c>
      <c r="G285" s="23">
        <v>16</v>
      </c>
      <c r="H285" s="23">
        <v>2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2">
        <v>0</v>
      </c>
      <c r="AA285" s="19">
        <v>2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3</v>
      </c>
      <c r="E286" s="22">
        <v>26</v>
      </c>
      <c r="F286" s="16" t="s">
        <v>236</v>
      </c>
      <c r="G286" s="23">
        <v>16</v>
      </c>
      <c r="H286" s="23">
        <v>2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3</v>
      </c>
      <c r="E287" s="22">
        <v>26</v>
      </c>
      <c r="F287" s="16" t="s">
        <v>236</v>
      </c>
      <c r="G287" s="23">
        <v>16</v>
      </c>
      <c r="H287" s="23">
        <v>4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1</v>
      </c>
      <c r="P287" s="8">
        <v>0</v>
      </c>
      <c r="Q287" s="7">
        <v>0</v>
      </c>
      <c r="R287" s="19">
        <v>2</v>
      </c>
      <c r="S287" s="23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3</v>
      </c>
      <c r="E288" s="22">
        <v>26</v>
      </c>
      <c r="F288" s="16" t="s">
        <v>236</v>
      </c>
      <c r="G288" s="23">
        <v>16</v>
      </c>
      <c r="H288" s="23">
        <v>4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3</v>
      </c>
      <c r="E289" s="22">
        <v>26</v>
      </c>
      <c r="F289" s="16" t="s">
        <v>236</v>
      </c>
      <c r="G289" s="23">
        <v>16</v>
      </c>
      <c r="H289" s="23">
        <v>3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1</v>
      </c>
      <c r="Y289" s="7">
        <v>0</v>
      </c>
      <c r="Z289" s="12">
        <v>0</v>
      </c>
      <c r="AA289" s="19">
        <v>2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3</v>
      </c>
      <c r="E290" s="22">
        <v>26</v>
      </c>
      <c r="F290" s="16" t="s">
        <v>236</v>
      </c>
      <c r="G290" s="23">
        <v>16</v>
      </c>
      <c r="H290" s="23">
        <v>2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1</v>
      </c>
      <c r="Z290" s="12">
        <v>0</v>
      </c>
      <c r="AA290" s="19">
        <v>2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3</v>
      </c>
      <c r="E291" s="22">
        <v>26</v>
      </c>
      <c r="F291" s="16" t="s">
        <v>236</v>
      </c>
      <c r="G291" s="23">
        <v>16</v>
      </c>
      <c r="H291" s="23">
        <v>2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1</v>
      </c>
      <c r="Z291" s="12">
        <v>0</v>
      </c>
      <c r="AA291" s="19">
        <v>3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3</v>
      </c>
      <c r="E292" s="22">
        <v>26</v>
      </c>
      <c r="F292" s="16" t="s">
        <v>236</v>
      </c>
      <c r="G292" s="23">
        <v>17</v>
      </c>
      <c r="H292" s="23">
        <v>3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3</v>
      </c>
      <c r="E293" s="22">
        <v>26</v>
      </c>
      <c r="F293" s="16" t="s">
        <v>236</v>
      </c>
      <c r="G293" s="23">
        <v>17</v>
      </c>
      <c r="H293" s="23">
        <v>4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3</v>
      </c>
      <c r="E294" s="22">
        <v>26</v>
      </c>
      <c r="F294" s="16" t="s">
        <v>236</v>
      </c>
      <c r="G294" s="23">
        <v>17</v>
      </c>
      <c r="H294" s="23">
        <v>6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3</v>
      </c>
      <c r="E295" s="22">
        <v>26</v>
      </c>
      <c r="F295" s="16" t="s">
        <v>236</v>
      </c>
      <c r="G295" s="23">
        <v>17</v>
      </c>
      <c r="H295" s="23">
        <v>2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19">
        <v>2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3</v>
      </c>
      <c r="E296" s="22">
        <v>26</v>
      </c>
      <c r="F296" s="16" t="s">
        <v>236</v>
      </c>
      <c r="G296" s="23">
        <v>17</v>
      </c>
      <c r="H296" s="23">
        <v>2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3</v>
      </c>
      <c r="E297" s="22">
        <v>26</v>
      </c>
      <c r="F297" s="16" t="s">
        <v>236</v>
      </c>
      <c r="G297" s="23">
        <v>17</v>
      </c>
      <c r="H297" s="23">
        <v>4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3</v>
      </c>
      <c r="E298" s="22">
        <v>26</v>
      </c>
      <c r="F298" s="16" t="s">
        <v>236</v>
      </c>
      <c r="G298" s="23">
        <v>17</v>
      </c>
      <c r="H298" s="23">
        <v>5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3</v>
      </c>
      <c r="E299" s="22">
        <v>26</v>
      </c>
      <c r="F299" s="16" t="s">
        <v>236</v>
      </c>
      <c r="G299" s="23">
        <v>17</v>
      </c>
      <c r="H299" s="23">
        <v>6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3</v>
      </c>
      <c r="E300" s="22">
        <v>26</v>
      </c>
      <c r="F300" s="16" t="s">
        <v>236</v>
      </c>
      <c r="G300" s="23">
        <v>17</v>
      </c>
      <c r="H300" s="23">
        <v>4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2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3</v>
      </c>
      <c r="E301" s="22">
        <v>26</v>
      </c>
      <c r="F301" s="16" t="s">
        <v>236</v>
      </c>
      <c r="G301" s="23">
        <v>17</v>
      </c>
      <c r="H301" s="23">
        <v>6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3</v>
      </c>
      <c r="E302" s="22">
        <v>26</v>
      </c>
      <c r="F302" s="16" t="s">
        <v>236</v>
      </c>
      <c r="G302" s="23">
        <v>17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3</v>
      </c>
      <c r="E303" s="22">
        <v>26</v>
      </c>
      <c r="F303" s="16" t="s">
        <v>236</v>
      </c>
      <c r="G303" s="23">
        <v>17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1</v>
      </c>
      <c r="Y303" s="7">
        <v>0</v>
      </c>
      <c r="Z303" s="12">
        <v>0</v>
      </c>
      <c r="AA303" s="19">
        <v>2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3</v>
      </c>
      <c r="E304" s="22">
        <v>26</v>
      </c>
      <c r="F304" s="16" t="s">
        <v>236</v>
      </c>
      <c r="G304" s="23">
        <v>17</v>
      </c>
      <c r="H304" s="23">
        <v>2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1</v>
      </c>
      <c r="Y304" s="7">
        <v>0</v>
      </c>
      <c r="Z304" s="12">
        <v>0</v>
      </c>
      <c r="AA304" s="19">
        <v>2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3</v>
      </c>
      <c r="E305" s="22">
        <v>26</v>
      </c>
      <c r="F305" s="16" t="s">
        <v>236</v>
      </c>
      <c r="G305" s="23">
        <v>17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2</v>
      </c>
      <c r="Y305" s="7">
        <v>0</v>
      </c>
      <c r="Z305" s="12">
        <v>0</v>
      </c>
      <c r="AA305" s="19">
        <v>3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3</v>
      </c>
      <c r="E306" s="22">
        <v>26</v>
      </c>
      <c r="F306" s="16" t="s">
        <v>236</v>
      </c>
      <c r="G306" s="23">
        <v>17</v>
      </c>
      <c r="H306" s="23">
        <v>2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0</v>
      </c>
      <c r="V306" s="7">
        <v>1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2</v>
      </c>
      <c r="C307" s="21">
        <v>2</v>
      </c>
      <c r="D307" s="22">
        <v>3</v>
      </c>
      <c r="E307" s="22">
        <v>26</v>
      </c>
      <c r="F307" s="16" t="s">
        <v>236</v>
      </c>
      <c r="G307" s="23"/>
      <c r="H307" s="23"/>
      <c r="I307" s="16"/>
      <c r="J307" s="24"/>
      <c r="K307" s="13">
        <v>1</v>
      </c>
      <c r="L307" s="23">
        <v>5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/>
    </row>
    <row r="308" spans="1:27" ht="15.95" customHeight="1" x14ac:dyDescent="0.15">
      <c r="A308" s="1">
        <v>297</v>
      </c>
      <c r="B308" s="30">
        <v>2</v>
      </c>
      <c r="C308" s="21">
        <v>2</v>
      </c>
      <c r="D308" s="22">
        <v>3</v>
      </c>
      <c r="E308" s="22">
        <v>26</v>
      </c>
      <c r="F308" s="16" t="s">
        <v>236</v>
      </c>
      <c r="G308" s="23"/>
      <c r="H308" s="23"/>
      <c r="I308" s="16"/>
      <c r="J308" s="24"/>
      <c r="K308" s="13">
        <v>1</v>
      </c>
      <c r="L308" s="23">
        <v>5</v>
      </c>
      <c r="M308" s="5">
        <v>1</v>
      </c>
      <c r="N308" s="6">
        <v>1</v>
      </c>
      <c r="O308" s="7">
        <v>0</v>
      </c>
      <c r="P308" s="8">
        <v>0</v>
      </c>
      <c r="Q308" s="7">
        <v>0</v>
      </c>
      <c r="R308" s="19">
        <v>2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/>
    </row>
    <row r="309" spans="1:27" ht="15.95" customHeight="1" x14ac:dyDescent="0.15">
      <c r="A309" s="1">
        <v>298</v>
      </c>
      <c r="B309" s="30">
        <v>2</v>
      </c>
      <c r="C309" s="21">
        <v>2</v>
      </c>
      <c r="D309" s="22">
        <v>3</v>
      </c>
      <c r="E309" s="22">
        <v>26</v>
      </c>
      <c r="F309" s="16" t="s">
        <v>236</v>
      </c>
      <c r="G309" s="23"/>
      <c r="H309" s="23"/>
      <c r="I309" s="16"/>
      <c r="J309" s="24"/>
      <c r="K309" s="13">
        <v>1</v>
      </c>
      <c r="L309" s="23">
        <v>5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/>
    </row>
    <row r="310" spans="1:27" ht="15.95" customHeight="1" x14ac:dyDescent="0.15">
      <c r="A310" s="1">
        <v>299</v>
      </c>
      <c r="B310" s="30">
        <v>2</v>
      </c>
      <c r="C310" s="21">
        <v>2</v>
      </c>
      <c r="D310" s="22">
        <v>3</v>
      </c>
      <c r="E310" s="22">
        <v>26</v>
      </c>
      <c r="F310" s="16" t="s">
        <v>236</v>
      </c>
      <c r="G310" s="23"/>
      <c r="H310" s="23"/>
      <c r="I310" s="16"/>
      <c r="J310" s="24"/>
      <c r="K310" s="13">
        <v>1</v>
      </c>
      <c r="L310" s="23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/>
    </row>
    <row r="311" spans="1:27" ht="15.95" customHeight="1" x14ac:dyDescent="0.15">
      <c r="A311" s="1">
        <v>300</v>
      </c>
      <c r="B311" s="30">
        <v>2</v>
      </c>
      <c r="C311" s="21">
        <v>2</v>
      </c>
      <c r="D311" s="22">
        <v>3</v>
      </c>
      <c r="E311" s="22">
        <v>26</v>
      </c>
      <c r="F311" s="16" t="s">
        <v>236</v>
      </c>
      <c r="G311" s="23"/>
      <c r="H311" s="23"/>
      <c r="I311" s="16"/>
      <c r="J311" s="24"/>
      <c r="K311" s="13">
        <v>1</v>
      </c>
      <c r="L311" s="23">
        <v>5</v>
      </c>
      <c r="M311" s="5">
        <v>1</v>
      </c>
      <c r="N311" s="6">
        <v>1</v>
      </c>
      <c r="O311" s="7">
        <v>0</v>
      </c>
      <c r="P311" s="8">
        <v>0</v>
      </c>
      <c r="Q311" s="7">
        <v>0</v>
      </c>
      <c r="R311" s="19">
        <v>2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/>
    </row>
    <row r="312" spans="1:27" ht="15.95" customHeight="1" x14ac:dyDescent="0.15">
      <c r="A312" s="1">
        <v>301</v>
      </c>
      <c r="B312" s="30">
        <v>2</v>
      </c>
      <c r="C312" s="21">
        <v>2</v>
      </c>
      <c r="D312" s="22">
        <v>3</v>
      </c>
      <c r="E312" s="22">
        <v>26</v>
      </c>
      <c r="F312" s="16" t="s">
        <v>236</v>
      </c>
      <c r="G312" s="23"/>
      <c r="H312" s="23"/>
      <c r="I312" s="16"/>
      <c r="J312" s="24"/>
      <c r="K312" s="13">
        <v>1</v>
      </c>
      <c r="L312" s="23">
        <v>5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/>
    </row>
    <row r="313" spans="1:27" ht="15.95" customHeight="1" x14ac:dyDescent="0.15">
      <c r="A313" s="1">
        <v>302</v>
      </c>
      <c r="B313" s="30">
        <v>2</v>
      </c>
      <c r="C313" s="21">
        <v>2</v>
      </c>
      <c r="D313" s="22">
        <v>3</v>
      </c>
      <c r="E313" s="22">
        <v>26</v>
      </c>
      <c r="F313" s="16" t="s">
        <v>236</v>
      </c>
      <c r="G313" s="23"/>
      <c r="H313" s="23"/>
      <c r="I313" s="16"/>
      <c r="J313" s="24"/>
      <c r="K313" s="13">
        <v>1</v>
      </c>
      <c r="L313" s="23">
        <v>5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/>
    </row>
    <row r="314" spans="1:27" ht="15.95" customHeight="1" x14ac:dyDescent="0.15">
      <c r="A314" s="1">
        <v>303</v>
      </c>
      <c r="B314" s="30">
        <v>2</v>
      </c>
      <c r="C314" s="21">
        <v>2</v>
      </c>
      <c r="D314" s="22">
        <v>3</v>
      </c>
      <c r="E314" s="22">
        <v>26</v>
      </c>
      <c r="F314" s="16" t="s">
        <v>236</v>
      </c>
      <c r="G314" s="23"/>
      <c r="H314" s="23"/>
      <c r="I314" s="16"/>
      <c r="J314" s="24"/>
      <c r="K314" s="13">
        <v>1</v>
      </c>
      <c r="L314" s="23">
        <v>5</v>
      </c>
      <c r="M314" s="5">
        <v>0</v>
      </c>
      <c r="N314" s="6">
        <v>2</v>
      </c>
      <c r="O314" s="7">
        <v>0</v>
      </c>
      <c r="P314" s="8">
        <v>0</v>
      </c>
      <c r="Q314" s="7">
        <v>0</v>
      </c>
      <c r="R314" s="19">
        <v>2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/>
    </row>
    <row r="315" spans="1:27" ht="15.95" customHeight="1" x14ac:dyDescent="0.15">
      <c r="A315" s="1">
        <v>304</v>
      </c>
      <c r="B315" s="30">
        <v>2</v>
      </c>
      <c r="C315" s="21">
        <v>2</v>
      </c>
      <c r="D315" s="22">
        <v>3</v>
      </c>
      <c r="E315" s="22">
        <v>26</v>
      </c>
      <c r="F315" s="16" t="s">
        <v>236</v>
      </c>
      <c r="G315" s="23"/>
      <c r="H315" s="23"/>
      <c r="I315" s="16"/>
      <c r="J315" s="24"/>
      <c r="K315" s="13">
        <v>1</v>
      </c>
      <c r="L315" s="23">
        <v>5</v>
      </c>
      <c r="M315" s="5">
        <v>2</v>
      </c>
      <c r="N315" s="6">
        <v>2</v>
      </c>
      <c r="O315" s="7">
        <v>0</v>
      </c>
      <c r="P315" s="8">
        <v>0</v>
      </c>
      <c r="Q315" s="7">
        <v>0</v>
      </c>
      <c r="R315" s="19">
        <v>4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/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3</v>
      </c>
      <c r="E316" s="22">
        <v>26</v>
      </c>
      <c r="F316" s="16" t="s">
        <v>236</v>
      </c>
      <c r="G316" s="23">
        <v>14</v>
      </c>
      <c r="H316" s="23">
        <v>7</v>
      </c>
      <c r="I316" s="16">
        <v>2</v>
      </c>
      <c r="J316" s="24"/>
      <c r="K316" s="13">
        <v>2</v>
      </c>
      <c r="L316" s="23">
        <v>1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1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3</v>
      </c>
      <c r="E317" s="22">
        <v>26</v>
      </c>
      <c r="F317" s="16" t="s">
        <v>236</v>
      </c>
      <c r="G317" s="23">
        <v>15</v>
      </c>
      <c r="H317" s="23">
        <v>2</v>
      </c>
      <c r="I317" s="16">
        <v>2</v>
      </c>
      <c r="J317" s="24"/>
      <c r="K317" s="13">
        <v>2</v>
      </c>
      <c r="L317" s="23">
        <v>1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1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3</v>
      </c>
      <c r="E318" s="22">
        <v>26</v>
      </c>
      <c r="F318" s="16" t="s">
        <v>236</v>
      </c>
      <c r="G318" s="23">
        <v>17</v>
      </c>
      <c r="H318" s="23">
        <v>8</v>
      </c>
      <c r="I318" s="16">
        <v>2</v>
      </c>
      <c r="J318" s="24"/>
      <c r="K318" s="13">
        <v>2</v>
      </c>
      <c r="L318" s="23">
        <v>1</v>
      </c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1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3</v>
      </c>
      <c r="E319" s="22">
        <v>26</v>
      </c>
      <c r="F319" s="16" t="s">
        <v>236</v>
      </c>
      <c r="G319" s="23">
        <v>14</v>
      </c>
      <c r="H319" s="23">
        <v>2</v>
      </c>
      <c r="I319" s="16">
        <v>2</v>
      </c>
      <c r="J319" s="24"/>
      <c r="K319" s="13">
        <v>1</v>
      </c>
      <c r="L319" s="23">
        <v>5</v>
      </c>
      <c r="M319" s="5">
        <v>2</v>
      </c>
      <c r="N319" s="6">
        <v>3</v>
      </c>
      <c r="O319" s="7">
        <v>0</v>
      </c>
      <c r="P319" s="8">
        <v>0</v>
      </c>
      <c r="Q319" s="7">
        <v>0</v>
      </c>
      <c r="R319" s="19">
        <v>5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3</v>
      </c>
      <c r="E320" s="22">
        <v>26</v>
      </c>
      <c r="F320" s="16" t="s">
        <v>236</v>
      </c>
      <c r="G320" s="23">
        <v>14</v>
      </c>
      <c r="H320" s="23">
        <v>7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3</v>
      </c>
      <c r="E321" s="22">
        <v>26</v>
      </c>
      <c r="F321" s="16" t="s">
        <v>236</v>
      </c>
      <c r="G321" s="23">
        <v>16</v>
      </c>
      <c r="H321" s="23">
        <v>3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H5" sqref="H5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84" t="str">
        <f>ローデータ!B2</f>
        <v>東成区</v>
      </c>
      <c r="D3" s="286"/>
      <c r="E3" s="286"/>
      <c r="F3" s="285"/>
    </row>
    <row r="4" spans="1:20" ht="18" customHeight="1" x14ac:dyDescent="0.15">
      <c r="A4" s="112"/>
      <c r="B4" s="299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99"/>
      <c r="C5" s="113" t="str">
        <f>ローデータ!B4</f>
        <v>令和2年</v>
      </c>
      <c r="D5" s="110">
        <f>ローデータ!C4</f>
        <v>3</v>
      </c>
      <c r="E5" s="110">
        <f>ローデータ!D4</f>
        <v>26</v>
      </c>
      <c r="F5" s="110" t="str">
        <f>ローデータ!E4</f>
        <v>木</v>
      </c>
    </row>
    <row r="6" spans="1:20" ht="15.95" customHeight="1" x14ac:dyDescent="0.15">
      <c r="A6" s="112"/>
    </row>
    <row r="7" spans="1:20" ht="15.95" customHeight="1" x14ac:dyDescent="0.15">
      <c r="A7" s="112"/>
      <c r="B7" s="299" t="s">
        <v>227</v>
      </c>
      <c r="C7" s="299"/>
      <c r="E7" t="s">
        <v>230</v>
      </c>
    </row>
    <row r="8" spans="1:20" ht="15.95" customHeight="1" x14ac:dyDescent="0.15">
      <c r="A8" s="112"/>
      <c r="B8" s="284">
        <f>COUNTIFS(ローデータ!B12:B1011,1)+COUNTIFS(ローデータ!B12:B1011,2)</f>
        <v>310</v>
      </c>
      <c r="C8" s="285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301</v>
      </c>
      <c r="E13" s="110">
        <f>COUNTIFS(ローデータ!B12:B1011,2)</f>
        <v>9</v>
      </c>
      <c r="F13" s="110">
        <f>SUM(D13:E13)</f>
        <v>310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84" t="str">
        <f>ローデータ!B2</f>
        <v>東成区</v>
      </c>
      <c r="C16" s="286"/>
      <c r="D16" s="286"/>
      <c r="E16" s="285"/>
      <c r="G16" s="289" t="s">
        <v>195</v>
      </c>
      <c r="H16" s="290"/>
      <c r="I16" s="291"/>
      <c r="K16" s="71"/>
      <c r="L16" s="51"/>
    </row>
    <row r="17" spans="1:19" ht="15.95" customHeight="1" x14ac:dyDescent="0.15">
      <c r="A17" s="262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92"/>
      <c r="H17" s="293"/>
      <c r="I17" s="294"/>
      <c r="K17" s="51"/>
      <c r="L17" s="51"/>
    </row>
    <row r="18" spans="1:19" ht="15.95" customHeight="1" x14ac:dyDescent="0.15">
      <c r="A18" s="263"/>
      <c r="B18" s="47" t="str">
        <f>ローデータ!B4</f>
        <v>令和2年</v>
      </c>
      <c r="C18" s="107">
        <f>ローデータ!C4</f>
        <v>3</v>
      </c>
      <c r="D18" s="107">
        <f>ローデータ!D4</f>
        <v>26</v>
      </c>
      <c r="E18" s="107" t="str">
        <f>ローデータ!E4</f>
        <v>木</v>
      </c>
      <c r="G18" s="295">
        <f>COUNTIFS(ローデータ!B12:B1011,2)</f>
        <v>9</v>
      </c>
      <c r="H18" s="295"/>
      <c r="I18" s="295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6"/>
      <c r="B23" s="288">
        <v>1</v>
      </c>
      <c r="C23" s="237"/>
      <c r="D23" s="288">
        <v>2</v>
      </c>
      <c r="E23" s="237"/>
      <c r="F23" s="288">
        <v>3</v>
      </c>
      <c r="G23" s="236"/>
      <c r="H23" s="237"/>
      <c r="I23" s="26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8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6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84">
        <f>COUNTIFS(ローデータ!$B$12:$B$1011,2,ローデータ!$K$12:$K$1011,B23)</f>
        <v>9</v>
      </c>
      <c r="C25" s="285"/>
      <c r="D25" s="284">
        <f>COUNTIFS(ローデータ!$B$12:$B$1011,2,ローデータ!$K$12:$K$1011,D23)</f>
        <v>0</v>
      </c>
      <c r="E25" s="285"/>
      <c r="F25" s="284">
        <f>COUNTIFS(ローデータ!$B$12:$B$1011,2,ローデータ!$K$12:$K$1011,F23)</f>
        <v>0</v>
      </c>
      <c r="G25" s="286"/>
      <c r="H25" s="285"/>
      <c r="I25" s="45">
        <f>SUM(B25:H25)</f>
        <v>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26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45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7"/>
      <c r="B30" s="243" t="s">
        <v>65</v>
      </c>
      <c r="C30" s="243" t="s">
        <v>66</v>
      </c>
      <c r="D30" s="273" t="s">
        <v>101</v>
      </c>
      <c r="E30" s="275" t="s">
        <v>102</v>
      </c>
      <c r="F30" s="276" t="s">
        <v>103</v>
      </c>
      <c r="G30" s="287"/>
      <c r="H30" s="37"/>
      <c r="I30" s="265"/>
      <c r="J30" s="281"/>
      <c r="K30" s="283"/>
      <c r="L30" s="279"/>
      <c r="M30" s="283"/>
      <c r="N30" s="279"/>
      <c r="O30" s="272"/>
    </row>
    <row r="31" spans="1:19" ht="15.95" customHeight="1" x14ac:dyDescent="0.15">
      <c r="A31" s="228"/>
      <c r="B31" s="244"/>
      <c r="C31" s="244"/>
      <c r="D31" s="274"/>
      <c r="E31" s="239"/>
      <c r="F31" s="277"/>
      <c r="G31" s="246"/>
      <c r="H31" s="37"/>
      <c r="I31" s="62" t="s">
        <v>51</v>
      </c>
      <c r="J31" s="73">
        <f>SUMIFS(ローデータ!M12:M1011,ローデータ!$B$12:$B$1011,2,ローデータ!$K$12:$K$1011,$B$23)</f>
        <v>9</v>
      </c>
      <c r="K31" s="73">
        <f>SUMIFS(ローデータ!N12:N1011,ローデータ!$B$12:$B$1011,2,ローデータ!$K$12:$K$1011,$B$23)</f>
        <v>6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0</v>
      </c>
      <c r="O31" s="73">
        <f>SUM(J31:N31)</f>
        <v>15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9</v>
      </c>
      <c r="G32" s="45">
        <f>SUM(B32:F32)</f>
        <v>9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26"/>
      <c r="B36" s="59">
        <v>1</v>
      </c>
      <c r="C36" s="59">
        <v>2</v>
      </c>
      <c r="D36" s="59">
        <v>3</v>
      </c>
      <c r="E36" s="262" t="s">
        <v>50</v>
      </c>
      <c r="F36" s="37"/>
      <c r="I36" s="264"/>
      <c r="J36" s="266" t="s">
        <v>104</v>
      </c>
      <c r="K36" s="224" t="s">
        <v>105</v>
      </c>
      <c r="L36" s="224" t="s">
        <v>98</v>
      </c>
      <c r="M36" s="224" t="s">
        <v>106</v>
      </c>
      <c r="N36" s="240" t="s">
        <v>107</v>
      </c>
      <c r="O36" s="224" t="s">
        <v>36</v>
      </c>
      <c r="P36" s="240" t="s">
        <v>69</v>
      </c>
      <c r="Q36" s="245" t="s">
        <v>50</v>
      </c>
    </row>
    <row r="37" spans="1:17" ht="15.95" customHeight="1" x14ac:dyDescent="0.15">
      <c r="A37" s="228"/>
      <c r="B37" s="63" t="s">
        <v>67</v>
      </c>
      <c r="C37" s="63" t="s">
        <v>66</v>
      </c>
      <c r="D37" s="63" t="s">
        <v>68</v>
      </c>
      <c r="E37" s="263"/>
      <c r="G37" s="37"/>
      <c r="I37" s="265"/>
      <c r="J37" s="267"/>
      <c r="K37" s="225"/>
      <c r="L37" s="225"/>
      <c r="M37" s="225"/>
      <c r="N37" s="241"/>
      <c r="O37" s="225"/>
      <c r="P37" s="241"/>
      <c r="Q37" s="246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47"/>
      <c r="B42" s="250" t="s">
        <v>16</v>
      </c>
      <c r="C42" s="251"/>
      <c r="D42" s="251"/>
      <c r="E42" s="251"/>
      <c r="F42" s="252"/>
      <c r="G42" s="253" t="s">
        <v>50</v>
      </c>
      <c r="H42" s="256" t="s">
        <v>13</v>
      </c>
      <c r="I42" s="257"/>
      <c r="J42" s="258"/>
      <c r="K42" s="259" t="s">
        <v>50</v>
      </c>
    </row>
    <row r="43" spans="1:17" ht="15.95" customHeight="1" x14ac:dyDescent="0.15">
      <c r="A43" s="248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54"/>
      <c r="H43" s="53">
        <v>1</v>
      </c>
      <c r="I43" s="52">
        <v>2</v>
      </c>
      <c r="J43" s="52">
        <v>3</v>
      </c>
      <c r="K43" s="260"/>
      <c r="M43" s="37"/>
      <c r="N43" s="37"/>
      <c r="O43" s="37"/>
      <c r="P43" s="37"/>
    </row>
    <row r="44" spans="1:17" ht="15.95" customHeight="1" x14ac:dyDescent="0.15">
      <c r="A44" s="248"/>
      <c r="B44" s="243" t="s">
        <v>65</v>
      </c>
      <c r="C44" s="243" t="s">
        <v>66</v>
      </c>
      <c r="D44" s="268" t="s">
        <v>101</v>
      </c>
      <c r="E44" s="270" t="s">
        <v>102</v>
      </c>
      <c r="F44" s="220" t="s">
        <v>103</v>
      </c>
      <c r="G44" s="254"/>
      <c r="H44" s="222" t="s">
        <v>67</v>
      </c>
      <c r="I44" s="242" t="s">
        <v>66</v>
      </c>
      <c r="J44" s="242" t="s">
        <v>68</v>
      </c>
      <c r="K44" s="260"/>
      <c r="M44" s="37"/>
      <c r="N44" s="37"/>
      <c r="O44" s="37"/>
      <c r="P44" s="37"/>
    </row>
    <row r="45" spans="1:17" ht="15.95" customHeight="1" x14ac:dyDescent="0.15">
      <c r="A45" s="249"/>
      <c r="B45" s="244"/>
      <c r="C45" s="244"/>
      <c r="D45" s="269"/>
      <c r="E45" s="271"/>
      <c r="F45" s="221"/>
      <c r="G45" s="255"/>
      <c r="H45" s="223"/>
      <c r="I45" s="221"/>
      <c r="J45" s="221"/>
      <c r="K45" s="261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26"/>
      <c r="B49" s="229" t="s">
        <v>165</v>
      </c>
      <c r="C49" s="230"/>
      <c r="D49" s="230"/>
      <c r="E49" s="230"/>
      <c r="F49" s="231"/>
      <c r="G49" s="232" t="s">
        <v>50</v>
      </c>
      <c r="H49" s="235" t="s">
        <v>71</v>
      </c>
      <c r="I49" s="236"/>
      <c r="J49" s="236"/>
      <c r="K49" s="236"/>
      <c r="L49" s="236"/>
      <c r="M49" s="236"/>
      <c r="N49" s="237"/>
      <c r="O49" s="207" t="s">
        <v>50</v>
      </c>
    </row>
    <row r="50" spans="1:15" ht="15.95" customHeight="1" x14ac:dyDescent="0.15">
      <c r="A50" s="227"/>
      <c r="B50" s="210" t="s">
        <v>96</v>
      </c>
      <c r="C50" s="212" t="s">
        <v>97</v>
      </c>
      <c r="D50" s="214" t="s">
        <v>98</v>
      </c>
      <c r="E50" s="212" t="s">
        <v>99</v>
      </c>
      <c r="F50" s="214" t="s">
        <v>100</v>
      </c>
      <c r="G50" s="233"/>
      <c r="H50" s="216" t="s">
        <v>104</v>
      </c>
      <c r="I50" s="218" t="s">
        <v>105</v>
      </c>
      <c r="J50" s="218" t="s">
        <v>98</v>
      </c>
      <c r="K50" s="218" t="s">
        <v>106</v>
      </c>
      <c r="L50" s="238" t="s">
        <v>107</v>
      </c>
      <c r="M50" s="218" t="s">
        <v>36</v>
      </c>
      <c r="N50" s="238" t="s">
        <v>69</v>
      </c>
      <c r="O50" s="208"/>
    </row>
    <row r="51" spans="1:15" ht="15.95" customHeight="1" x14ac:dyDescent="0.15">
      <c r="A51" s="228"/>
      <c r="B51" s="211"/>
      <c r="C51" s="213"/>
      <c r="D51" s="215"/>
      <c r="E51" s="213"/>
      <c r="F51" s="215"/>
      <c r="G51" s="234"/>
      <c r="H51" s="217"/>
      <c r="I51" s="219"/>
      <c r="J51" s="219"/>
      <c r="K51" s="219"/>
      <c r="L51" s="239"/>
      <c r="M51" s="219"/>
      <c r="N51" s="239"/>
      <c r="O51" s="209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84" t="str">
        <f>ローデータ!B2</f>
        <v>東成区</v>
      </c>
      <c r="C2" s="286"/>
      <c r="D2" s="286"/>
      <c r="E2" s="285"/>
      <c r="G2" s="153"/>
      <c r="H2" s="402" t="s">
        <v>94</v>
      </c>
      <c r="I2" s="299"/>
      <c r="K2" s="71"/>
      <c r="L2" s="51"/>
    </row>
    <row r="3" spans="1:19" ht="14.1" customHeight="1" x14ac:dyDescent="0.15">
      <c r="A3" s="262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99"/>
      <c r="I3" s="299"/>
      <c r="K3" s="51"/>
      <c r="L3" s="51"/>
    </row>
    <row r="4" spans="1:19" ht="14.1" customHeight="1" x14ac:dyDescent="0.15">
      <c r="A4" s="263"/>
      <c r="B4" s="148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54"/>
      <c r="H4" s="295">
        <f>COUNTIFS(ローデータ!B12:B1011,1)</f>
        <v>301</v>
      </c>
      <c r="I4" s="295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26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6</v>
      </c>
      <c r="C10" s="45">
        <f>COUNTIFS(ローデータ!$B$12:$B$1011,1,ローデータ!$H$12:$H$1011,C8)</f>
        <v>91</v>
      </c>
      <c r="D10" s="45">
        <f>COUNTIFS(ローデータ!$B$12:$B$1011,1,ローデータ!$H$12:$H$1011,D8)</f>
        <v>48</v>
      </c>
      <c r="E10" s="45">
        <f>COUNTIFS(ローデータ!$B$12:$B$1011,1,ローデータ!$H$12:$H$1011,E8)</f>
        <v>57</v>
      </c>
      <c r="F10" s="45">
        <f>COUNTIFS(ローデータ!$B$12:$B$1011,1,ローデータ!$H$12:$H$1011,F8)</f>
        <v>49</v>
      </c>
      <c r="G10" s="45">
        <f>COUNTIFS(ローデータ!$B$12:$B$1011,1,ローデータ!$H$12:$H$1011,G8)</f>
        <v>20</v>
      </c>
      <c r="H10" s="45">
        <f>COUNTIFS(ローデータ!$B$12:$B$1011,1,ローデータ!$H$12:$H$1011,H8)</f>
        <v>11</v>
      </c>
      <c r="I10" s="45">
        <f>COUNTIFS(ローデータ!$B$12:$B$1011,1,ローデータ!$H$12:$H$1011,I8)</f>
        <v>17</v>
      </c>
      <c r="J10" s="45">
        <f>COUNTIFS(ローデータ!$B$12:$B$1011,1,ローデータ!$H$12:$H$1011,J8)</f>
        <v>2</v>
      </c>
      <c r="K10" s="45">
        <f>SUM(B10:J10)</f>
        <v>301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26"/>
      <c r="B14" s="140">
        <v>1</v>
      </c>
      <c r="C14" s="140">
        <v>2</v>
      </c>
      <c r="D14" s="262" t="s">
        <v>50</v>
      </c>
      <c r="F14" s="226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5" t="s">
        <v>50</v>
      </c>
    </row>
    <row r="15" spans="1:19" ht="14.1" customHeight="1" x14ac:dyDescent="0.15">
      <c r="A15" s="228"/>
      <c r="B15" s="146" t="s">
        <v>63</v>
      </c>
      <c r="C15" s="14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0</v>
      </c>
      <c r="C16" s="45">
        <f>COUNTIFS(ローデータ!$B$12:$B$1011,1,ローデータ!$I$12:$I$1011,C14)</f>
        <v>301</v>
      </c>
      <c r="D16" s="45">
        <f>SUM(B16:C16)</f>
        <v>301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51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0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0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84">
        <f>COUNTIFS(ローデータ!$B$12:$B$1011,1,ローデータ!$K$12:$K$1011,B21)</f>
        <v>167</v>
      </c>
      <c r="C23" s="285"/>
      <c r="D23" s="284">
        <f>COUNTIFS(ローデータ!$B$12:$B$1011,1,ローデータ!$K$12:$K$1011,D21)</f>
        <v>84</v>
      </c>
      <c r="E23" s="285"/>
      <c r="F23" s="284">
        <f>COUNTIFS(ローデータ!$B$12:$B$1011,1,ローデータ!$K$12:$K$1011,F21)</f>
        <v>50</v>
      </c>
      <c r="G23" s="286"/>
      <c r="H23" s="285"/>
      <c r="I23" s="45">
        <f>SUM(B23:H23)</f>
        <v>301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26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47" t="s">
        <v>51</v>
      </c>
      <c r="J29" s="73">
        <f>SUMIFS(ローデータ!M12:M1011,ローデータ!$B$12:$B$1011,1,ローデータ!$K$12:$K$1011,$B$21)</f>
        <v>26</v>
      </c>
      <c r="K29" s="73">
        <f>SUMIFS(ローデータ!N12:N1011,ローデータ!$B$12:$B$1011,1,ローデータ!$K$12:$K$1011,$B$21)</f>
        <v>121</v>
      </c>
      <c r="L29" s="73">
        <f>SUMIFS(ローデータ!O12:O1011,ローデータ!$B$12:$B$1011,1,ローデータ!$K$12:$K$1011,$B$21)</f>
        <v>45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3</v>
      </c>
      <c r="O29" s="73">
        <f>SUM(J29:N29)</f>
        <v>195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156</v>
      </c>
      <c r="C30" s="45">
        <f>COUNTIFS(ローデータ!$B$12:$B$1011,1,ローデータ!$K$12:$K$1011,$B$21,ローデータ!$L$12:$L$1011,C27)</f>
        <v>6</v>
      </c>
      <c r="D30" s="45">
        <f>COUNTIFS(ローデータ!$B$12:$B$1011,1,ローデータ!$K$12:$K$1011,$B$21,ローデータ!$L$12:$L$1011,D27)</f>
        <v>1</v>
      </c>
      <c r="E30" s="45">
        <f>COUNTIFS(ローデータ!$B$12:$B$1011,1,ローデータ!$K$12:$K$1011,$B$21,ローデータ!$L$12:$L$1011,E27)</f>
        <v>1</v>
      </c>
      <c r="F30" s="45">
        <f>COUNTIFS(ローデータ!$B$12:$B$1011,1,ローデータ!$K$12:$K$1011,$B$21,ローデータ!$L$12:$L$1011,F27)</f>
        <v>3</v>
      </c>
      <c r="G30" s="45">
        <f>SUM(B30:F30)</f>
        <v>167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26"/>
      <c r="B34" s="140">
        <v>1</v>
      </c>
      <c r="C34" s="140">
        <v>2</v>
      </c>
      <c r="D34" s="14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46" t="s">
        <v>67</v>
      </c>
      <c r="C35" s="146" t="s">
        <v>66</v>
      </c>
      <c r="D35" s="14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80</v>
      </c>
      <c r="C36" s="45">
        <f>COUNTIFS(ローデータ!$B$12:$B$1011,1,ローデータ!$K$12:$K$1011,$D$21,ローデータ!$S$12:$S$1011,C34)</f>
        <v>4</v>
      </c>
      <c r="D36" s="45">
        <f>COUNTIFS(ローデータ!$B$12:$B$1011,1,ローデータ!$K$12:$K$1011,$D$21,ローデータ!$S$12:$S$1011,D34)</f>
        <v>0</v>
      </c>
      <c r="E36" s="45">
        <f>SUM(B36:D36)</f>
        <v>84</v>
      </c>
      <c r="I36" s="147" t="s">
        <v>51</v>
      </c>
      <c r="J36" s="45">
        <f>SUMIFS(ローデータ!T12:T1011,ローデータ!$B$12:$B$1011,1,ローデータ!$K$12:$K$1011,$D$21)</f>
        <v>2</v>
      </c>
      <c r="K36" s="45">
        <f>SUMIFS(ローデータ!U12:U1011,ローデータ!$B$12:$B$1011,1,ローデータ!$K$12:$K$1011,$D$21)</f>
        <v>52</v>
      </c>
      <c r="L36" s="45">
        <f>SUMIFS(ローデータ!V12:V1011,ローデータ!$B$12:$B$1011,1,ローデータ!$K$12:$K$1011,$D$21)</f>
        <v>1</v>
      </c>
      <c r="M36" s="45">
        <f>SUMIFS(ローデータ!W12:W1011,ローデータ!$B$12:$B$1011,1,ローデータ!$K$12:$K$1011,$D$21)</f>
        <v>3</v>
      </c>
      <c r="N36" s="45">
        <f>SUMIFS(ローデータ!X12:X1011,ローデータ!$B$12:$B$1011,1,ローデータ!$K$12:$K$1011,$D$21)</f>
        <v>24</v>
      </c>
      <c r="O36" s="45">
        <f>SUMIFS(ローデータ!Y12:Y1011,ローデータ!$B$12:$B$1011,1,ローデータ!$K$12:$K$1011,$D$21)</f>
        <v>32</v>
      </c>
      <c r="P36" s="45">
        <f>SUMIFS(ローデータ!Z12:Z1011,ローデータ!$B$12:$B$1011,1,ローデータ!$K$12:$K$1011,$D$21)</f>
        <v>1</v>
      </c>
      <c r="Q36" s="45">
        <f>SUM(J36:P36)</f>
        <v>115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47</v>
      </c>
      <c r="C44" s="73">
        <f>COUNTIFS(ローデータ!$B$12:$B$1011,1,ローデータ!$K$12:$K$1011,$F$21,ローデータ!$L$12:$L$1011,C41)</f>
        <v>3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50</v>
      </c>
      <c r="H44" s="76">
        <f>COUNTIFS(ローデータ!$B$12:$B$1011,1,ローデータ!$K$12:$K$1011,$F$21,ローデータ!$S$12:$S$1011,H41)</f>
        <v>47</v>
      </c>
      <c r="I44" s="77">
        <f>COUNTIFS(ローデータ!$B$12:$B$1011,1,ローデータ!$K$12:$K$1011,$F$21,ローデータ!$S$12:$S$1011,I41)</f>
        <v>2</v>
      </c>
      <c r="J44" s="77">
        <f>COUNTIFS(ローデータ!$B$12:$B$1011,1,ローデータ!$K$12:$K$1011,$F$21,ローデータ!$S$12:$S$1011,J41)</f>
        <v>0</v>
      </c>
      <c r="K44" s="77">
        <f>SUM(H44:J44)</f>
        <v>49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3</v>
      </c>
      <c r="C50" s="78">
        <f>SUMIFS(ローデータ!N12:N1011,ローデータ!$B$12:$B$1011,1,ローデータ!$K$12:$K$1011,$F$21)</f>
        <v>38</v>
      </c>
      <c r="D50" s="78">
        <f>SUMIFS(ローデータ!O12:O1011,ローデータ!$B$12:$B$1011,1,ローデータ!$K$12:$K$1011,$F$21)</f>
        <v>17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58</v>
      </c>
      <c r="H50" s="81">
        <f>SUMIFS(ローデータ!T12:T1011,ローデータ!$B$12:$B$1011,1,ローデータ!$K$12:$K$1011,$F$21)</f>
        <v>3</v>
      </c>
      <c r="I50" s="78">
        <f>SUMIFS(ローデータ!U12:U1011,ローデータ!$B$12:$B$1011,1,ローデータ!$K$12:$K$1011,$F$21)</f>
        <v>35</v>
      </c>
      <c r="J50" s="78">
        <f>SUMIFS(ローデータ!V12:V1011,ローデータ!$B$12:$B$1011,1,ローデータ!$K$12:$K$1011,$F$21)</f>
        <v>16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16</v>
      </c>
      <c r="M50" s="78">
        <f>SUMIFS(ローデータ!Y12:Y1011,ローデータ!$B$12:$B$1011,1,ローデータ!$K$12:$K$1011,$F$21)</f>
        <v>8</v>
      </c>
      <c r="N50" s="78">
        <f>SUMIFS(ローデータ!Z12:Z1011,ローデータ!$B$12:$B$1011,1,ローデータ!$K$12:$K$1011,$F$21)</f>
        <v>0</v>
      </c>
      <c r="O50" s="82">
        <f>SUM(H50:N50)</f>
        <v>78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6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6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91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0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0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91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48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48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57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57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49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49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20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20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11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11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17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17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2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2</v>
      </c>
    </row>
    <row r="68" spans="1:15" ht="14.1" customHeight="1" thickTop="1" x14ac:dyDescent="0.15">
      <c r="A68" s="306" t="s">
        <v>50</v>
      </c>
      <c r="B68" s="307"/>
      <c r="C68" s="87">
        <f>SUM(C59:C67)</f>
        <v>301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301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47">
        <v>1</v>
      </c>
      <c r="B75" s="41" t="s">
        <v>54</v>
      </c>
      <c r="C75" s="284">
        <f>COUNTIFS(ローデータ!$B$12:$B$1011,1,ローデータ!$H$12:$H$1011,$A$75,ローデータ!$K$12:$K$1011,C73)</f>
        <v>3</v>
      </c>
      <c r="D75" s="285"/>
      <c r="E75" s="284">
        <f>COUNTIFS(ローデータ!$B$12:$B$1011,1,ローデータ!$H$12:$H$1011,$A$75,ローデータ!$K$12:$K$1011,E73)</f>
        <v>1</v>
      </c>
      <c r="F75" s="285"/>
      <c r="G75" s="284">
        <f>COUNTIFS(ローデータ!$B$12:$B$1011,1,ローデータ!$H$12:$H$1011,$A$75,ローデータ!$K$12:$K$1011,G73)</f>
        <v>2</v>
      </c>
      <c r="H75" s="286"/>
      <c r="I75" s="286"/>
      <c r="J75" s="91">
        <f t="shared" ref="J75:J84" si="2">SUM(C75:I75)</f>
        <v>6</v>
      </c>
    </row>
    <row r="76" spans="1:15" ht="14.1" customHeight="1" x14ac:dyDescent="0.15">
      <c r="A76" s="147">
        <v>2</v>
      </c>
      <c r="B76" s="41" t="s">
        <v>55</v>
      </c>
      <c r="C76" s="284">
        <f>COUNTIFS(ローデータ!$B$12:$B$1011,1,ローデータ!$H$12:$H$1011,$A$76,ローデータ!$K$12:$K$1011,C73)</f>
        <v>31</v>
      </c>
      <c r="D76" s="285"/>
      <c r="E76" s="284">
        <f>COUNTIFS(ローデータ!$B$12:$B$1011,1,ローデータ!$H$12:$H$1011,$A$76,ローデータ!$K$12:$K$1011,E73)</f>
        <v>35</v>
      </c>
      <c r="F76" s="285"/>
      <c r="G76" s="284">
        <f>COUNTIFS(ローデータ!$B$12:$B$1011,1,ローデータ!$H$12:$H$1011,$A$76,ローデータ!$K$12:$K$1011,G73)</f>
        <v>25</v>
      </c>
      <c r="H76" s="286"/>
      <c r="I76" s="286"/>
      <c r="J76" s="91">
        <f t="shared" si="2"/>
        <v>91</v>
      </c>
    </row>
    <row r="77" spans="1:15" ht="14.1" customHeight="1" x14ac:dyDescent="0.15">
      <c r="A77" s="147">
        <v>3</v>
      </c>
      <c r="B77" s="41" t="s">
        <v>56</v>
      </c>
      <c r="C77" s="284">
        <f>COUNTIFS(ローデータ!$B$12:$B$1011,1,ローデータ!$H$12:$H$1011,$A$77,ローデータ!$K$12:$K$1011,C73)</f>
        <v>30</v>
      </c>
      <c r="D77" s="285"/>
      <c r="E77" s="284">
        <f>COUNTIFS(ローデータ!$B$12:$B$1011,1,ローデータ!$H$12:$H$1011,$A$77,ローデータ!$K$12:$K$1011,E73)</f>
        <v>11</v>
      </c>
      <c r="F77" s="285"/>
      <c r="G77" s="284">
        <f>COUNTIFS(ローデータ!$B$12:$B$1011,1,ローデータ!$H$12:$H$1011,$A$77,ローデータ!$K$12:$K$1011,G73)</f>
        <v>7</v>
      </c>
      <c r="H77" s="286"/>
      <c r="I77" s="286"/>
      <c r="J77" s="91">
        <f t="shared" si="2"/>
        <v>48</v>
      </c>
    </row>
    <row r="78" spans="1:15" ht="14.1" customHeight="1" x14ac:dyDescent="0.15">
      <c r="A78" s="147">
        <v>4</v>
      </c>
      <c r="B78" s="41" t="s">
        <v>57</v>
      </c>
      <c r="C78" s="284">
        <f>COUNTIFS(ローデータ!$B$12:$B$1011,1,ローデータ!$H$12:$H$1011,$A$78,ローデータ!$K$12:$K$1011,C73)</f>
        <v>35</v>
      </c>
      <c r="D78" s="285"/>
      <c r="E78" s="284">
        <f>COUNTIFS(ローデータ!$B$12:$B$1011,1,ローデータ!$H$12:$H$1011,$A$78,ローデータ!$K$12:$K$1011,E73)</f>
        <v>18</v>
      </c>
      <c r="F78" s="285"/>
      <c r="G78" s="284">
        <f>COUNTIFS(ローデータ!$B$12:$B$1011,1,ローデータ!$H$12:$H$1011,$A$78,ローデータ!$K$12:$K$1011,G73)</f>
        <v>4</v>
      </c>
      <c r="H78" s="286"/>
      <c r="I78" s="286"/>
      <c r="J78" s="91">
        <f t="shared" si="2"/>
        <v>57</v>
      </c>
    </row>
    <row r="79" spans="1:15" ht="14.1" customHeight="1" x14ac:dyDescent="0.15">
      <c r="A79" s="147">
        <v>5</v>
      </c>
      <c r="B79" s="41" t="s">
        <v>58</v>
      </c>
      <c r="C79" s="284">
        <f>COUNTIFS(ローデータ!$B$12:$B$1011,1,ローデータ!$H$12:$H$1011,$A$79,ローデータ!$K$12:$K$1011,C73)</f>
        <v>35</v>
      </c>
      <c r="D79" s="285"/>
      <c r="E79" s="284">
        <f>COUNTIFS(ローデータ!$B$12:$B$1011,1,ローデータ!$H$12:$H$1011,$A$79,ローデータ!$K$12:$K$1011,E73)</f>
        <v>8</v>
      </c>
      <c r="F79" s="285"/>
      <c r="G79" s="284">
        <f>COUNTIFS(ローデータ!$B$12:$B$1011,1,ローデータ!$H$12:$H$1011,$A$79,ローデータ!$K$12:$K$1011,G73)</f>
        <v>6</v>
      </c>
      <c r="H79" s="286"/>
      <c r="I79" s="286"/>
      <c r="J79" s="91">
        <f t="shared" si="2"/>
        <v>49</v>
      </c>
    </row>
    <row r="80" spans="1:15" ht="14.1" customHeight="1" x14ac:dyDescent="0.15">
      <c r="A80" s="147">
        <v>6</v>
      </c>
      <c r="B80" s="41" t="s">
        <v>59</v>
      </c>
      <c r="C80" s="284">
        <f>COUNTIFS(ローデータ!$B$12:$B$1011,1,ローデータ!$H$12:$H$1011,$A$80,ローデータ!$K$12:$K$1011,C73)</f>
        <v>17</v>
      </c>
      <c r="D80" s="285"/>
      <c r="E80" s="284">
        <f>COUNTIFS(ローデータ!$B$12:$B$1011,1,ローデータ!$H$12:$H$1011,$A$80,ローデータ!$K$12:$K$1011,E73)</f>
        <v>3</v>
      </c>
      <c r="F80" s="285"/>
      <c r="G80" s="284">
        <f>COUNTIFS(ローデータ!$B$12:$B$1011,1,ローデータ!$H$12:$H$1011,$A$80,ローデータ!$K$12:$K$1011,G73)</f>
        <v>0</v>
      </c>
      <c r="H80" s="286"/>
      <c r="I80" s="286"/>
      <c r="J80" s="91">
        <f t="shared" si="2"/>
        <v>20</v>
      </c>
    </row>
    <row r="81" spans="1:17" ht="14.1" customHeight="1" x14ac:dyDescent="0.15">
      <c r="A81" s="147">
        <v>7</v>
      </c>
      <c r="B81" s="41" t="s">
        <v>60</v>
      </c>
      <c r="C81" s="284">
        <f>COUNTIFS(ローデータ!$B$12:$B$1011,1,ローデータ!$H$12:$H$1011,$A$81,ローデータ!$K$12:$K$1011,C73)</f>
        <v>6</v>
      </c>
      <c r="D81" s="285"/>
      <c r="E81" s="284">
        <f>COUNTIFS(ローデータ!$B$12:$B$1011,1,ローデータ!$H$12:$H$1011,$A$81,ローデータ!$K$12:$K$1011,E73)</f>
        <v>3</v>
      </c>
      <c r="F81" s="285"/>
      <c r="G81" s="284">
        <f>COUNTIFS(ローデータ!$B$12:$B$1011,1,ローデータ!$H$12:$H$1011,$A$81,ローデータ!$K$12:$K$1011,G73)</f>
        <v>2</v>
      </c>
      <c r="H81" s="286"/>
      <c r="I81" s="286"/>
      <c r="J81" s="91">
        <f t="shared" si="2"/>
        <v>11</v>
      </c>
    </row>
    <row r="82" spans="1:17" ht="14.1" customHeight="1" x14ac:dyDescent="0.15">
      <c r="A82" s="147">
        <v>8</v>
      </c>
      <c r="B82" s="41" t="s">
        <v>61</v>
      </c>
      <c r="C82" s="284">
        <f>COUNTIFS(ローデータ!$B$12:$B$1011,1,ローデータ!$H$12:$H$1011,$A$82,ローデータ!$K$12:$K$1011,C73)</f>
        <v>10</v>
      </c>
      <c r="D82" s="285"/>
      <c r="E82" s="284">
        <f>COUNTIFS(ローデータ!$B$12:$B$1011,1,ローデータ!$H$12:$H$1011,$A$82,ローデータ!$K$12:$K$1011,E73)</f>
        <v>3</v>
      </c>
      <c r="F82" s="285"/>
      <c r="G82" s="284">
        <f>COUNTIFS(ローデータ!$B$12:$B$1011,1,ローデータ!$H$12:$H$1011,$A$82,ローデータ!$K$12:$K$1011,G73)</f>
        <v>4</v>
      </c>
      <c r="H82" s="286"/>
      <c r="I82" s="286"/>
      <c r="J82" s="91">
        <f t="shared" si="2"/>
        <v>17</v>
      </c>
    </row>
    <row r="83" spans="1:17" ht="14.1" customHeight="1" thickBot="1" x14ac:dyDescent="0.2">
      <c r="A83" s="145">
        <v>9</v>
      </c>
      <c r="B83" s="57" t="s">
        <v>62</v>
      </c>
      <c r="C83" s="324">
        <f>COUNTIFS(ローデータ!$B$12:$B$1011,1,ローデータ!$H$12:$H$1011,$A$83,ローデータ!$K$12:$K$1011,C73)</f>
        <v>0</v>
      </c>
      <c r="D83" s="325"/>
      <c r="E83" s="324">
        <f>COUNTIFS(ローデータ!$B$12:$B$1011,1,ローデータ!$H$12:$H$1011,$A$83,ローデータ!$K$12:$K$1011,E73)</f>
        <v>2</v>
      </c>
      <c r="F83" s="325"/>
      <c r="G83" s="326">
        <f>COUNTIFS(ローデータ!$B$12:$B$1011,1,ローデータ!$H$12:$H$1011,$A$83,ローデータ!$K$12:$K$1011,G73)</f>
        <v>0</v>
      </c>
      <c r="H83" s="326"/>
      <c r="I83" s="324"/>
      <c r="J83" s="92">
        <f t="shared" si="2"/>
        <v>2</v>
      </c>
    </row>
    <row r="84" spans="1:17" ht="14.1" customHeight="1" thickTop="1" x14ac:dyDescent="0.15">
      <c r="A84" s="306" t="s">
        <v>50</v>
      </c>
      <c r="B84" s="307"/>
      <c r="C84" s="327">
        <f>SUM(C75:D83)</f>
        <v>167</v>
      </c>
      <c r="D84" s="328"/>
      <c r="E84" s="327">
        <f>SUM(E75:F83)</f>
        <v>84</v>
      </c>
      <c r="F84" s="328"/>
      <c r="G84" s="329">
        <f>SUM(G75:I83)</f>
        <v>50</v>
      </c>
      <c r="H84" s="329"/>
      <c r="I84" s="327"/>
      <c r="J84" s="93">
        <f t="shared" si="2"/>
        <v>301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0</v>
      </c>
      <c r="M92" s="75">
        <f>SUMIFS(ローデータ!$N$12:$N$1011,ローデータ!$B$12:$B$1011,1,ローデータ!$K$12:$K$1011,$B$21,ローデータ!$H$12:$H$1011,J92)</f>
        <v>3</v>
      </c>
      <c r="N92" s="75">
        <f>SUMIFS(ローデータ!$O$12:$O$1011,ローデータ!$B$12:$B$1011,1,ローデータ!$K$12:$K$1011,$B$21,ローデータ!$H$12:$H$1011,J92)</f>
        <v>0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3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3</v>
      </c>
      <c r="D93" s="45">
        <f>COUNTIFS(ローデータ!$B$12:$B$1011,1,ローデータ!$K$12:$K$1011,$B$21,ローデータ!$L$12:$L$1011,$D$90,ローデータ!$H$12:$H$1011,A93)</f>
        <v>0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3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5</v>
      </c>
      <c r="M93" s="75">
        <f>SUMIFS(ローデータ!$N$12:$N$1011,ローデータ!$B$12:$B$1011,1,ローデータ!$K$12:$K$1011,$B$21,ローデータ!$H$12:$H$1011,J93)</f>
        <v>28</v>
      </c>
      <c r="N93" s="75">
        <f>SUMIFS(ローデータ!$O$12:$O$1011,ローデータ!$B$12:$B$1011,1,ローデータ!$K$12:$K$1011,$B$21,ローデータ!$H$12:$H$1011,J93)</f>
        <v>3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2</v>
      </c>
      <c r="Q93" s="90">
        <f t="shared" si="3"/>
        <v>38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28</v>
      </c>
      <c r="D94" s="45">
        <f>COUNTIFS(ローデータ!$B$12:$B$1011,1,ローデータ!$K$12:$K$1011,$B$21,ローデータ!$L$12:$L$1011,$D$90,ローデータ!$H$12:$H$1011,A94)</f>
        <v>1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2</v>
      </c>
      <c r="H94" s="45">
        <f t="shared" si="4"/>
        <v>31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3</v>
      </c>
      <c r="M94" s="75">
        <f>SUMIFS(ローデータ!$N$12:$N$1011,ローデータ!$B$12:$B$1011,1,ローデータ!$K$12:$K$1011,$B$21,ローデータ!$H$12:$H$1011,J94)</f>
        <v>20</v>
      </c>
      <c r="N94" s="75">
        <f>SUMIFS(ローデータ!$O$12:$O$1011,ローデータ!$B$12:$B$1011,1,ローデータ!$K$12:$K$1011,$B$21,ローデータ!$H$12:$H$1011,J94)</f>
        <v>12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0</v>
      </c>
      <c r="Q94" s="90">
        <f t="shared" si="3"/>
        <v>35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29</v>
      </c>
      <c r="D95" s="45">
        <f>COUNTIFS(ローデータ!$B$12:$B$1011,1,ローデータ!$K$12:$K$1011,$B$21,ローデータ!$L$12:$L$1011,$D$90,ローデータ!$H$12:$H$1011,A95)</f>
        <v>1</v>
      </c>
      <c r="E95" s="45">
        <f>COUNTIFS(ローデータ!$B$12:$B$1011,1,ローデータ!$K$12:$K$1011,$B$21,ローデータ!$L$12:$L$1011,$E$90,ローデータ!$H$12:$H$1011,A95)</f>
        <v>0</v>
      </c>
      <c r="F95" s="45">
        <f>COUNTIFS(ローデータ!$B$12:$B$1011,1,ローデータ!$K$12:$K$1011,$B$21,ローデータ!$L$12:$L$1011,$F$90,ローデータ!$H$12:$H$1011,A95)</f>
        <v>0</v>
      </c>
      <c r="G95" s="45">
        <f>COUNTIFS(ローデータ!$B$12:$B$1011,1,ローデータ!$K$12:$K$1011,$B$21,ローデータ!$L$12:$L$1011,$G$90,ローデータ!$H$12:$H$1011,A95)</f>
        <v>0</v>
      </c>
      <c r="H95" s="45">
        <f t="shared" si="4"/>
        <v>30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3</v>
      </c>
      <c r="M95" s="75">
        <f>SUMIFS(ローデータ!$N$12:$N$1011,ローデータ!$B$12:$B$1011,1,ローデータ!$K$12:$K$1011,$B$21,ローデータ!$H$12:$H$1011,J95)</f>
        <v>26</v>
      </c>
      <c r="N95" s="75">
        <f>SUMIFS(ローデータ!$O$12:$O$1011,ローデータ!$B$12:$B$1011,1,ローデータ!$K$12:$K$1011,$B$21,ローデータ!$H$12:$H$1011,J95)</f>
        <v>8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1</v>
      </c>
      <c r="Q95" s="90">
        <f t="shared" si="3"/>
        <v>38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33</v>
      </c>
      <c r="D96" s="45">
        <f>COUNTIFS(ローデータ!$B$12:$B$1011,1,ローデータ!$K$12:$K$1011,$B$21,ローデータ!$L$12:$L$1011,$D$90,ローデータ!$H$12:$H$1011,A96)</f>
        <v>1</v>
      </c>
      <c r="E96" s="45">
        <f>COUNTIFS(ローデータ!$B$12:$B$1011,1,ローデータ!$K$12:$K$1011,$B$21,ローデータ!$L$12:$L$1011,$E$90,ローデータ!$H$12:$H$1011,A96)</f>
        <v>1</v>
      </c>
      <c r="F96" s="45">
        <f>COUNTIFS(ローデータ!$B$12:$B$1011,1,ローデータ!$K$12:$K$1011,$B$21,ローデータ!$L$12:$L$1011,$F$90,ローデータ!$H$12:$H$1011,A96)</f>
        <v>0</v>
      </c>
      <c r="G96" s="45">
        <f>COUNTIFS(ローデータ!$B$12:$B$1011,1,ローデータ!$K$12:$K$1011,$B$21,ローデータ!$L$12:$L$1011,$G$90,ローデータ!$H$12:$H$1011,A96)</f>
        <v>0</v>
      </c>
      <c r="H96" s="45">
        <f t="shared" si="4"/>
        <v>35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9</v>
      </c>
      <c r="M96" s="75">
        <f>SUMIFS(ローデータ!$N$12:$N$1011,ローデータ!$B$12:$B$1011,1,ローデータ!$K$12:$K$1011,$B$21,ローデータ!$H$12:$H$1011,J96)</f>
        <v>22</v>
      </c>
      <c r="N96" s="75">
        <f>SUMIFS(ローデータ!$O$12:$O$1011,ローデータ!$B$12:$B$1011,1,ローデータ!$K$12:$K$1011,$B$21,ローデータ!$H$12:$H$1011,J96)</f>
        <v>10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41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32</v>
      </c>
      <c r="D97" s="45">
        <f>COUNTIFS(ローデータ!$B$12:$B$1011,1,ローデータ!$K$12:$K$1011,$B$21,ローデータ!$L$12:$L$1011,$D$90,ローデータ!$H$12:$H$1011,A97)</f>
        <v>2</v>
      </c>
      <c r="E97" s="45">
        <f>COUNTIFS(ローデータ!$B$12:$B$1011,1,ローデータ!$K$12:$K$1011,$B$21,ローデータ!$L$12:$L$1011,$E$90,ローデータ!$H$12:$H$1011,A97)</f>
        <v>0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1</v>
      </c>
      <c r="H97" s="45">
        <f t="shared" si="4"/>
        <v>35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1</v>
      </c>
      <c r="M97" s="75">
        <f>SUMIFS(ローデータ!$N$12:$N$1011,ローデータ!$B$12:$B$1011,1,ローデータ!$K$12:$K$1011,$B$21,ローデータ!$H$12:$H$1011,J97)</f>
        <v>13</v>
      </c>
      <c r="N97" s="75">
        <f>SUMIFS(ローデータ!$O$12:$O$1011,ローデータ!$B$12:$B$1011,1,ローデータ!$K$12:$K$1011,$B$21,ローデータ!$H$12:$H$1011,J97)</f>
        <v>6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0</v>
      </c>
      <c r="Q97" s="90">
        <f t="shared" si="3"/>
        <v>20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15</v>
      </c>
      <c r="D98" s="45">
        <f>COUNTIFS(ローデータ!$B$12:$B$1011,1,ローデータ!$K$12:$K$1011,$B$21,ローデータ!$L$12:$L$1011,$D$90,ローデータ!$H$12:$H$1011,A98)</f>
        <v>1</v>
      </c>
      <c r="E98" s="45">
        <f>COUNTIFS(ローデータ!$B$12:$B$1011,1,ローデータ!$K$12:$K$1011,$B$21,ローデータ!$L$12:$L$1011,$E$90,ローデータ!$H$12:$H$1011,A98)</f>
        <v>0</v>
      </c>
      <c r="F98" s="45">
        <f>COUNTIFS(ローデータ!$B$12:$B$1011,1,ローデータ!$K$12:$K$1011,$B$21,ローデータ!$L$12:$L$1011,$F$90,ローデータ!$H$12:$H$1011,A98)</f>
        <v>1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17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1</v>
      </c>
      <c r="M98" s="75">
        <f>SUMIFS(ローデータ!$N$12:$N$1011,ローデータ!$B$12:$B$1011,1,ローデータ!$K$12:$K$1011,$B$21,ローデータ!$H$12:$H$1011,J98)</f>
        <v>4</v>
      </c>
      <c r="N98" s="75">
        <f>SUMIFS(ローデータ!$O$12:$O$1011,ローデータ!$B$12:$B$1011,1,ローデータ!$K$12:$K$1011,$B$21,ローデータ!$H$12:$H$1011,J98)</f>
        <v>2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0</v>
      </c>
      <c r="Q98" s="90">
        <f t="shared" si="3"/>
        <v>7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6</v>
      </c>
      <c r="D99" s="45">
        <f>COUNTIFS(ローデータ!$B$12:$B$1011,1,ローデータ!$K$12:$K$1011,$B$21,ローデータ!$L$12:$L$1011,$D$90,ローデータ!$H$12:$H$1011,A99)</f>
        <v>0</v>
      </c>
      <c r="E99" s="45">
        <f>COUNTIFS(ローデータ!$B$12:$B$1011,1,ローデータ!$K$12:$K$1011,$B$21,ローデータ!$L$12:$L$1011,$E$90,ローデータ!$H$12:$H$1011,A99)</f>
        <v>0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6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4</v>
      </c>
      <c r="M99" s="75">
        <f>SUMIFS(ローデータ!$N$12:$N$1011,ローデータ!$B$12:$B$1011,1,ローデータ!$K$12:$K$1011,$B$21,ローデータ!$H$12:$H$1011,J99)</f>
        <v>5</v>
      </c>
      <c r="N99" s="75">
        <f>SUMIFS(ローデータ!$O$12:$O$1011,ローデータ!$B$12:$B$1011,1,ローデータ!$K$12:$K$1011,$B$21,ローデータ!$H$12:$H$1011,J99)</f>
        <v>4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0</v>
      </c>
      <c r="Q99" s="90">
        <f t="shared" si="3"/>
        <v>13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10</v>
      </c>
      <c r="D100" s="45">
        <f>COUNTIFS(ローデータ!$B$12:$B$1011,1,ローデータ!$K$12:$K$1011,$B$21,ローデータ!$L$12:$L$1011,$D$90,ローデータ!$H$12:$H$1011,A100)</f>
        <v>0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10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0</v>
      </c>
      <c r="M100" s="75">
        <f>SUMIFS(ローデータ!$N$12:$N$1011,ローデータ!$B$12:$B$1011,1,ローデータ!$K$12:$K$1011,$B$21,ローデータ!$H$12:$H$1011,J100)</f>
        <v>0</v>
      </c>
      <c r="N100" s="75">
        <f>SUMIFS(ローデータ!$O$12:$O$1011,ローデータ!$B$12:$B$1011,1,ローデータ!$K$12:$K$1011,$B$21,ローデータ!$H$12:$H$1011,J100)</f>
        <v>0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0</v>
      </c>
      <c r="D101" s="45">
        <f>COUNTIFS(ローデータ!$B$12:$B$1011,1,ローデータ!$K$12:$K$1011,$B$21,ローデータ!$L$12:$L$1011,$D$90,ローデータ!$H$12:$H$1011,A101)</f>
        <v>0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0</v>
      </c>
      <c r="J101" s="141" t="s">
        <v>50</v>
      </c>
      <c r="K101" s="142"/>
      <c r="L101" s="90">
        <f>SUM(L92:L100)</f>
        <v>26</v>
      </c>
      <c r="M101" s="90">
        <f>SUM(M92:M100)</f>
        <v>121</v>
      </c>
      <c r="N101" s="90">
        <f>SUM(N92:N100)</f>
        <v>45</v>
      </c>
      <c r="O101" s="90">
        <f>SUM(O92:O100)</f>
        <v>0</v>
      </c>
      <c r="P101" s="90">
        <f>SUM(P92:P100)</f>
        <v>3</v>
      </c>
      <c r="Q101" s="90">
        <f t="shared" si="3"/>
        <v>195</v>
      </c>
    </row>
    <row r="102" spans="1:17" ht="14.1" customHeight="1" x14ac:dyDescent="0.15">
      <c r="A102" s="141" t="s">
        <v>50</v>
      </c>
      <c r="B102" s="142"/>
      <c r="C102" s="45">
        <f>SUM(C93:C101)</f>
        <v>156</v>
      </c>
      <c r="D102" s="45">
        <f>SUM(D93:D101)</f>
        <v>6</v>
      </c>
      <c r="E102" s="45">
        <f>SUM(E93:E101)</f>
        <v>1</v>
      </c>
      <c r="F102" s="45">
        <f>SUM(F93:F101)</f>
        <v>1</v>
      </c>
      <c r="G102" s="45">
        <f>SUM(G93:G101)</f>
        <v>3</v>
      </c>
      <c r="H102" s="45">
        <f t="shared" si="4"/>
        <v>167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40">
        <v>1</v>
      </c>
      <c r="D107" s="140">
        <v>2</v>
      </c>
      <c r="E107" s="14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46" t="s">
        <v>67</v>
      </c>
      <c r="D108" s="146" t="s">
        <v>66</v>
      </c>
      <c r="E108" s="146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1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1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2</v>
      </c>
      <c r="O109" s="96">
        <f>SUMIFS(ローデータ!$Y$12:$Y$1011,ローデータ!$B$12:$B$1011,1,ローデータ!$K$12:$K$1011,$D$21,ローデータ!$H$12:$H$1011,H109)</f>
        <v>0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3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35</v>
      </c>
      <c r="D110" s="96">
        <f>COUNTIFS(ローデータ!$B$12:$B$1011,1,ローデータ!$K$12:$K$1011,$D$21,ローデータ!$S$12:$S$1011,$D$107,ローデータ!$H$12:$H$1011,A110)</f>
        <v>0</v>
      </c>
      <c r="E110" s="96">
        <f>COUNTIFS(ローデータ!$B$12:$B$1011,1,ローデータ!$K$12:$K$1011,$D$21,ローデータ!$S$12:$S$1011,$E$107,ローデータ!$H$12:$H$1011,A110)</f>
        <v>0</v>
      </c>
      <c r="F110" s="97">
        <f t="shared" ref="F110:F117" si="6">SUM(C110:E110)</f>
        <v>35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1</v>
      </c>
      <c r="K110" s="96">
        <f>SUMIFS(ローデータ!$U$12:$U$1011,ローデータ!$B$12:$B$1011,1,ローデータ!$K$12:$K$1011,$D$21,ローデータ!$H$12:$H$1011,H110)</f>
        <v>27</v>
      </c>
      <c r="L110" s="96">
        <f>SUMIFS(ローデータ!$V$12:$V$1011,ローデータ!$B$12:$B$1011,1,ローデータ!$K$12:$K$1011,$D$21,ローデータ!$H$12:$H$1011,H110)</f>
        <v>0</v>
      </c>
      <c r="M110" s="96">
        <f>SUMIFS(ローデータ!$W$12:$W$1011,ローデータ!$B$12:$B$1011,1,ローデータ!$K$12:$K$1011,$D$21,ローデータ!$H$12:$H$1011,H110)</f>
        <v>1</v>
      </c>
      <c r="N110" s="96">
        <f>SUMIFS(ローデータ!$X$12:$X$1011,ローデータ!$B$12:$B$1011,1,ローデータ!$K$12:$K$1011,$D$21,ローデータ!$H$12:$H$1011,H110)</f>
        <v>17</v>
      </c>
      <c r="O110" s="96">
        <f>SUMIFS(ローデータ!$Y$12:$Y$1011,ローデータ!$B$12:$B$1011,1,ローデータ!$K$12:$K$1011,$D$21,ローデータ!$H$12:$H$1011,H110)</f>
        <v>9</v>
      </c>
      <c r="P110" s="96">
        <f>SUMIFS(ローデータ!$Z$12:$Z$1011,ローデータ!$B$12:$B$1011,1,ローデータ!$K$12:$K$1011,$D$21,ローデータ!$H$12:$H$1011,H110)</f>
        <v>0</v>
      </c>
      <c r="Q110" s="98">
        <f t="shared" si="5"/>
        <v>55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10</v>
      </c>
      <c r="D111" s="96">
        <f>COUNTIFS(ローデータ!$B$12:$B$1011,1,ローデータ!$K$12:$K$1011,$D$21,ローデータ!$S$12:$S$1011,$D$107,ローデータ!$H$12:$H$1011,A111)</f>
        <v>1</v>
      </c>
      <c r="E111" s="96">
        <f>COUNTIFS(ローデータ!$B$12:$B$1011,1,ローデータ!$K$12:$K$1011,$D$21,ローデータ!$S$12:$S$1011,$E$107,ローデータ!$H$12:$H$1011,A111)</f>
        <v>0</v>
      </c>
      <c r="F111" s="97">
        <f t="shared" si="6"/>
        <v>11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1</v>
      </c>
      <c r="K111" s="96">
        <f>SUMIFS(ローデータ!$U$12:$U$1011,ローデータ!$B$12:$B$1011,1,ローデータ!$K$12:$K$1011,$D$21,ローデータ!$H$12:$H$1011,H111)</f>
        <v>9</v>
      </c>
      <c r="L111" s="96">
        <f>SUMIFS(ローデータ!$V$12:$V$1011,ローデータ!$B$12:$B$1011,1,ローデータ!$K$12:$K$1011,$D$21,ローデータ!$H$12:$H$1011,H111)</f>
        <v>0</v>
      </c>
      <c r="M111" s="96">
        <f>SUMIFS(ローデータ!$W$12:$W$1011,ローデータ!$B$12:$B$1011,1,ローデータ!$K$12:$K$1011,$D$21,ローデータ!$H$12:$H$1011,H111)</f>
        <v>0</v>
      </c>
      <c r="N111" s="96">
        <f>SUMIFS(ローデータ!$X$12:$X$1011,ローデータ!$B$12:$B$1011,1,ローデータ!$K$12:$K$1011,$D$21,ローデータ!$H$12:$H$1011,H111)</f>
        <v>1</v>
      </c>
      <c r="O111" s="96">
        <f>SUMIFS(ローデータ!$Y$12:$Y$1011,ローデータ!$B$12:$B$1011,1,ローデータ!$K$12:$K$1011,$D$21,ローデータ!$H$12:$H$1011,H111)</f>
        <v>2</v>
      </c>
      <c r="P111" s="96">
        <f>SUMIFS(ローデータ!$Z$12:$Z$1011,ローデータ!$B$12:$B$1011,1,ローデータ!$K$12:$K$1011,$D$21,ローデータ!$H$12:$H$1011,H111)</f>
        <v>1</v>
      </c>
      <c r="Q111" s="98">
        <f t="shared" si="5"/>
        <v>14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16</v>
      </c>
      <c r="D112" s="96">
        <f>COUNTIFS(ローデータ!$B$12:$B$1011,1,ローデータ!$K$12:$K$1011,$D$21,ローデータ!$S$12:$S$1011,$D$107,ローデータ!$H$12:$H$1011,A112)</f>
        <v>2</v>
      </c>
      <c r="E112" s="96">
        <f>COUNTIFS(ローデータ!$B$12:$B$1011,1,ローデータ!$K$12:$K$1011,$D$21,ローデータ!$S$12:$S$1011,$E$107,ローデータ!$H$12:$H$1011,A112)</f>
        <v>0</v>
      </c>
      <c r="F112" s="97">
        <f t="shared" si="6"/>
        <v>18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0</v>
      </c>
      <c r="K112" s="96">
        <f>SUMIFS(ローデータ!$U$12:$U$1011,ローデータ!$B$12:$B$1011,1,ローデータ!$K$12:$K$1011,$D$21,ローデータ!$H$12:$H$1011,H112)</f>
        <v>8</v>
      </c>
      <c r="L112" s="96">
        <f>SUMIFS(ローデータ!$V$12:$V$1011,ローデータ!$B$12:$B$1011,1,ローデータ!$K$12:$K$1011,$D$21,ローデータ!$H$12:$H$1011,H112)</f>
        <v>1</v>
      </c>
      <c r="M112" s="96">
        <f>SUMIFS(ローデータ!$W$12:$W$1011,ローデータ!$B$12:$B$1011,1,ローデータ!$K$12:$K$1011,$D$21,ローデータ!$H$12:$H$1011,H112)</f>
        <v>0</v>
      </c>
      <c r="N112" s="96">
        <f>SUMIFS(ローデータ!$X$12:$X$1011,ローデータ!$B$12:$B$1011,1,ローデータ!$K$12:$K$1011,$D$21,ローデータ!$H$12:$H$1011,H112)</f>
        <v>1</v>
      </c>
      <c r="O112" s="96">
        <f>SUMIFS(ローデータ!$Y$12:$Y$1011,ローデータ!$B$12:$B$1011,1,ローデータ!$K$12:$K$1011,$D$21,ローデータ!$H$12:$H$1011,H112)</f>
        <v>11</v>
      </c>
      <c r="P112" s="96">
        <f>SUMIFS(ローデータ!$Z$12:$Z$1011,ローデータ!$B$12:$B$1011,1,ローデータ!$K$12:$K$1011,$D$21,ローデータ!$H$12:$H$1011,H112)</f>
        <v>0</v>
      </c>
      <c r="Q112" s="98">
        <f t="shared" si="5"/>
        <v>21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7</v>
      </c>
      <c r="D113" s="96">
        <f>COUNTIFS(ローデータ!$B$12:$B$1011,1,ローデータ!$K$12:$K$1011,$D$21,ローデータ!$S$12:$S$1011,$D$107,ローデータ!$H$12:$H$1011,A113)</f>
        <v>1</v>
      </c>
      <c r="E113" s="96">
        <f>COUNTIFS(ローデータ!$B$12:$B$1011,1,ローデータ!$K$12:$K$1011,$D$21,ローデータ!$S$12:$S$1011,$E$107,ローデータ!$H$12:$H$1011,A113)</f>
        <v>0</v>
      </c>
      <c r="F113" s="97">
        <f t="shared" si="6"/>
        <v>8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0</v>
      </c>
      <c r="K113" s="96">
        <f>SUMIFS(ローデータ!$U$12:$U$1011,ローデータ!$B$12:$B$1011,1,ローデータ!$K$12:$K$1011,$D$21,ローデータ!$H$12:$H$1011,H113)</f>
        <v>5</v>
      </c>
      <c r="L113" s="96">
        <f>SUMIFS(ローデータ!$V$12:$V$1011,ローデータ!$B$12:$B$1011,1,ローデータ!$K$12:$K$1011,$D$21,ローデータ!$H$12:$H$1011,H113)</f>
        <v>0</v>
      </c>
      <c r="M113" s="96">
        <f>SUMIFS(ローデータ!$W$12:$W$1011,ローデータ!$B$12:$B$1011,1,ローデータ!$K$12:$K$1011,$D$21,ローデータ!$H$12:$H$1011,H113)</f>
        <v>0</v>
      </c>
      <c r="N113" s="96">
        <f>SUMIFS(ローデータ!$X$12:$X$1011,ローデータ!$B$12:$B$1011,1,ローデータ!$K$12:$K$1011,$D$21,ローデータ!$H$12:$H$1011,H113)</f>
        <v>2</v>
      </c>
      <c r="O113" s="96">
        <f>SUMIFS(ローデータ!$Y$12:$Y$1011,ローデータ!$B$12:$B$1011,1,ローデータ!$K$12:$K$1011,$D$21,ローデータ!$H$12:$H$1011,H113)</f>
        <v>3</v>
      </c>
      <c r="P113" s="96">
        <f>SUMIFS(ローデータ!$Z$12:$Z$1011,ローデータ!$B$12:$B$1011,1,ローデータ!$K$12:$K$1011,$D$21,ローデータ!$H$12:$H$1011,H113)</f>
        <v>0</v>
      </c>
      <c r="Q113" s="98">
        <f t="shared" si="5"/>
        <v>10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3</v>
      </c>
      <c r="D114" s="96">
        <f>COUNTIFS(ローデータ!$B$12:$B$1011,1,ローデータ!$K$12:$K$1011,$D$21,ローデータ!$S$12:$S$1011,$D$107,ローデータ!$H$12:$H$1011,A114)</f>
        <v>0</v>
      </c>
      <c r="E114" s="96">
        <f>COUNTIFS(ローデータ!$B$12:$B$1011,1,ローデータ!$K$12:$K$1011,$D$21,ローデータ!$S$12:$S$1011,$E$107,ローデータ!$H$12:$H$1011,A114)</f>
        <v>0</v>
      </c>
      <c r="F114" s="97">
        <f t="shared" si="6"/>
        <v>3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0</v>
      </c>
      <c r="K114" s="96">
        <f>SUMIFS(ローデータ!$U$12:$U$1011,ローデータ!$B$12:$B$1011,1,ローデータ!$K$12:$K$1011,$D$21,ローデータ!$H$12:$H$1011,H114)</f>
        <v>0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0</v>
      </c>
      <c r="N114" s="96">
        <f>SUMIFS(ローデータ!$X$12:$X$1011,ローデータ!$B$12:$B$1011,1,ローデータ!$K$12:$K$1011,$D$21,ローデータ!$H$12:$H$1011,H114)</f>
        <v>0</v>
      </c>
      <c r="O114" s="96">
        <f>SUMIFS(ローデータ!$Y$12:$Y$1011,ローデータ!$B$12:$B$1011,1,ローデータ!$K$12:$K$1011,$D$21,ローデータ!$H$12:$H$1011,H114)</f>
        <v>3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3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3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3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0</v>
      </c>
      <c r="K115" s="96">
        <f>SUMIFS(ローデータ!$U$12:$U$1011,ローデータ!$B$12:$B$1011,1,ローデータ!$K$12:$K$1011,$D$21,ローデータ!$H$12:$H$1011,H115)</f>
        <v>1</v>
      </c>
      <c r="L115" s="96">
        <f>SUMIFS(ローデータ!$V$12:$V$1011,ローデータ!$B$12:$B$1011,1,ローデータ!$K$12:$K$1011,$D$21,ローデータ!$H$12:$H$1011,H115)</f>
        <v>0</v>
      </c>
      <c r="M115" s="96">
        <f>SUMIFS(ローデータ!$W$12:$W$1011,ローデータ!$B$12:$B$1011,1,ローデータ!$K$12:$K$1011,$D$21,ローデータ!$H$12:$H$1011,H115)</f>
        <v>1</v>
      </c>
      <c r="N115" s="96">
        <f>SUMIFS(ローデータ!$X$12:$X$1011,ローデータ!$B$12:$B$1011,1,ローデータ!$K$12:$K$1011,$D$21,ローデータ!$H$12:$H$1011,H115)</f>
        <v>1</v>
      </c>
      <c r="O115" s="96">
        <f>SUMIFS(ローデータ!$Y$12:$Y$1011,ローデータ!$B$12:$B$1011,1,ローデータ!$K$12:$K$1011,$D$21,ローデータ!$H$12:$H$1011,H115)</f>
        <v>1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4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3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3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0</v>
      </c>
      <c r="K116" s="96">
        <f>SUMIFS(ローデータ!$U$12:$U$1011,ローデータ!$B$12:$B$1011,1,ローデータ!$K$12:$K$1011,$D$21,ローデータ!$H$12:$H$1011,H116)</f>
        <v>1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1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1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3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2</v>
      </c>
      <c r="D117" s="96">
        <f>COUNTIFS(ローデータ!$B$12:$B$1011,1,ローデータ!$K$12:$K$1011,$D$21,ローデータ!$S$12:$S$1011,$D$107,ローデータ!$H$12:$H$1011,A117)</f>
        <v>0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2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0</v>
      </c>
      <c r="L117" s="96">
        <f>SUMIFS(ローデータ!$V$12:$V$1011,ローデータ!$B$12:$B$1011,1,ローデータ!$K$12:$K$1011,$D$21,ローデータ!$H$12:$H$1011,H117)</f>
        <v>0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0</v>
      </c>
      <c r="O117" s="96">
        <f>SUMIFS(ローデータ!$Y$12:$Y$1011,ローデータ!$B$12:$B$1011,1,ローデータ!$K$12:$K$1011,$D$21,ローデータ!$H$12:$H$1011,H117)</f>
        <v>2</v>
      </c>
      <c r="P117" s="96">
        <f>SUMIFS(ローデータ!$Z$12:$Z$1011,ローデータ!$B$12:$B$1011,1,ローデータ!$K$12:$K$1011,$D$21,ローデータ!$H$12:$H$1011,H117)</f>
        <v>0</v>
      </c>
      <c r="Q117" s="98">
        <f t="shared" si="5"/>
        <v>2</v>
      </c>
    </row>
    <row r="118" spans="1:17" ht="14.1" customHeight="1" x14ac:dyDescent="0.15">
      <c r="A118" s="344" t="s">
        <v>50</v>
      </c>
      <c r="B118" s="345"/>
      <c r="C118" s="96">
        <f>SUM(C109:C117)</f>
        <v>80</v>
      </c>
      <c r="D118" s="96">
        <f t="shared" ref="D118:E118" si="7">SUM(D109:D117)</f>
        <v>4</v>
      </c>
      <c r="E118" s="96">
        <f t="shared" si="7"/>
        <v>0</v>
      </c>
      <c r="F118" s="96">
        <f>SUM(C118:E118)</f>
        <v>84</v>
      </c>
      <c r="G118" s="66"/>
      <c r="H118" s="344" t="s">
        <v>50</v>
      </c>
      <c r="I118" s="345"/>
      <c r="J118" s="96">
        <f t="shared" ref="J118:P118" si="8">SUM(J109:J117)</f>
        <v>2</v>
      </c>
      <c r="K118" s="96">
        <f t="shared" si="8"/>
        <v>52</v>
      </c>
      <c r="L118" s="96">
        <f t="shared" si="8"/>
        <v>1</v>
      </c>
      <c r="M118" s="96">
        <f t="shared" si="8"/>
        <v>3</v>
      </c>
      <c r="N118" s="96">
        <f t="shared" si="8"/>
        <v>24</v>
      </c>
      <c r="O118" s="96">
        <f t="shared" si="8"/>
        <v>32</v>
      </c>
      <c r="P118" s="96">
        <f t="shared" si="8"/>
        <v>1</v>
      </c>
      <c r="Q118" s="96">
        <f t="shared" si="5"/>
        <v>115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2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2</v>
      </c>
      <c r="I127" s="102">
        <f>COUNTIFS(ローデータ!$B$12:$B$1011,1,ローデータ!$K$12:$K$1011,$F$21,ローデータ!$S$12:$S$1011,$I$124,ローデータ!$H$12:$H$1011,A127)</f>
        <v>2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2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25</v>
      </c>
      <c r="D128" s="99">
        <f>COUNTIFS(ローデータ!$B$12:$B$1011,1,ローデータ!$K$12:$K$1011,$F$21,ローデータ!$L$12:$L$1011,$D$124,ローデータ!$H$12:$H$1011,A128)</f>
        <v>0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25</v>
      </c>
      <c r="I128" s="102">
        <f>COUNTIFS(ローデータ!$B$12:$B$1011,1,ローデータ!$K$12:$K$1011,$F$21,ローデータ!$S$12:$S$1011,$I$124,ローデータ!$H$12:$H$1011,A128)</f>
        <v>24</v>
      </c>
      <c r="J128" s="99">
        <f>COUNTIFS(ローデータ!$B$12:$B$1011,1,ローデータ!$K$12:$K$1011,$F$21,ローデータ!$S$12:$S$1011,$J$124,ローデータ!$H$12:$H$1011,A128)</f>
        <v>0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24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7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7</v>
      </c>
      <c r="I129" s="102">
        <f>COUNTIFS(ローデータ!$B$12:$B$1011,1,ローデータ!$K$12:$K$1011,$F$21,ローデータ!$S$12:$S$1011,$I$124,ローデータ!$H$12:$H$1011,A129)</f>
        <v>7</v>
      </c>
      <c r="J129" s="99">
        <f>COUNTIFS(ローデータ!$B$12:$B$1011,1,ローデータ!$K$12:$K$1011,$F$21,ローデータ!$S$12:$S$1011,$J$124,ローデータ!$H$12:$H$1011,A129)</f>
        <v>0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7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3</v>
      </c>
      <c r="D130" s="99">
        <f>COUNTIFS(ローデータ!$B$12:$B$1011,1,ローデータ!$K$12:$K$1011,$F$21,ローデータ!$L$12:$L$1011,$D$124,ローデータ!$H$12:$H$1011,A130)</f>
        <v>1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4</v>
      </c>
      <c r="I130" s="102">
        <f>COUNTIFS(ローデータ!$B$12:$B$1011,1,ローデータ!$K$12:$K$1011,$F$21,ローデータ!$S$12:$S$1011,$I$124,ローデータ!$H$12:$H$1011,A130)</f>
        <v>4</v>
      </c>
      <c r="J130" s="99">
        <f>COUNTIFS(ローデータ!$B$12:$B$1011,1,ローデータ!$K$12:$K$1011,$F$21,ローデータ!$S$12:$S$1011,$J$124,ローデータ!$H$12:$H$1011,A130)</f>
        <v>0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4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5</v>
      </c>
      <c r="D131" s="99">
        <f>COUNTIFS(ローデータ!$B$12:$B$1011,1,ローデータ!$K$12:$K$1011,$F$21,ローデータ!$L$12:$L$1011,$D$124,ローデータ!$H$12:$H$1011,A131)</f>
        <v>1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6</v>
      </c>
      <c r="I131" s="102">
        <f>COUNTIFS(ローデータ!$B$12:$B$1011,1,ローデータ!$K$12:$K$1011,$F$21,ローデータ!$S$12:$S$1011,$I$124,ローデータ!$H$12:$H$1011,A131)</f>
        <v>5</v>
      </c>
      <c r="J131" s="99">
        <f>COUNTIFS(ローデータ!$B$12:$B$1011,1,ローデータ!$K$12:$K$1011,$F$21,ローデータ!$S$12:$S$1011,$J$124,ローデータ!$H$12:$H$1011,A131)</f>
        <v>1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6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0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COUNTIFS(ローデータ!$B$12:$B$1011,1,ローデータ!$K$12:$K$1011,$F$21,ローデータ!$S$12:$S$1011,$I$124,ローデータ!$H$12:$H$1011,A132)</f>
        <v>0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1</v>
      </c>
      <c r="D133" s="99">
        <f>COUNTIFS(ローデータ!$B$12:$B$1011,1,ローデータ!$K$12:$K$1011,$F$21,ローデータ!$L$12:$L$1011,$D$124,ローデータ!$H$12:$H$1011,A133)</f>
        <v>1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2</v>
      </c>
      <c r="I133" s="102">
        <f>COUNTIFS(ローデータ!$B$12:$B$1011,1,ローデータ!$K$12:$K$1011,$F$21,ローデータ!$S$12:$S$1011,$I$124,ローデータ!$H$12:$H$1011,A133)</f>
        <v>1</v>
      </c>
      <c r="J133" s="99">
        <f>COUNTIFS(ローデータ!$B$12:$B$1011,1,ローデータ!$K$12:$K$1011,$F$21,ローデータ!$S$12:$S$1011,$J$124,ローデータ!$H$12:$H$1011,A133)</f>
        <v>1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2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4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4</v>
      </c>
      <c r="I134" s="102">
        <f>COUNTIFS(ローデータ!$B$12:$B$1011,1,ローデータ!$K$12:$K$1011,$F$21,ローデータ!$S$12:$S$1011,$I$124,ローデータ!$H$12:$H$1011,A134)</f>
        <v>4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4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0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COUNTIFS(ローデータ!$B$12:$B$1011,1,ローデータ!$K$12:$K$1011,$F$21,ローデータ!$S$12:$S$1011,$I$124,ローデータ!$H$12:$H$1011,A135)</f>
        <v>0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47</v>
      </c>
      <c r="D136" s="96">
        <f t="shared" ref="D136:G136" si="11">SUM(D127:D135)</f>
        <v>3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50</v>
      </c>
      <c r="I136" s="98">
        <f>SUM(I127:I135)</f>
        <v>47</v>
      </c>
      <c r="J136" s="96">
        <f>SUM(J127:J135)</f>
        <v>2</v>
      </c>
      <c r="K136" s="96">
        <f>SUM(K127:K135)</f>
        <v>0</v>
      </c>
      <c r="L136" s="96">
        <f t="shared" si="9"/>
        <v>49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2</v>
      </c>
      <c r="E143" s="78">
        <f>SUMIFS(ローデータ!$O$12:$O$1011,ローデータ!$B$12:$B$1011,1,ローデータ!$K$12:$K$1011,$F$21,ローデータ!$H$12:$H$1011,A143)</f>
        <v>1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3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2</v>
      </c>
      <c r="K143" s="78">
        <f>SUMIFS(ローデータ!$V$12:$V$1011,ローデータ!$B$12:$B$1011,1,ローデータ!$K$12:$K$1011,$F$21,ローデータ!$H$12:$H$1011,A143)</f>
        <v>1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0</v>
      </c>
      <c r="N143" s="78">
        <f>SUMIFS(ローデータ!$Y$12:$Y$1011,ローデータ!$B$12:$B$1011,1,ローデータ!$K$12:$K$1011,$F$21,ローデータ!$H$12:$H$1011,A143)</f>
        <v>0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3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1</v>
      </c>
      <c r="D144" s="78">
        <f>SUMIFS(ローデータ!$N$12:$N$1011,ローデータ!$B$12:$B$1011,1,ローデータ!$K$12:$K$1011,$F$21,ローデータ!$H$12:$H$1011,A144)</f>
        <v>19</v>
      </c>
      <c r="E144" s="78">
        <f>SUMIFS(ローデータ!$O$12:$O$1011,ローデータ!$B$12:$B$1011,1,ローデータ!$K$12:$K$1011,$F$21,ローデータ!$H$12:$H$1011,A144)</f>
        <v>6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26</v>
      </c>
      <c r="I144" s="81">
        <f>SUMIFS(ローデータ!$T$12:$T$1011,ローデータ!$B$12:$B$1011,1,ローデータ!$K$12:$K$1011,$F$21,ローデータ!$H$12:$H$1011,A144)</f>
        <v>0</v>
      </c>
      <c r="J144" s="78">
        <f>SUMIFS(ローデータ!$U$12:$U$1011,ローデータ!$B$12:$B$1011,1,ローデータ!$K$12:$K$1011,$F$21,ローデータ!$H$12:$H$1011,A144)</f>
        <v>20</v>
      </c>
      <c r="K144" s="78">
        <f>SUMIFS(ローデータ!$V$12:$V$1011,ローデータ!$B$12:$B$1011,1,ローデータ!$K$12:$K$1011,$F$21,ローデータ!$H$12:$H$1011,A144)</f>
        <v>6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13</v>
      </c>
      <c r="N144" s="78">
        <f>SUMIFS(ローデータ!$Y$12:$Y$1011,ローデータ!$B$12:$B$1011,1,ローデータ!$K$12:$K$1011,$F$21,ローデータ!$H$12:$H$1011,A144)</f>
        <v>5</v>
      </c>
      <c r="O144" s="78">
        <f>SUMIFS(ローデータ!$Z$12:$Z$1011,ローデータ!$B$12:$B$1011,1,ローデータ!$K$12:$K$1011,$F$21,ローデータ!$H$12:$H$1011,A144)</f>
        <v>0</v>
      </c>
      <c r="P144" s="45">
        <f t="shared" si="13"/>
        <v>44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2</v>
      </c>
      <c r="D145" s="78">
        <f>SUMIFS(ローデータ!$N$12:$N$1011,ローデータ!$B$12:$B$1011,1,ローデータ!$K$12:$K$1011,$F$21,ローデータ!$H$12:$H$1011,A145)</f>
        <v>5</v>
      </c>
      <c r="E145" s="78">
        <f>SUMIFS(ローデータ!$O$12:$O$1011,ローデータ!$B$12:$B$1011,1,ローデータ!$K$12:$K$1011,$F$21,ローデータ!$H$12:$H$1011,A145)</f>
        <v>2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9</v>
      </c>
      <c r="I145" s="81">
        <f>SUMIFS(ローデータ!$T$12:$T$1011,ローデータ!$B$12:$B$1011,1,ローデータ!$K$12:$K$1011,$F$21,ローデータ!$H$12:$H$1011,A145)</f>
        <v>2</v>
      </c>
      <c r="J145" s="78">
        <f>SUMIFS(ローデータ!$U$12:$U$1011,ローデータ!$B$12:$B$1011,1,ローデータ!$K$12:$K$1011,$F$21,ローデータ!$H$12:$H$1011,A145)</f>
        <v>5</v>
      </c>
      <c r="K145" s="78">
        <f>SUMIFS(ローデータ!$V$12:$V$1011,ローデータ!$B$12:$B$1011,1,ローデータ!$K$12:$K$1011,$F$21,ローデータ!$H$12:$H$1011,A145)</f>
        <v>2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3</v>
      </c>
      <c r="N145" s="78">
        <f>SUMIFS(ローデータ!$Y$12:$Y$1011,ローデータ!$B$12:$B$1011,1,ローデータ!$K$12:$K$1011,$F$21,ローデータ!$H$12:$H$1011,A145)</f>
        <v>2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14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0</v>
      </c>
      <c r="D146" s="78">
        <f>SUMIFS(ローデータ!$N$12:$N$1011,ローデータ!$B$12:$B$1011,1,ローデータ!$K$12:$K$1011,$F$21,ローデータ!$H$12:$H$1011,A146)</f>
        <v>3</v>
      </c>
      <c r="E146" s="78">
        <f>SUMIFS(ローデータ!$O$12:$O$1011,ローデータ!$B$12:$B$1011,1,ローデータ!$K$12:$K$1011,$F$21,ローデータ!$H$12:$H$1011,A146)</f>
        <v>2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5</v>
      </c>
      <c r="I146" s="81">
        <f>SUMIFS(ローデータ!$T$12:$T$1011,ローデータ!$B$12:$B$1011,1,ローデータ!$K$12:$K$1011,$F$21,ローデータ!$H$12:$H$1011,A146)</f>
        <v>1</v>
      </c>
      <c r="J146" s="78">
        <f>SUMIFS(ローデータ!$U$12:$U$1011,ローデータ!$B$12:$B$1011,1,ローデータ!$K$12:$K$1011,$F$21,ローデータ!$H$12:$H$1011,A146)</f>
        <v>0</v>
      </c>
      <c r="K146" s="78">
        <f>SUMIFS(ローデータ!$V$12:$V$1011,ローデータ!$B$12:$B$1011,1,ローデータ!$K$12:$K$1011,$F$21,ローデータ!$H$12:$H$1011,A146)</f>
        <v>2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0</v>
      </c>
      <c r="N146" s="78">
        <f>SUMIFS(ローデータ!$Y$12:$Y$1011,ローデータ!$B$12:$B$1011,1,ローデータ!$K$12:$K$1011,$F$21,ローデータ!$H$12:$H$1011,A146)</f>
        <v>0</v>
      </c>
      <c r="O146" s="78">
        <f>SUMIFS(ローデータ!$Z$12:$Z$1011,ローデータ!$B$12:$B$1011,1,ローデータ!$K$12:$K$1011,$F$21,ローデータ!$H$12:$H$1011,A146)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4</v>
      </c>
      <c r="E147" s="78">
        <f>SUMIFS(ローデータ!$O$12:$O$1011,ローデータ!$B$12:$B$1011,1,ローデータ!$K$12:$K$1011,$F$21,ローデータ!$H$12:$H$1011,A147)</f>
        <v>3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7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3</v>
      </c>
      <c r="K147" s="78">
        <f>SUMIFS(ローデータ!$V$12:$V$1011,ローデータ!$B$12:$B$1011,1,ローデータ!$K$12:$K$1011,$F$21,ローデータ!$H$12:$H$1011,A147)</f>
        <v>2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0</v>
      </c>
      <c r="N147" s="78">
        <f>SUMIFS(ローデータ!$Y$12:$Y$1011,ローデータ!$B$12:$B$1011,1,ローデータ!$K$12:$K$1011,$F$21,ローデータ!$H$12:$H$1011,A147)</f>
        <v>1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6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0</v>
      </c>
      <c r="E148" s="78">
        <f>SUMIFS(ローデータ!$O$12:$O$1011,ローデータ!$B$12:$B$1011,1,ローデータ!$K$12:$K$1011,$F$21,ローデータ!$H$12:$H$1011,A148)</f>
        <v>0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0</v>
      </c>
      <c r="K148" s="78">
        <f>SUMIFS(ローデータ!$V$12:$V$1011,ローデータ!$B$12:$B$1011,1,ローデータ!$K$12:$K$1011,$F$21,ローデータ!$H$12:$H$1011,A148)</f>
        <v>0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0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3</v>
      </c>
      <c r="E149" s="78">
        <f>SUMIFS(ローデータ!$O$12:$O$1011,ローデータ!$B$12:$B$1011,1,ローデータ!$K$12:$K$1011,$F$21,ローデータ!$H$12:$H$1011,A149)</f>
        <v>0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3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3</v>
      </c>
      <c r="K149" s="78">
        <f>SUMIFS(ローデータ!$V$12:$V$1011,ローデータ!$B$12:$B$1011,1,ローデータ!$K$12:$K$1011,$F$21,ローデータ!$H$12:$H$1011,A149)</f>
        <v>0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0</v>
      </c>
      <c r="N149" s="78">
        <f>SUMIFS(ローデータ!$Y$12:$Y$1011,ローデータ!$B$12:$B$1011,1,ローデータ!$K$12:$K$1011,$F$21,ローデータ!$H$12:$H$1011,A149)</f>
        <v>0</v>
      </c>
      <c r="O149" s="78">
        <f>SUMIFS(ローデータ!$Z$12:$Z$1011,ローデータ!$B$12:$B$1011,1,ローデータ!$K$12:$K$1011,$F$21,ローデータ!$H$12:$H$1011,A149)</f>
        <v>0</v>
      </c>
      <c r="P149" s="45">
        <f t="shared" si="13"/>
        <v>3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2</v>
      </c>
      <c r="E150" s="78">
        <f>SUMIFS(ローデータ!$O$12:$O$1011,ローデータ!$B$12:$B$1011,1,ローデータ!$K$12:$K$1011,$F$21,ローデータ!$H$12:$H$1011,A150)</f>
        <v>3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5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2</v>
      </c>
      <c r="K150" s="78">
        <f>SUMIFS(ローデータ!$V$12:$V$1011,ローデータ!$B$12:$B$1011,1,ローデータ!$K$12:$K$1011,$F$21,ローデータ!$H$12:$H$1011,A150)</f>
        <v>3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0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5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0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0</v>
      </c>
      <c r="K151" s="78">
        <f>SUMIFS(ローデータ!$V$12:$V$1011,ローデータ!$B$12:$B$1011,1,ローデータ!$K$12:$K$1011,$F$21,ローデータ!$H$12:$H$1011,A151)</f>
        <v>0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0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3</v>
      </c>
      <c r="D152" s="45">
        <f>SUM(D143:D151)</f>
        <v>38</v>
      </c>
      <c r="E152" s="45">
        <f>SUM(E143:E151)</f>
        <v>17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58</v>
      </c>
      <c r="I152" s="45">
        <f t="shared" ref="I152:O152" si="15">SUM(I143:I151)</f>
        <v>3</v>
      </c>
      <c r="J152" s="45">
        <f t="shared" si="15"/>
        <v>35</v>
      </c>
      <c r="K152" s="45">
        <f t="shared" si="15"/>
        <v>16</v>
      </c>
      <c r="L152" s="45">
        <f t="shared" si="15"/>
        <v>0</v>
      </c>
      <c r="M152" s="45">
        <f t="shared" si="15"/>
        <v>16</v>
      </c>
      <c r="N152" s="45">
        <f t="shared" si="15"/>
        <v>8</v>
      </c>
      <c r="O152" s="45">
        <f t="shared" si="15"/>
        <v>0</v>
      </c>
      <c r="P152" s="45">
        <f t="shared" si="13"/>
        <v>78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49" t="s">
        <v>85</v>
      </c>
      <c r="C159" s="373" t="s">
        <v>87</v>
      </c>
      <c r="D159" s="374"/>
      <c r="E159" s="375"/>
      <c r="F159" s="284">
        <f>COUNTIFS(ローデータ!$B$12:$B$1011,1,ローデータ!$I$12:$I$1011,$C$14,ローデータ!$K$12:$K$1011,F157)</f>
        <v>167</v>
      </c>
      <c r="G159" s="285"/>
      <c r="H159" s="284">
        <f>COUNTIFS(ローデータ!$B$12:$B$1011,1,ローデータ!$I$12:$I$1011,$C$14,ローデータ!$K$12:$K$1011,H157)</f>
        <v>84</v>
      </c>
      <c r="I159" s="285"/>
      <c r="J159" s="284">
        <f>COUNTIFS(ローデータ!$B$12:$B$1011,1,ローデータ!$I$12:$I$1011,$C$14,ローデータ!$K$12:$K$1011,J157)</f>
        <v>50</v>
      </c>
      <c r="K159" s="286"/>
      <c r="L159" s="285"/>
      <c r="M159" s="45">
        <f t="shared" ref="M159:M171" si="16">SUM(F159:L159)</f>
        <v>301</v>
      </c>
    </row>
    <row r="160" spans="1:16" ht="14.1" customHeight="1" x14ac:dyDescent="0.15">
      <c r="A160" s="371"/>
      <c r="B160" s="376" t="s">
        <v>86</v>
      </c>
      <c r="C160" s="143">
        <v>1</v>
      </c>
      <c r="D160" s="368" t="s">
        <v>75</v>
      </c>
      <c r="E160" s="36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43">
        <v>2</v>
      </c>
      <c r="D161" s="368" t="s">
        <v>76</v>
      </c>
      <c r="E161" s="36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43">
        <v>3</v>
      </c>
      <c r="D162" s="368" t="s">
        <v>77</v>
      </c>
      <c r="E162" s="36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43">
        <v>4</v>
      </c>
      <c r="D163" s="368" t="s">
        <v>110</v>
      </c>
      <c r="E163" s="36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43">
        <v>5</v>
      </c>
      <c r="D164" s="368" t="s">
        <v>78</v>
      </c>
      <c r="E164" s="36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43">
        <v>6</v>
      </c>
      <c r="D165" s="368" t="s">
        <v>79</v>
      </c>
      <c r="E165" s="36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43">
        <v>7</v>
      </c>
      <c r="D166" s="368" t="s">
        <v>80</v>
      </c>
      <c r="E166" s="36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43">
        <v>8</v>
      </c>
      <c r="D167" s="368" t="s">
        <v>81</v>
      </c>
      <c r="E167" s="36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43">
        <v>9</v>
      </c>
      <c r="D168" s="368" t="s">
        <v>82</v>
      </c>
      <c r="E168" s="36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43">
        <v>10</v>
      </c>
      <c r="D169" s="368" t="s">
        <v>111</v>
      </c>
      <c r="E169" s="36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43">
        <v>11</v>
      </c>
      <c r="D170" s="368" t="s">
        <v>83</v>
      </c>
      <c r="E170" s="36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167</v>
      </c>
      <c r="G171" s="285"/>
      <c r="H171" s="284">
        <f>SUM(H159:I170)</f>
        <v>84</v>
      </c>
      <c r="I171" s="285"/>
      <c r="J171" s="284">
        <f>SUM(J159:L170)</f>
        <v>50</v>
      </c>
      <c r="K171" s="286"/>
      <c r="L171" s="285"/>
      <c r="M171" s="45">
        <f t="shared" si="16"/>
        <v>301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COUNTIFS(ローデータ!$B$12:$B$1011,1,ローデータ!$I$12:$I$1011,$C$14,ローデータ!$K$12:$K$1011,$B$21,ローデータ!$L$12:$L$1011,F176)</f>
        <v>156</v>
      </c>
      <c r="G179" s="45">
        <f>COUNTIFS(ローデータ!$B$12:$B$1011,1,ローデータ!$I$12:$I$1011,$C$14,ローデータ!$K$12:$K$1011,$B$21,ローデータ!$L$12:$L$1011,G176)</f>
        <v>6</v>
      </c>
      <c r="H179" s="45">
        <f>COUNTIFS(ローデータ!$B$12:$B$1011,1,ローデータ!$I$12:$I$1011,$C$14,ローデータ!$K$12:$K$1011,$B$21,ローデータ!$L$12:$L$1011,H176)</f>
        <v>1</v>
      </c>
      <c r="I179" s="45">
        <f>COUNTIFS(ローデータ!$B$12:$B$1011,1,ローデータ!$I$12:$I$1011,$C$14,ローデータ!$K$12:$K$1011,$B$21,ローデータ!$L$12:$L$1011,I176)</f>
        <v>1</v>
      </c>
      <c r="J179" s="45">
        <f>COUNTIFS(ローデータ!$B$12:$B$1011,1,ローデータ!$I$12:$I$1011,$C$14,ローデータ!$K$12:$K$1011,$B$21,ローデータ!$L$12:$L$1011,J176)</f>
        <v>3</v>
      </c>
      <c r="K179" s="94">
        <f t="shared" ref="K179:K191" si="17">SUM(F179:J179)</f>
        <v>167</v>
      </c>
      <c r="L179" s="9"/>
    </row>
    <row r="180" spans="1:13" ht="14.1" customHeight="1" x14ac:dyDescent="0.15">
      <c r="A180" s="371"/>
      <c r="B180" s="376" t="s">
        <v>86</v>
      </c>
      <c r="C180" s="143">
        <v>1</v>
      </c>
      <c r="D180" s="368" t="s">
        <v>75</v>
      </c>
      <c r="E180" s="369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43">
        <v>2</v>
      </c>
      <c r="D181" s="368" t="s">
        <v>76</v>
      </c>
      <c r="E181" s="369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43">
        <v>3</v>
      </c>
      <c r="D182" s="368" t="s">
        <v>77</v>
      </c>
      <c r="E182" s="369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43">
        <v>4</v>
      </c>
      <c r="D183" s="368" t="s">
        <v>110</v>
      </c>
      <c r="E183" s="369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43">
        <v>5</v>
      </c>
      <c r="D184" s="368" t="s">
        <v>78</v>
      </c>
      <c r="E184" s="369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43">
        <v>6</v>
      </c>
      <c r="D185" s="368" t="s">
        <v>79</v>
      </c>
      <c r="E185" s="369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43">
        <v>7</v>
      </c>
      <c r="D186" s="368" t="s">
        <v>80</v>
      </c>
      <c r="E186" s="369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43">
        <v>8</v>
      </c>
      <c r="D187" s="368" t="s">
        <v>81</v>
      </c>
      <c r="E187" s="369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43">
        <v>9</v>
      </c>
      <c r="D188" s="368" t="s">
        <v>82</v>
      </c>
      <c r="E188" s="369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43">
        <v>10</v>
      </c>
      <c r="D189" s="368" t="s">
        <v>111</v>
      </c>
      <c r="E189" s="369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43">
        <v>11</v>
      </c>
      <c r="D190" s="368" t="s">
        <v>83</v>
      </c>
      <c r="E190" s="369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156</v>
      </c>
      <c r="G191" s="45">
        <f>SUM(G179:G190)</f>
        <v>6</v>
      </c>
      <c r="H191" s="45">
        <f>SUM(H179:H190)</f>
        <v>1</v>
      </c>
      <c r="I191" s="45">
        <f>SUM(I179:I190)</f>
        <v>1</v>
      </c>
      <c r="J191" s="45">
        <f>SUM(J179:J190)</f>
        <v>3</v>
      </c>
      <c r="K191" s="94">
        <f t="shared" si="17"/>
        <v>167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SUMIFS(ローデータ!M12:M1011,ローデータ!$B$12:$B$1011,1,ローデータ!$I$12:$I$1011,$C$14,ローデータ!$K$12:$K$1011,$B$21)</f>
        <v>26</v>
      </c>
      <c r="G198" s="77">
        <f>SUMIFS(ローデータ!N12:N1011,ローデータ!$B$12:$B$1011,1,ローデータ!$I$12:$I$1011,$C$14,ローデータ!$K$12:$K$1011,$B$21)</f>
        <v>121</v>
      </c>
      <c r="H198" s="77">
        <f>SUMIFS(ローデータ!O12:O1011,ローデータ!$B$12:$B$1011,1,ローデータ!$I$12:$I$1011,$C$14,ローデータ!$K$12:$K$1011,$B$21)</f>
        <v>45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3</v>
      </c>
      <c r="K198" s="105">
        <f>SUM(F198:J198)</f>
        <v>195</v>
      </c>
      <c r="L198" s="9"/>
    </row>
    <row r="199" spans="1:18" ht="14.1" customHeight="1" x14ac:dyDescent="0.15">
      <c r="A199" s="371"/>
      <c r="B199" s="376" t="s">
        <v>86</v>
      </c>
      <c r="C199" s="143">
        <v>1</v>
      </c>
      <c r="D199" s="368" t="s">
        <v>75</v>
      </c>
      <c r="E199" s="369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43">
        <v>2</v>
      </c>
      <c r="D200" s="368" t="s">
        <v>76</v>
      </c>
      <c r="E200" s="369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43">
        <v>3</v>
      </c>
      <c r="D201" s="368" t="s">
        <v>77</v>
      </c>
      <c r="E201" s="369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43">
        <v>4</v>
      </c>
      <c r="D202" s="368" t="s">
        <v>110</v>
      </c>
      <c r="E202" s="369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43">
        <v>5</v>
      </c>
      <c r="D203" s="368" t="s">
        <v>78</v>
      </c>
      <c r="E203" s="369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43">
        <v>6</v>
      </c>
      <c r="D204" s="368" t="s">
        <v>79</v>
      </c>
      <c r="E204" s="369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43">
        <v>7</v>
      </c>
      <c r="D205" s="368" t="s">
        <v>80</v>
      </c>
      <c r="E205" s="369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43">
        <v>8</v>
      </c>
      <c r="D206" s="368" t="s">
        <v>81</v>
      </c>
      <c r="E206" s="369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43">
        <v>9</v>
      </c>
      <c r="D207" s="368" t="s">
        <v>82</v>
      </c>
      <c r="E207" s="369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43">
        <v>10</v>
      </c>
      <c r="D208" s="368" t="s">
        <v>111</v>
      </c>
      <c r="E208" s="369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43">
        <v>11</v>
      </c>
      <c r="D209" s="368" t="s">
        <v>83</v>
      </c>
      <c r="E209" s="369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26</v>
      </c>
      <c r="G210" s="82">
        <f t="shared" ref="G210:I210" si="19">SUM(G198:G209)</f>
        <v>121</v>
      </c>
      <c r="H210" s="82">
        <f>SUM(H198:H209)</f>
        <v>45</v>
      </c>
      <c r="I210" s="82">
        <f t="shared" si="19"/>
        <v>0</v>
      </c>
      <c r="J210" s="82">
        <f>SUM(J198:J209)</f>
        <v>3</v>
      </c>
      <c r="K210" s="105">
        <f t="shared" si="18"/>
        <v>195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40">
        <v>1</v>
      </c>
      <c r="G214" s="140">
        <v>2</v>
      </c>
      <c r="H214" s="14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46" t="s">
        <v>67</v>
      </c>
      <c r="G215" s="146" t="s">
        <v>66</v>
      </c>
      <c r="H215" s="146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COUNTIFS(ローデータ!$B$12:$B$1011,1,ローデータ!$I$12:$I$1011,$C$14,ローデータ!$K$12:$K$1011,$D$21,ローデータ!$S$12:$S$1011,F214)</f>
        <v>80</v>
      </c>
      <c r="G216" s="45">
        <f>COUNTIFS(ローデータ!$B$12:$B$1011,1,ローデータ!$I$12:$I$1011,$C$14,ローデータ!$K$12:$K$1011,$D$21,ローデータ!$S$12:$S$1011,G214)</f>
        <v>4</v>
      </c>
      <c r="H216" s="45">
        <f>COUNTIFS(ローデータ!$B$12:$B$1011,1,ローデータ!$I$12:$I$1011,$C$14,ローデータ!$K$12:$K$1011,$D$21,ローデータ!$S$12:$S$1011,H214)</f>
        <v>0</v>
      </c>
      <c r="I216" s="45">
        <f>SUM(F216:H216)</f>
        <v>84</v>
      </c>
    </row>
    <row r="217" spans="1:18" ht="14.1" customHeight="1" x14ac:dyDescent="0.15">
      <c r="A217" s="371"/>
      <c r="B217" s="376" t="s">
        <v>86</v>
      </c>
      <c r="C217" s="143">
        <v>1</v>
      </c>
      <c r="D217" s="368" t="s">
        <v>75</v>
      </c>
      <c r="E217" s="369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43">
        <v>2</v>
      </c>
      <c r="D218" s="368" t="s">
        <v>76</v>
      </c>
      <c r="E218" s="369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43">
        <v>3</v>
      </c>
      <c r="D219" s="368" t="s">
        <v>77</v>
      </c>
      <c r="E219" s="369"/>
      <c r="F219" s="45">
        <f>COUNTIFS(ローデータ!$B$12:$B$1011,1,ローデータ!$I$12:$I$1011,$B$14,ローデータ!$J$12:$J$1011,C219,ローデータ!$K$12:$K$1011,$D$21,ローデータ!$S$12:$S$1011,$F$214)</f>
        <v>0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43">
        <v>4</v>
      </c>
      <c r="D220" s="368" t="s">
        <v>110</v>
      </c>
      <c r="E220" s="369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43">
        <v>5</v>
      </c>
      <c r="D221" s="368" t="s">
        <v>78</v>
      </c>
      <c r="E221" s="369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43">
        <v>6</v>
      </c>
      <c r="D222" s="368" t="s">
        <v>79</v>
      </c>
      <c r="E222" s="369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43">
        <v>7</v>
      </c>
      <c r="D223" s="368" t="s">
        <v>80</v>
      </c>
      <c r="E223" s="369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43">
        <v>8</v>
      </c>
      <c r="D224" s="368" t="s">
        <v>81</v>
      </c>
      <c r="E224" s="369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43">
        <v>9</v>
      </c>
      <c r="D225" s="368" t="s">
        <v>82</v>
      </c>
      <c r="E225" s="369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43">
        <v>10</v>
      </c>
      <c r="D226" s="368" t="s">
        <v>111</v>
      </c>
      <c r="E226" s="369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43">
        <v>11</v>
      </c>
      <c r="D227" s="368" t="s">
        <v>83</v>
      </c>
      <c r="E227" s="369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80</v>
      </c>
      <c r="G228" s="45">
        <f>SUM(G216:G227)</f>
        <v>4</v>
      </c>
      <c r="H228" s="45">
        <f>SUM(H216:H227)</f>
        <v>0</v>
      </c>
      <c r="I228" s="45">
        <f t="shared" si="20"/>
        <v>84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SUMIFS(ローデータ!T12:T1011,ローデータ!$B$12:$B$1011,1,ローデータ!$I$12:$I$1011,$C$14,ローデータ!$K$12:$K$1011,$D$21)</f>
        <v>2</v>
      </c>
      <c r="G234" s="77">
        <f>SUMIFS(ローデータ!U12:U1011,ローデータ!$B$12:$B$1011,1,ローデータ!$I$12:$I$1011,$C$14,ローデータ!$K$12:$K$1011,$D$21)</f>
        <v>52</v>
      </c>
      <c r="H234" s="77">
        <f>SUMIFS(ローデータ!V12:V1011,ローデータ!$B$12:$B$1011,1,ローデータ!$I$12:$I$1011,$C$14,ローデータ!$K$12:$K$1011,$D$21)</f>
        <v>1</v>
      </c>
      <c r="I234" s="77">
        <f>SUMIFS(ローデータ!W12:W1011,ローデータ!$B$12:$B$1011,1,ローデータ!$I$12:$I$1011,$C$14,ローデータ!$K$12:$K$1011,$D$21)</f>
        <v>3</v>
      </c>
      <c r="J234" s="77">
        <f>SUMIFS(ローデータ!X12:X1011,ローデータ!$B$12:$B$1011,1,ローデータ!$I$12:$I$1011,$C$14,ローデータ!$K$12:$K$1011,$D$21)</f>
        <v>24</v>
      </c>
      <c r="K234" s="77">
        <f>SUMIFS(ローデータ!Y12:Y1011,ローデータ!$B$12:$B$1011,1,ローデータ!$I$12:$I$1011,$C$14,ローデータ!$K$12:$K$1011,$D$21)</f>
        <v>32</v>
      </c>
      <c r="L234" s="77">
        <f>SUMIFS(ローデータ!Z12:Z1011,ローデータ!$B$12:$B$1011,1,ローデータ!$I$12:$I$1011,$C$14,ローデータ!$K$12:$K$1011,$D$21)</f>
        <v>1</v>
      </c>
      <c r="M234" s="45">
        <f t="shared" ref="M234:M246" si="21">SUM(F234:L234)</f>
        <v>115</v>
      </c>
    </row>
    <row r="235" spans="1:14" ht="14.1" customHeight="1" x14ac:dyDescent="0.15">
      <c r="A235" s="371"/>
      <c r="B235" s="376" t="s">
        <v>86</v>
      </c>
      <c r="C235" s="143">
        <v>1</v>
      </c>
      <c r="D235" s="368" t="s">
        <v>75</v>
      </c>
      <c r="E235" s="369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43">
        <v>2</v>
      </c>
      <c r="D236" s="368" t="s">
        <v>76</v>
      </c>
      <c r="E236" s="369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43">
        <v>3</v>
      </c>
      <c r="D237" s="368" t="s">
        <v>77</v>
      </c>
      <c r="E237" s="369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0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0</v>
      </c>
      <c r="K237" s="82">
        <f>SUMIFS(ローデータ!$Y$12:$Y$1011,ローデータ!$B$12:$B$1011,1,ローデータ!$I$12:$I$1011,$B$14,ローデータ!$J$12:$J$1011,C237,ローデータ!$K$12:$K$1011,$D$21)</f>
        <v>0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43">
        <v>4</v>
      </c>
      <c r="D238" s="368" t="s">
        <v>110</v>
      </c>
      <c r="E238" s="369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43">
        <v>5</v>
      </c>
      <c r="D239" s="368" t="s">
        <v>78</v>
      </c>
      <c r="E239" s="369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43">
        <v>6</v>
      </c>
      <c r="D240" s="368" t="s">
        <v>79</v>
      </c>
      <c r="E240" s="369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43">
        <v>7</v>
      </c>
      <c r="D241" s="368" t="s">
        <v>80</v>
      </c>
      <c r="E241" s="369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43">
        <v>8</v>
      </c>
      <c r="D242" s="368" t="s">
        <v>81</v>
      </c>
      <c r="E242" s="369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43">
        <v>9</v>
      </c>
      <c r="D243" s="368" t="s">
        <v>82</v>
      </c>
      <c r="E243" s="369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43">
        <v>10</v>
      </c>
      <c r="D244" s="368" t="s">
        <v>111</v>
      </c>
      <c r="E244" s="369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43">
        <v>11</v>
      </c>
      <c r="D245" s="368" t="s">
        <v>83</v>
      </c>
      <c r="E245" s="369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2</v>
      </c>
      <c r="G246" s="82">
        <f t="shared" ref="G246:L246" si="22">SUM(G234:G245)</f>
        <v>52</v>
      </c>
      <c r="H246" s="82">
        <f t="shared" si="22"/>
        <v>1</v>
      </c>
      <c r="I246" s="82">
        <f>SUM(I234:I245)</f>
        <v>3</v>
      </c>
      <c r="J246" s="82">
        <f t="shared" si="22"/>
        <v>24</v>
      </c>
      <c r="K246" s="82">
        <f>SUM(K234:K245)</f>
        <v>32</v>
      </c>
      <c r="L246" s="82">
        <f t="shared" si="22"/>
        <v>1</v>
      </c>
      <c r="M246" s="45">
        <f t="shared" si="21"/>
        <v>115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COUNTIFS(ローデータ!$B$12:$B$1011,1,ローデータ!$I$12:$I$1011,$C$14,ローデータ!$K$12:$K$1011,$F$21,ローデータ!$L$12:$L$1011,F251)</f>
        <v>47</v>
      </c>
      <c r="G254" s="45">
        <f>COUNTIFS(ローデータ!$B$12:$B$1011,1,ローデータ!$I$12:$I$1011,$C$14,ローデータ!$K$12:$K$1011,$F$21,ローデータ!$L$12:$L$1011,G251)</f>
        <v>3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50</v>
      </c>
      <c r="L254" s="45">
        <f>COUNTIFS(ローデータ!$B$12:$B$1011,1,ローデータ!$I$12:$I$1011,$C$14,ローデータ!$K$12:$K$1011,$F$21,ローデータ!$S$12:$S$1011,L251)</f>
        <v>47</v>
      </c>
      <c r="M254" s="45">
        <f>COUNTIFS(ローデータ!$B$12:$B$1011,1,ローデータ!$I$12:$I$1011,$C$14,ローデータ!$K$12:$K$1011,$F$21,ローデータ!$S$12:$S$1011,M251)</f>
        <v>2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49</v>
      </c>
    </row>
    <row r="255" spans="1:17" ht="14.1" customHeight="1" x14ac:dyDescent="0.15">
      <c r="A255" s="395"/>
      <c r="B255" s="397" t="s">
        <v>86</v>
      </c>
      <c r="C255" s="143">
        <v>1</v>
      </c>
      <c r="D255" s="368" t="s">
        <v>75</v>
      </c>
      <c r="E255" s="375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43">
        <v>2</v>
      </c>
      <c r="D256" s="368" t="s">
        <v>76</v>
      </c>
      <c r="E256" s="375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43">
        <v>3</v>
      </c>
      <c r="D257" s="368" t="s">
        <v>77</v>
      </c>
      <c r="E257" s="375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43">
        <v>4</v>
      </c>
      <c r="D258" s="368" t="s">
        <v>110</v>
      </c>
      <c r="E258" s="369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43">
        <v>5</v>
      </c>
      <c r="D259" s="368" t="s">
        <v>78</v>
      </c>
      <c r="E259" s="375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43">
        <v>6</v>
      </c>
      <c r="D260" s="368" t="s">
        <v>79</v>
      </c>
      <c r="E260" s="375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43">
        <v>7</v>
      </c>
      <c r="D261" s="368" t="s">
        <v>80</v>
      </c>
      <c r="E261" s="375"/>
      <c r="F261" s="45">
        <f>COUNTIFS(ローデータ!$B$12:$B$1011,1,ローデータ!$I$12:$I$1011,$B$14,ローデータ!$J$12:$J$1011,C261,ローデータ!$K$12:$K$1011,$F$21,ローデータ!$L$12:$L$1011,$F$251)</f>
        <v>0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COUNTIFS(ローデータ!$B$12:$B$1011,1,ローデータ!$I$12:$I$1011,$B$14,ローデータ!$J$12:$J$1011,C261,ローデータ!$K$12:$K$1011,$F$21,ローデータ!$S$12:$S$1011,$L$251)</f>
        <v>0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43">
        <v>8</v>
      </c>
      <c r="D262" s="368" t="s">
        <v>81</v>
      </c>
      <c r="E262" s="375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43">
        <v>9</v>
      </c>
      <c r="D263" s="368" t="s">
        <v>82</v>
      </c>
      <c r="E263" s="375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43">
        <v>10</v>
      </c>
      <c r="D264" s="368" t="s">
        <v>111</v>
      </c>
      <c r="E264" s="369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43">
        <v>11</v>
      </c>
      <c r="D265" s="368" t="s">
        <v>83</v>
      </c>
      <c r="E265" s="375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47</v>
      </c>
      <c r="G266" s="45">
        <f t="shared" ref="G266" si="25">SUM(G254:G265)</f>
        <v>3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50</v>
      </c>
      <c r="L266" s="82">
        <f>SUM(L254:L265)</f>
        <v>47</v>
      </c>
      <c r="M266" s="82">
        <f>SUM(M254:M265)</f>
        <v>2</v>
      </c>
      <c r="N266" s="82">
        <f>SUM(N254:N265)</f>
        <v>0</v>
      </c>
      <c r="O266" s="45">
        <f>SUM(L266:N266)</f>
        <v>49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SUMIFS(ローデータ!M86:M1085,ローデータ!$B$12:$B$1011,1,ローデータ!$I$12:$I$1011,$C$14,ローデータ!$K$12:$K$1011,$F$21)</f>
        <v>5</v>
      </c>
      <c r="G272" s="77">
        <f>SUMIFS(ローデータ!N86:N1085,ローデータ!$B$12:$B$1011,1,ローデータ!$I$12:$I$1011,$C$14,ローデータ!$K$12:$K$1011,$F$21)</f>
        <v>25</v>
      </c>
      <c r="H272" s="77">
        <f>SUMIFS(ローデータ!O86:O1085,ローデータ!$B$12:$B$1011,1,ローデータ!$I$12:$I$1011,$C$14,ローデータ!$K$12:$K$1011,$F$21)</f>
        <v>5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35</v>
      </c>
      <c r="L272" s="82">
        <f>SUMIFS(ローデータ!$T$12:$T$1011,ローデータ!$B$12:$B$1011,1,ローデータ!$I$12:$I$1011,$C$14,ローデータ!$K$12:$K$1011,$F$21)</f>
        <v>3</v>
      </c>
      <c r="M272" s="82">
        <f>SUMIFS(ローデータ!$U$12:$U$1011,ローデータ!$B$12:$B$1011,1,ローデータ!$I$12:$I$1011,$C$14,ローデータ!$K$12:$K$1011,$F$21)</f>
        <v>35</v>
      </c>
      <c r="N272" s="82">
        <f>SUMIFS(ローデータ!$V$12:$V$1011,ローデータ!$B$12:$B$1011,1,ローデータ!$I$12:$I$1011,$C$14,ローデータ!$K$12:$K$1011,$F$21)</f>
        <v>16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16</v>
      </c>
      <c r="Q272" s="82">
        <f>SUMIFS(ローデータ!$Y$12:$Y$1011,ローデータ!$B$12:$B$1011,1,ローデータ!$I$12:$I$1011,$C$14,ローデータ!$K$12:$K$1011,$F$21)</f>
        <v>8</v>
      </c>
      <c r="R272" s="82">
        <f>SUMIFS(ローデータ!$Z$12:$Z$1011,ローデータ!$B$12:$B$1011,1,ローデータ!$I$12:$I$1011,$C$14,ローデータ!$K$12:$K$1011,$F$21)</f>
        <v>0</v>
      </c>
      <c r="S272" s="45">
        <f>SUM(L272:R272)</f>
        <v>78</v>
      </c>
    </row>
    <row r="273" spans="1:19" ht="14.1" customHeight="1" x14ac:dyDescent="0.15">
      <c r="A273" s="371"/>
      <c r="B273" s="376" t="s">
        <v>86</v>
      </c>
      <c r="C273" s="143">
        <v>1</v>
      </c>
      <c r="D273" s="368" t="s">
        <v>75</v>
      </c>
      <c r="E273" s="369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43">
        <v>2</v>
      </c>
      <c r="D274" s="368" t="s">
        <v>76</v>
      </c>
      <c r="E274" s="369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43">
        <v>3</v>
      </c>
      <c r="D275" s="368" t="s">
        <v>77</v>
      </c>
      <c r="E275" s="369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43">
        <v>4</v>
      </c>
      <c r="D276" s="403" t="s">
        <v>110</v>
      </c>
      <c r="E276" s="404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43">
        <v>5</v>
      </c>
      <c r="D277" s="368" t="s">
        <v>78</v>
      </c>
      <c r="E277" s="369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43">
        <v>6</v>
      </c>
      <c r="D278" s="368" t="s">
        <v>79</v>
      </c>
      <c r="E278" s="369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43">
        <v>7</v>
      </c>
      <c r="D279" s="368" t="s">
        <v>80</v>
      </c>
      <c r="E279" s="369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0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0</v>
      </c>
      <c r="N279" s="82">
        <f>SUMIFS(ローデータ!$V$12:$V$1011,ローデータ!$B$12:$B$1011,1,ローデータ!$I$12:$I$1011,$B$14,ローデータ!$J$12:$J$1011,C279,ローデータ!$K$12:$K$1011,$F$21)</f>
        <v>0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0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43">
        <v>8</v>
      </c>
      <c r="D280" s="368" t="s">
        <v>81</v>
      </c>
      <c r="E280" s="369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43">
        <v>9</v>
      </c>
      <c r="D281" s="368" t="s">
        <v>82</v>
      </c>
      <c r="E281" s="369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43">
        <v>10</v>
      </c>
      <c r="D282" s="368" t="s">
        <v>111</v>
      </c>
      <c r="E282" s="369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43">
        <v>11</v>
      </c>
      <c r="D283" s="368" t="s">
        <v>83</v>
      </c>
      <c r="E283" s="369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5</v>
      </c>
      <c r="G284" s="45">
        <f t="shared" ref="G284:J284" si="28">SUM(G272:G283)</f>
        <v>25</v>
      </c>
      <c r="H284" s="45">
        <f t="shared" si="28"/>
        <v>5</v>
      </c>
      <c r="I284" s="45">
        <f t="shared" si="28"/>
        <v>0</v>
      </c>
      <c r="J284" s="45">
        <f t="shared" si="28"/>
        <v>0</v>
      </c>
      <c r="K284" s="83">
        <f t="shared" si="26"/>
        <v>35</v>
      </c>
      <c r="L284" s="82">
        <f>SUM(L272:L283)</f>
        <v>3</v>
      </c>
      <c r="M284" s="82">
        <f t="shared" ref="M284:R284" si="29">SUM(M272:M283)</f>
        <v>35</v>
      </c>
      <c r="N284" s="82">
        <f t="shared" si="29"/>
        <v>16</v>
      </c>
      <c r="O284" s="82">
        <f t="shared" si="29"/>
        <v>0</v>
      </c>
      <c r="P284" s="82">
        <f t="shared" si="29"/>
        <v>16</v>
      </c>
      <c r="Q284" s="82">
        <f t="shared" si="29"/>
        <v>8</v>
      </c>
      <c r="R284" s="82">
        <f t="shared" si="29"/>
        <v>0</v>
      </c>
      <c r="S284" s="45">
        <f t="shared" si="27"/>
        <v>78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50">
        <v>2</v>
      </c>
      <c r="Q3" s="413" t="s">
        <v>55</v>
      </c>
      <c r="R3" s="414"/>
      <c r="S3" s="414"/>
      <c r="T3" s="415"/>
      <c r="U3" s="150">
        <v>3</v>
      </c>
      <c r="V3" s="413" t="s">
        <v>56</v>
      </c>
      <c r="W3" s="414"/>
      <c r="X3" s="414"/>
      <c r="Y3" s="415"/>
      <c r="Z3" s="150">
        <v>4</v>
      </c>
      <c r="AA3" s="413" t="s">
        <v>57</v>
      </c>
      <c r="AB3" s="414"/>
      <c r="AC3" s="414"/>
      <c r="AD3" s="415"/>
      <c r="AE3" s="150">
        <v>5</v>
      </c>
      <c r="AF3" s="413" t="s">
        <v>58</v>
      </c>
      <c r="AG3" s="414"/>
      <c r="AH3" s="414"/>
      <c r="AI3" s="415"/>
      <c r="AJ3" s="150">
        <v>6</v>
      </c>
      <c r="AK3" s="413" t="s">
        <v>134</v>
      </c>
      <c r="AL3" s="414"/>
      <c r="AM3" s="414"/>
      <c r="AN3" s="415"/>
      <c r="AO3" s="150">
        <v>7</v>
      </c>
      <c r="AP3" s="413" t="s">
        <v>135</v>
      </c>
      <c r="AQ3" s="414"/>
      <c r="AR3" s="414"/>
      <c r="AS3" s="415"/>
      <c r="AT3" s="150">
        <v>8</v>
      </c>
      <c r="AU3" s="413" t="s">
        <v>61</v>
      </c>
      <c r="AV3" s="414"/>
      <c r="AW3" s="414"/>
      <c r="AX3" s="415"/>
      <c r="AY3" s="150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50">
        <v>2</v>
      </c>
      <c r="Q13" s="413" t="s">
        <v>55</v>
      </c>
      <c r="R13" s="414"/>
      <c r="S13" s="414"/>
      <c r="T13" s="415"/>
      <c r="U13" s="150">
        <v>3</v>
      </c>
      <c r="V13" s="413" t="s">
        <v>56</v>
      </c>
      <c r="W13" s="414"/>
      <c r="X13" s="414"/>
      <c r="Y13" s="415"/>
      <c r="Z13" s="150">
        <v>4</v>
      </c>
      <c r="AA13" s="413" t="s">
        <v>57</v>
      </c>
      <c r="AB13" s="414"/>
      <c r="AC13" s="414"/>
      <c r="AD13" s="415"/>
      <c r="AE13" s="150">
        <v>5</v>
      </c>
      <c r="AF13" s="413" t="s">
        <v>58</v>
      </c>
      <c r="AG13" s="414"/>
      <c r="AH13" s="414"/>
      <c r="AI13" s="415"/>
      <c r="AJ13" s="150">
        <v>6</v>
      </c>
      <c r="AK13" s="413" t="s">
        <v>134</v>
      </c>
      <c r="AL13" s="414"/>
      <c r="AM13" s="414"/>
      <c r="AN13" s="415"/>
      <c r="AO13" s="150">
        <v>7</v>
      </c>
      <c r="AP13" s="413" t="s">
        <v>135</v>
      </c>
      <c r="AQ13" s="414"/>
      <c r="AR13" s="414"/>
      <c r="AS13" s="415"/>
      <c r="AT13" s="150">
        <v>8</v>
      </c>
      <c r="AU13" s="413" t="s">
        <v>61</v>
      </c>
      <c r="AV13" s="414"/>
      <c r="AW13" s="414"/>
      <c r="AX13" s="415"/>
      <c r="AY13" s="150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50">
        <v>2</v>
      </c>
      <c r="Q23" s="413" t="s">
        <v>55</v>
      </c>
      <c r="R23" s="414"/>
      <c r="S23" s="414"/>
      <c r="T23" s="415"/>
      <c r="U23" s="150">
        <v>3</v>
      </c>
      <c r="V23" s="413" t="s">
        <v>56</v>
      </c>
      <c r="W23" s="414"/>
      <c r="X23" s="414"/>
      <c r="Y23" s="415"/>
      <c r="Z23" s="150">
        <v>4</v>
      </c>
      <c r="AA23" s="413" t="s">
        <v>57</v>
      </c>
      <c r="AB23" s="414"/>
      <c r="AC23" s="414"/>
      <c r="AD23" s="415"/>
      <c r="AE23" s="150">
        <v>5</v>
      </c>
      <c r="AF23" s="413" t="s">
        <v>58</v>
      </c>
      <c r="AG23" s="414"/>
      <c r="AH23" s="414"/>
      <c r="AI23" s="415"/>
      <c r="AJ23" s="150">
        <v>6</v>
      </c>
      <c r="AK23" s="413" t="s">
        <v>134</v>
      </c>
      <c r="AL23" s="414"/>
      <c r="AM23" s="414"/>
      <c r="AN23" s="415"/>
      <c r="AO23" s="150">
        <v>7</v>
      </c>
      <c r="AP23" s="413" t="s">
        <v>135</v>
      </c>
      <c r="AQ23" s="414"/>
      <c r="AR23" s="414"/>
      <c r="AS23" s="415"/>
      <c r="AT23" s="150">
        <v>8</v>
      </c>
      <c r="AU23" s="413" t="s">
        <v>61</v>
      </c>
      <c r="AV23" s="414"/>
      <c r="AW23" s="414"/>
      <c r="AX23" s="415"/>
      <c r="AY23" s="150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50">
        <v>2</v>
      </c>
      <c r="Q33" s="413" t="s">
        <v>55</v>
      </c>
      <c r="R33" s="414"/>
      <c r="S33" s="414"/>
      <c r="T33" s="415"/>
      <c r="U33" s="150">
        <v>3</v>
      </c>
      <c r="V33" s="413" t="s">
        <v>56</v>
      </c>
      <c r="W33" s="414"/>
      <c r="X33" s="414"/>
      <c r="Y33" s="415"/>
      <c r="Z33" s="150">
        <v>4</v>
      </c>
      <c r="AA33" s="413" t="s">
        <v>57</v>
      </c>
      <c r="AB33" s="414"/>
      <c r="AC33" s="414"/>
      <c r="AD33" s="415"/>
      <c r="AE33" s="150">
        <v>5</v>
      </c>
      <c r="AF33" s="413" t="s">
        <v>58</v>
      </c>
      <c r="AG33" s="414"/>
      <c r="AH33" s="414"/>
      <c r="AI33" s="415"/>
      <c r="AJ33" s="150">
        <v>6</v>
      </c>
      <c r="AK33" s="413" t="s">
        <v>134</v>
      </c>
      <c r="AL33" s="414"/>
      <c r="AM33" s="414"/>
      <c r="AN33" s="415"/>
      <c r="AO33" s="150">
        <v>7</v>
      </c>
      <c r="AP33" s="413" t="s">
        <v>135</v>
      </c>
      <c r="AQ33" s="414"/>
      <c r="AR33" s="414"/>
      <c r="AS33" s="415"/>
      <c r="AT33" s="150">
        <v>8</v>
      </c>
      <c r="AU33" s="413" t="s">
        <v>61</v>
      </c>
      <c r="AV33" s="414"/>
      <c r="AW33" s="414"/>
      <c r="AX33" s="415"/>
      <c r="AY33" s="150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50">
        <v>2</v>
      </c>
      <c r="Q43" s="413" t="s">
        <v>55</v>
      </c>
      <c r="R43" s="414"/>
      <c r="S43" s="414"/>
      <c r="T43" s="415"/>
      <c r="U43" s="150">
        <v>3</v>
      </c>
      <c r="V43" s="413" t="s">
        <v>56</v>
      </c>
      <c r="W43" s="414"/>
      <c r="X43" s="414"/>
      <c r="Y43" s="415"/>
      <c r="Z43" s="150">
        <v>4</v>
      </c>
      <c r="AA43" s="413" t="s">
        <v>57</v>
      </c>
      <c r="AB43" s="414"/>
      <c r="AC43" s="414"/>
      <c r="AD43" s="415"/>
      <c r="AE43" s="150">
        <v>5</v>
      </c>
      <c r="AF43" s="413" t="s">
        <v>58</v>
      </c>
      <c r="AG43" s="414"/>
      <c r="AH43" s="414"/>
      <c r="AI43" s="415"/>
      <c r="AJ43" s="150">
        <v>6</v>
      </c>
      <c r="AK43" s="413" t="s">
        <v>134</v>
      </c>
      <c r="AL43" s="414"/>
      <c r="AM43" s="414"/>
      <c r="AN43" s="415"/>
      <c r="AO43" s="150">
        <v>7</v>
      </c>
      <c r="AP43" s="413" t="s">
        <v>135</v>
      </c>
      <c r="AQ43" s="414"/>
      <c r="AR43" s="414"/>
      <c r="AS43" s="415"/>
      <c r="AT43" s="150">
        <v>8</v>
      </c>
      <c r="AU43" s="413" t="s">
        <v>61</v>
      </c>
      <c r="AV43" s="414"/>
      <c r="AW43" s="414"/>
      <c r="AX43" s="415"/>
      <c r="AY43" s="150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50">
        <v>2</v>
      </c>
      <c r="Q53" s="413" t="s">
        <v>55</v>
      </c>
      <c r="R53" s="414"/>
      <c r="S53" s="414"/>
      <c r="T53" s="415"/>
      <c r="U53" s="150">
        <v>3</v>
      </c>
      <c r="V53" s="413" t="s">
        <v>56</v>
      </c>
      <c r="W53" s="414"/>
      <c r="X53" s="414"/>
      <c r="Y53" s="415"/>
      <c r="Z53" s="150">
        <v>4</v>
      </c>
      <c r="AA53" s="413" t="s">
        <v>57</v>
      </c>
      <c r="AB53" s="414"/>
      <c r="AC53" s="414"/>
      <c r="AD53" s="415"/>
      <c r="AE53" s="150">
        <v>5</v>
      </c>
      <c r="AF53" s="413" t="s">
        <v>58</v>
      </c>
      <c r="AG53" s="414"/>
      <c r="AH53" s="414"/>
      <c r="AI53" s="415"/>
      <c r="AJ53" s="150">
        <v>6</v>
      </c>
      <c r="AK53" s="413" t="s">
        <v>134</v>
      </c>
      <c r="AL53" s="414"/>
      <c r="AM53" s="414"/>
      <c r="AN53" s="415"/>
      <c r="AO53" s="150">
        <v>7</v>
      </c>
      <c r="AP53" s="413" t="s">
        <v>135</v>
      </c>
      <c r="AQ53" s="414"/>
      <c r="AR53" s="414"/>
      <c r="AS53" s="415"/>
      <c r="AT53" s="150">
        <v>8</v>
      </c>
      <c r="AU53" s="413" t="s">
        <v>61</v>
      </c>
      <c r="AV53" s="414"/>
      <c r="AW53" s="414"/>
      <c r="AX53" s="415"/>
      <c r="AY53" s="150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50">
        <v>2</v>
      </c>
      <c r="Q63" s="413" t="s">
        <v>55</v>
      </c>
      <c r="R63" s="414"/>
      <c r="S63" s="414"/>
      <c r="T63" s="415"/>
      <c r="U63" s="150">
        <v>3</v>
      </c>
      <c r="V63" s="413" t="s">
        <v>56</v>
      </c>
      <c r="W63" s="414"/>
      <c r="X63" s="414"/>
      <c r="Y63" s="415"/>
      <c r="Z63" s="150">
        <v>4</v>
      </c>
      <c r="AA63" s="413" t="s">
        <v>57</v>
      </c>
      <c r="AB63" s="414"/>
      <c r="AC63" s="414"/>
      <c r="AD63" s="415"/>
      <c r="AE63" s="150">
        <v>5</v>
      </c>
      <c r="AF63" s="413" t="s">
        <v>58</v>
      </c>
      <c r="AG63" s="414"/>
      <c r="AH63" s="414"/>
      <c r="AI63" s="415"/>
      <c r="AJ63" s="150">
        <v>6</v>
      </c>
      <c r="AK63" s="413" t="s">
        <v>134</v>
      </c>
      <c r="AL63" s="414"/>
      <c r="AM63" s="414"/>
      <c r="AN63" s="415"/>
      <c r="AO63" s="150">
        <v>7</v>
      </c>
      <c r="AP63" s="413" t="s">
        <v>135</v>
      </c>
      <c r="AQ63" s="414"/>
      <c r="AR63" s="414"/>
      <c r="AS63" s="415"/>
      <c r="AT63" s="150">
        <v>8</v>
      </c>
      <c r="AU63" s="413" t="s">
        <v>61</v>
      </c>
      <c r="AV63" s="414"/>
      <c r="AW63" s="414"/>
      <c r="AX63" s="415"/>
      <c r="AY63" s="150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50">
        <v>2</v>
      </c>
      <c r="Q73" s="413" t="s">
        <v>55</v>
      </c>
      <c r="R73" s="414"/>
      <c r="S73" s="414"/>
      <c r="T73" s="415"/>
      <c r="U73" s="150">
        <v>3</v>
      </c>
      <c r="V73" s="413" t="s">
        <v>56</v>
      </c>
      <c r="W73" s="414"/>
      <c r="X73" s="414"/>
      <c r="Y73" s="415"/>
      <c r="Z73" s="150">
        <v>4</v>
      </c>
      <c r="AA73" s="413" t="s">
        <v>57</v>
      </c>
      <c r="AB73" s="414"/>
      <c r="AC73" s="414"/>
      <c r="AD73" s="415"/>
      <c r="AE73" s="150">
        <v>5</v>
      </c>
      <c r="AF73" s="413" t="s">
        <v>58</v>
      </c>
      <c r="AG73" s="414"/>
      <c r="AH73" s="414"/>
      <c r="AI73" s="415"/>
      <c r="AJ73" s="150">
        <v>6</v>
      </c>
      <c r="AK73" s="413" t="s">
        <v>134</v>
      </c>
      <c r="AL73" s="414"/>
      <c r="AM73" s="414"/>
      <c r="AN73" s="415"/>
      <c r="AO73" s="150">
        <v>7</v>
      </c>
      <c r="AP73" s="413" t="s">
        <v>135</v>
      </c>
      <c r="AQ73" s="414"/>
      <c r="AR73" s="414"/>
      <c r="AS73" s="415"/>
      <c r="AT73" s="150">
        <v>8</v>
      </c>
      <c r="AU73" s="413" t="s">
        <v>61</v>
      </c>
      <c r="AV73" s="414"/>
      <c r="AW73" s="414"/>
      <c r="AX73" s="415"/>
      <c r="AY73" s="150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50">
        <v>2</v>
      </c>
      <c r="Q84" s="413" t="s">
        <v>55</v>
      </c>
      <c r="R84" s="414"/>
      <c r="S84" s="414"/>
      <c r="T84" s="415"/>
      <c r="U84" s="150">
        <v>3</v>
      </c>
      <c r="V84" s="413" t="s">
        <v>56</v>
      </c>
      <c r="W84" s="414"/>
      <c r="X84" s="414"/>
      <c r="Y84" s="415"/>
      <c r="Z84" s="150">
        <v>4</v>
      </c>
      <c r="AA84" s="413" t="s">
        <v>57</v>
      </c>
      <c r="AB84" s="414"/>
      <c r="AC84" s="414"/>
      <c r="AD84" s="415"/>
      <c r="AE84" s="150">
        <v>5</v>
      </c>
      <c r="AF84" s="413" t="s">
        <v>58</v>
      </c>
      <c r="AG84" s="414"/>
      <c r="AH84" s="414"/>
      <c r="AI84" s="415"/>
      <c r="AJ84" s="150">
        <v>6</v>
      </c>
      <c r="AK84" s="413" t="s">
        <v>134</v>
      </c>
      <c r="AL84" s="414"/>
      <c r="AM84" s="414"/>
      <c r="AN84" s="415"/>
      <c r="AO84" s="150">
        <v>7</v>
      </c>
      <c r="AP84" s="413" t="s">
        <v>135</v>
      </c>
      <c r="AQ84" s="414"/>
      <c r="AR84" s="414"/>
      <c r="AS84" s="415"/>
      <c r="AT84" s="150">
        <v>8</v>
      </c>
      <c r="AU84" s="413" t="s">
        <v>61</v>
      </c>
      <c r="AV84" s="414"/>
      <c r="AW84" s="414"/>
      <c r="AX84" s="415"/>
      <c r="AY84" s="150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50">
        <v>2</v>
      </c>
      <c r="Q94" s="413" t="s">
        <v>55</v>
      </c>
      <c r="R94" s="414"/>
      <c r="S94" s="414"/>
      <c r="T94" s="415"/>
      <c r="U94" s="150">
        <v>3</v>
      </c>
      <c r="V94" s="413" t="s">
        <v>56</v>
      </c>
      <c r="W94" s="414"/>
      <c r="X94" s="414"/>
      <c r="Y94" s="415"/>
      <c r="Z94" s="150">
        <v>4</v>
      </c>
      <c r="AA94" s="413" t="s">
        <v>57</v>
      </c>
      <c r="AB94" s="414"/>
      <c r="AC94" s="414"/>
      <c r="AD94" s="415"/>
      <c r="AE94" s="150">
        <v>5</v>
      </c>
      <c r="AF94" s="413" t="s">
        <v>58</v>
      </c>
      <c r="AG94" s="414"/>
      <c r="AH94" s="414"/>
      <c r="AI94" s="415"/>
      <c r="AJ94" s="150">
        <v>6</v>
      </c>
      <c r="AK94" s="413" t="s">
        <v>134</v>
      </c>
      <c r="AL94" s="414"/>
      <c r="AM94" s="414"/>
      <c r="AN94" s="415"/>
      <c r="AO94" s="150">
        <v>7</v>
      </c>
      <c r="AP94" s="413" t="s">
        <v>135</v>
      </c>
      <c r="AQ94" s="414"/>
      <c r="AR94" s="414"/>
      <c r="AS94" s="415"/>
      <c r="AT94" s="150">
        <v>8</v>
      </c>
      <c r="AU94" s="413" t="s">
        <v>61</v>
      </c>
      <c r="AV94" s="414"/>
      <c r="AW94" s="414"/>
      <c r="AX94" s="415"/>
      <c r="AY94" s="150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50">
        <v>2</v>
      </c>
      <c r="Q104" s="413" t="s">
        <v>55</v>
      </c>
      <c r="R104" s="414"/>
      <c r="S104" s="414"/>
      <c r="T104" s="415"/>
      <c r="U104" s="150">
        <v>3</v>
      </c>
      <c r="V104" s="413" t="s">
        <v>56</v>
      </c>
      <c r="W104" s="414"/>
      <c r="X104" s="414"/>
      <c r="Y104" s="415"/>
      <c r="Z104" s="150">
        <v>4</v>
      </c>
      <c r="AA104" s="413" t="s">
        <v>57</v>
      </c>
      <c r="AB104" s="414"/>
      <c r="AC104" s="414"/>
      <c r="AD104" s="415"/>
      <c r="AE104" s="150">
        <v>5</v>
      </c>
      <c r="AF104" s="413" t="s">
        <v>58</v>
      </c>
      <c r="AG104" s="414"/>
      <c r="AH104" s="414"/>
      <c r="AI104" s="415"/>
      <c r="AJ104" s="150">
        <v>6</v>
      </c>
      <c r="AK104" s="413" t="s">
        <v>134</v>
      </c>
      <c r="AL104" s="414"/>
      <c r="AM104" s="414"/>
      <c r="AN104" s="415"/>
      <c r="AO104" s="150">
        <v>7</v>
      </c>
      <c r="AP104" s="413" t="s">
        <v>135</v>
      </c>
      <c r="AQ104" s="414"/>
      <c r="AR104" s="414"/>
      <c r="AS104" s="415"/>
      <c r="AT104" s="150">
        <v>8</v>
      </c>
      <c r="AU104" s="413" t="s">
        <v>61</v>
      </c>
      <c r="AV104" s="414"/>
      <c r="AW104" s="414"/>
      <c r="AX104" s="415"/>
      <c r="AY104" s="150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50">
        <v>2</v>
      </c>
      <c r="Q114" s="413" t="s">
        <v>55</v>
      </c>
      <c r="R114" s="414"/>
      <c r="S114" s="414"/>
      <c r="T114" s="415"/>
      <c r="U114" s="150">
        <v>3</v>
      </c>
      <c r="V114" s="413" t="s">
        <v>56</v>
      </c>
      <c r="W114" s="414"/>
      <c r="X114" s="414"/>
      <c r="Y114" s="415"/>
      <c r="Z114" s="150">
        <v>4</v>
      </c>
      <c r="AA114" s="413" t="s">
        <v>57</v>
      </c>
      <c r="AB114" s="414"/>
      <c r="AC114" s="414"/>
      <c r="AD114" s="415"/>
      <c r="AE114" s="150">
        <v>5</v>
      </c>
      <c r="AF114" s="413" t="s">
        <v>58</v>
      </c>
      <c r="AG114" s="414"/>
      <c r="AH114" s="414"/>
      <c r="AI114" s="415"/>
      <c r="AJ114" s="150">
        <v>6</v>
      </c>
      <c r="AK114" s="413" t="s">
        <v>134</v>
      </c>
      <c r="AL114" s="414"/>
      <c r="AM114" s="414"/>
      <c r="AN114" s="415"/>
      <c r="AO114" s="150">
        <v>7</v>
      </c>
      <c r="AP114" s="413" t="s">
        <v>135</v>
      </c>
      <c r="AQ114" s="414"/>
      <c r="AR114" s="414"/>
      <c r="AS114" s="415"/>
      <c r="AT114" s="150">
        <v>8</v>
      </c>
      <c r="AU114" s="413" t="s">
        <v>61</v>
      </c>
      <c r="AV114" s="414"/>
      <c r="AW114" s="414"/>
      <c r="AX114" s="415"/>
      <c r="AY114" s="150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84" t="str">
        <f>ローデータ!B2</f>
        <v>東成区</v>
      </c>
      <c r="C2" s="286"/>
      <c r="D2" s="286"/>
      <c r="E2" s="285"/>
      <c r="G2" s="405" t="s">
        <v>52</v>
      </c>
      <c r="H2" s="207"/>
      <c r="K2" s="431" t="s">
        <v>94</v>
      </c>
      <c r="L2" s="432"/>
    </row>
    <row r="3" spans="1:19" ht="14.1" customHeight="1" x14ac:dyDescent="0.15">
      <c r="A3" s="262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409"/>
      <c r="H3" s="209"/>
      <c r="K3" s="433"/>
      <c r="L3" s="434"/>
    </row>
    <row r="4" spans="1:19" ht="20.100000000000001" customHeight="1" x14ac:dyDescent="0.15">
      <c r="A4" s="263"/>
      <c r="B4" s="167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59">
        <v>8</v>
      </c>
      <c r="H4" s="166" t="s">
        <v>53</v>
      </c>
      <c r="K4" s="284">
        <f>COUNTIFS(ローデータ!B12:B1011,1,ローデータ!G12:G1011,$G$4)</f>
        <v>0</v>
      </c>
      <c r="L4" s="285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26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62" t="s">
        <v>50</v>
      </c>
    </row>
    <row r="9" spans="1:19" ht="15.95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26"/>
      <c r="B14" s="158">
        <v>1</v>
      </c>
      <c r="C14" s="158">
        <v>2</v>
      </c>
      <c r="D14" s="262" t="s">
        <v>50</v>
      </c>
      <c r="F14" s="226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45" t="s">
        <v>50</v>
      </c>
    </row>
    <row r="15" spans="1:19" ht="15.95" customHeight="1" x14ac:dyDescent="0.15">
      <c r="A15" s="228"/>
      <c r="B15" s="166" t="s">
        <v>63</v>
      </c>
      <c r="C15" s="16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435"/>
      <c r="H16" s="301"/>
      <c r="I16" s="301"/>
      <c r="J16" s="435"/>
      <c r="K16" s="301"/>
      <c r="L16" s="301"/>
      <c r="M16" s="301"/>
      <c r="N16" s="301"/>
      <c r="O16" s="301"/>
      <c r="P16" s="440"/>
      <c r="Q16" s="301"/>
      <c r="R16" s="287"/>
    </row>
    <row r="17" spans="1:19" ht="15.95" customHeight="1" x14ac:dyDescent="0.15">
      <c r="A17" s="151"/>
      <c r="B17" s="9"/>
      <c r="C17" s="9"/>
      <c r="D17" s="9"/>
      <c r="F17" s="228"/>
      <c r="G17" s="274"/>
      <c r="H17" s="244"/>
      <c r="I17" s="244"/>
      <c r="J17" s="274"/>
      <c r="K17" s="244"/>
      <c r="L17" s="244"/>
      <c r="M17" s="244"/>
      <c r="N17" s="244"/>
      <c r="O17" s="244"/>
      <c r="P17" s="441"/>
      <c r="Q17" s="244"/>
      <c r="R17" s="246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26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83" t="s">
        <v>50</v>
      </c>
    </row>
    <row r="28" spans="1:19" ht="15.95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385"/>
    </row>
    <row r="29" spans="1:19" ht="15.95" customHeight="1" x14ac:dyDescent="0.15">
      <c r="A29" s="228"/>
      <c r="B29" s="244"/>
      <c r="C29" s="244"/>
      <c r="D29" s="274"/>
      <c r="E29" s="239"/>
      <c r="F29" s="277"/>
      <c r="G29" s="246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26"/>
      <c r="B34" s="158">
        <v>1</v>
      </c>
      <c r="C34" s="158">
        <v>2</v>
      </c>
      <c r="D34" s="158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124</v>
      </c>
      <c r="Q34" s="245" t="s">
        <v>50</v>
      </c>
    </row>
    <row r="35" spans="1:17" ht="15.95" customHeight="1" x14ac:dyDescent="0.15">
      <c r="A35" s="228"/>
      <c r="B35" s="166" t="s">
        <v>67</v>
      </c>
      <c r="C35" s="166" t="s">
        <v>66</v>
      </c>
      <c r="D35" s="16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47"/>
      <c r="B40" s="250" t="s">
        <v>16</v>
      </c>
      <c r="C40" s="251"/>
      <c r="D40" s="251"/>
      <c r="E40" s="251"/>
      <c r="F40" s="252"/>
      <c r="G40" s="447" t="s">
        <v>50</v>
      </c>
      <c r="H40" s="256" t="s">
        <v>13</v>
      </c>
      <c r="I40" s="257"/>
      <c r="J40" s="258"/>
      <c r="K40" s="365" t="s">
        <v>50</v>
      </c>
    </row>
    <row r="41" spans="1:17" ht="15.95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48"/>
      <c r="H41" s="53">
        <v>1</v>
      </c>
      <c r="I41" s="52">
        <v>2</v>
      </c>
      <c r="J41" s="52">
        <v>3</v>
      </c>
      <c r="K41" s="366"/>
      <c r="M41" s="37"/>
      <c r="N41" s="37"/>
      <c r="O41" s="37"/>
      <c r="P41" s="37"/>
    </row>
    <row r="42" spans="1:17" ht="15.95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448"/>
      <c r="H42" s="222" t="s">
        <v>67</v>
      </c>
      <c r="I42" s="242" t="s">
        <v>66</v>
      </c>
      <c r="J42" s="242" t="s">
        <v>68</v>
      </c>
      <c r="K42" s="366"/>
      <c r="M42" s="37"/>
      <c r="N42" s="37"/>
      <c r="O42" s="37"/>
      <c r="P42" s="37"/>
    </row>
    <row r="43" spans="1:17" ht="15.95" customHeight="1" x14ac:dyDescent="0.15">
      <c r="A43" s="249"/>
      <c r="B43" s="244"/>
      <c r="C43" s="244"/>
      <c r="D43" s="441"/>
      <c r="E43" s="450"/>
      <c r="F43" s="451"/>
      <c r="G43" s="449"/>
      <c r="H43" s="223"/>
      <c r="I43" s="221"/>
      <c r="J43" s="221"/>
      <c r="K43" s="367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26"/>
      <c r="B47" s="229" t="s">
        <v>165</v>
      </c>
      <c r="C47" s="230"/>
      <c r="D47" s="230"/>
      <c r="E47" s="230"/>
      <c r="F47" s="231"/>
      <c r="G47" s="355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62" t="s">
        <v>50</v>
      </c>
    </row>
    <row r="48" spans="1:17" ht="15.95" customHeight="1" x14ac:dyDescent="0.15">
      <c r="A48" s="227"/>
      <c r="B48" s="336" t="s">
        <v>96</v>
      </c>
      <c r="C48" s="337" t="s">
        <v>97</v>
      </c>
      <c r="D48" s="338" t="s">
        <v>98</v>
      </c>
      <c r="E48" s="337" t="s">
        <v>99</v>
      </c>
      <c r="F48" s="338" t="s">
        <v>100</v>
      </c>
      <c r="G48" s="356"/>
      <c r="H48" s="438" t="s">
        <v>104</v>
      </c>
      <c r="I48" s="358" t="s">
        <v>105</v>
      </c>
      <c r="J48" s="358" t="s">
        <v>98</v>
      </c>
      <c r="K48" s="358" t="s">
        <v>106</v>
      </c>
      <c r="L48" s="275" t="s">
        <v>107</v>
      </c>
      <c r="M48" s="358" t="s">
        <v>36</v>
      </c>
      <c r="N48" s="275" t="s">
        <v>124</v>
      </c>
      <c r="O48" s="316"/>
    </row>
    <row r="49" spans="1:15" ht="15.95" customHeight="1" x14ac:dyDescent="0.15">
      <c r="A49" s="228"/>
      <c r="B49" s="211"/>
      <c r="C49" s="213"/>
      <c r="D49" s="215"/>
      <c r="E49" s="213"/>
      <c r="F49" s="215"/>
      <c r="G49" s="357"/>
      <c r="H49" s="439"/>
      <c r="I49" s="219"/>
      <c r="J49" s="219"/>
      <c r="K49" s="219"/>
      <c r="L49" s="239"/>
      <c r="M49" s="219"/>
      <c r="N49" s="239"/>
      <c r="O49" s="263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318" t="s">
        <v>50</v>
      </c>
    </row>
    <row r="55" spans="1:15" ht="15.95" customHeight="1" x14ac:dyDescent="0.15">
      <c r="A55" s="310"/>
      <c r="B55" s="311"/>
      <c r="C55" s="262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319"/>
    </row>
    <row r="56" spans="1:15" ht="15.95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319"/>
    </row>
    <row r="57" spans="1:15" ht="15.95" customHeight="1" x14ac:dyDescent="0.15">
      <c r="A57" s="310"/>
      <c r="B57" s="311"/>
      <c r="C57" s="316"/>
      <c r="D57" s="435"/>
      <c r="E57" s="301"/>
      <c r="F57" s="301"/>
      <c r="G57" s="435"/>
      <c r="H57" s="301"/>
      <c r="I57" s="301"/>
      <c r="J57" s="301"/>
      <c r="K57" s="301"/>
      <c r="L57" s="301"/>
      <c r="M57" s="440"/>
      <c r="N57" s="304"/>
      <c r="O57" s="319"/>
    </row>
    <row r="58" spans="1:15" ht="15.95" customHeight="1" x14ac:dyDescent="0.15">
      <c r="A58" s="312"/>
      <c r="B58" s="313"/>
      <c r="C58" s="263"/>
      <c r="D58" s="274"/>
      <c r="E58" s="244"/>
      <c r="F58" s="244"/>
      <c r="G58" s="274"/>
      <c r="H58" s="244"/>
      <c r="I58" s="244"/>
      <c r="J58" s="244"/>
      <c r="K58" s="244"/>
      <c r="L58" s="244"/>
      <c r="M58" s="441"/>
      <c r="N58" s="305"/>
      <c r="O58" s="320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08"/>
      <c r="B72" s="309"/>
      <c r="C72" s="314" t="s">
        <v>25</v>
      </c>
      <c r="D72" s="257"/>
      <c r="E72" s="257"/>
      <c r="F72" s="257"/>
      <c r="G72" s="257"/>
      <c r="H72" s="257"/>
      <c r="I72" s="315"/>
      <c r="J72" s="318" t="s">
        <v>50</v>
      </c>
    </row>
    <row r="73" spans="1:15" ht="15.95" customHeight="1" x14ac:dyDescent="0.15">
      <c r="A73" s="310"/>
      <c r="B73" s="311"/>
      <c r="C73" s="288">
        <v>1</v>
      </c>
      <c r="D73" s="237"/>
      <c r="E73" s="288">
        <v>2</v>
      </c>
      <c r="F73" s="237"/>
      <c r="G73" s="288">
        <v>3</v>
      </c>
      <c r="H73" s="236"/>
      <c r="I73" s="437"/>
      <c r="J73" s="319"/>
    </row>
    <row r="74" spans="1:15" ht="15.95" customHeight="1" x14ac:dyDescent="0.15">
      <c r="A74" s="312"/>
      <c r="B74" s="313"/>
      <c r="C74" s="296" t="s">
        <v>72</v>
      </c>
      <c r="D74" s="297"/>
      <c r="E74" s="296" t="s">
        <v>74</v>
      </c>
      <c r="F74" s="297"/>
      <c r="G74" s="296" t="s">
        <v>84</v>
      </c>
      <c r="H74" s="298"/>
      <c r="I74" s="427"/>
      <c r="J74" s="320"/>
    </row>
    <row r="75" spans="1:15" ht="15.95" customHeight="1" x14ac:dyDescent="0.15">
      <c r="A75" s="165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430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430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430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430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430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430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430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430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28">
        <f>COUNTIFS(ローデータ!$B$12:$B$1011,1,ローデータ!$G$12:$G$1011,$G$4,ローデータ!$H$12:$H$1011,$A$83,ローデータ!$K$12:$K$1011,C73)</f>
        <v>0</v>
      </c>
      <c r="D83" s="429"/>
      <c r="E83" s="428">
        <f>COUNTIFS(ローデータ!$B$12:$B$1011,1,ローデータ!$G$12:$G$1011,$G$4,ローデータ!$H$12:$H$1011,$A$83,ローデータ!$K$12:$K$1011,E73)</f>
        <v>0</v>
      </c>
      <c r="F83" s="429"/>
      <c r="G83" s="428">
        <f>COUNTIFS(ローデータ!$B$12:$B$1011,1,ローデータ!$G$12:$G$1011,$G$4,ローデータ!$H$12:$H$1011,$A$83,ローデータ!$K$12:$K$1011,G73)</f>
        <v>0</v>
      </c>
      <c r="H83" s="444"/>
      <c r="I83" s="445"/>
      <c r="J83" s="92">
        <f t="shared" si="2"/>
        <v>0</v>
      </c>
    </row>
    <row r="84" spans="1:17" ht="15.95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7">
        <f>SUM(G75:I83)</f>
        <v>0</v>
      </c>
      <c r="H84" s="442"/>
      <c r="I84" s="443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365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5.95" customHeight="1" x14ac:dyDescent="0.15">
      <c r="A90" s="310"/>
      <c r="B90" s="311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66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5.95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366"/>
      <c r="J91" s="334"/>
      <c r="K91" s="335"/>
      <c r="L91" s="211"/>
      <c r="M91" s="213"/>
      <c r="N91" s="215"/>
      <c r="O91" s="213"/>
      <c r="P91" s="215"/>
      <c r="Q91" s="263"/>
    </row>
    <row r="92" spans="1:17" ht="15.95" customHeight="1" x14ac:dyDescent="0.15">
      <c r="A92" s="312"/>
      <c r="B92" s="313"/>
      <c r="C92" s="244"/>
      <c r="D92" s="244"/>
      <c r="E92" s="274"/>
      <c r="F92" s="239"/>
      <c r="G92" s="446"/>
      <c r="H92" s="367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08"/>
      <c r="B106" s="309"/>
      <c r="C106" s="350" t="s">
        <v>114</v>
      </c>
      <c r="D106" s="351"/>
      <c r="E106" s="352"/>
      <c r="F106" s="365" t="s">
        <v>50</v>
      </c>
      <c r="G106" s="69"/>
      <c r="H106" s="330"/>
      <c r="I106" s="331"/>
      <c r="J106" s="288" t="s">
        <v>115</v>
      </c>
      <c r="K106" s="236"/>
      <c r="L106" s="236"/>
      <c r="M106" s="236"/>
      <c r="N106" s="236"/>
      <c r="O106" s="236"/>
      <c r="P106" s="237"/>
      <c r="Q106" s="245" t="s">
        <v>50</v>
      </c>
    </row>
    <row r="107" spans="1:17" ht="15.95" customHeight="1" x14ac:dyDescent="0.15">
      <c r="A107" s="310"/>
      <c r="B107" s="311"/>
      <c r="C107" s="158">
        <v>1</v>
      </c>
      <c r="D107" s="158">
        <v>2</v>
      </c>
      <c r="E107" s="158">
        <v>3</v>
      </c>
      <c r="F107" s="366"/>
      <c r="G107" s="66"/>
      <c r="H107" s="332"/>
      <c r="I107" s="333"/>
      <c r="J107" s="425" t="s">
        <v>104</v>
      </c>
      <c r="K107" s="358" t="s">
        <v>105</v>
      </c>
      <c r="L107" s="358" t="s">
        <v>98</v>
      </c>
      <c r="M107" s="358" t="s">
        <v>106</v>
      </c>
      <c r="N107" s="275" t="s">
        <v>107</v>
      </c>
      <c r="O107" s="358" t="s">
        <v>36</v>
      </c>
      <c r="P107" s="275" t="s">
        <v>124</v>
      </c>
      <c r="Q107" s="287"/>
    </row>
    <row r="108" spans="1:17" ht="15.95" customHeight="1" x14ac:dyDescent="0.15">
      <c r="A108" s="312"/>
      <c r="B108" s="313"/>
      <c r="C108" s="166" t="s">
        <v>67</v>
      </c>
      <c r="D108" s="166" t="s">
        <v>66</v>
      </c>
      <c r="E108" s="166" t="s">
        <v>68</v>
      </c>
      <c r="F108" s="367"/>
      <c r="G108" s="66"/>
      <c r="H108" s="334"/>
      <c r="I108" s="335"/>
      <c r="J108" s="426"/>
      <c r="K108" s="219"/>
      <c r="L108" s="219"/>
      <c r="M108" s="219"/>
      <c r="N108" s="239"/>
      <c r="O108" s="219"/>
      <c r="P108" s="239"/>
      <c r="Q108" s="246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08"/>
      <c r="B123" s="309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365" t="s">
        <v>50</v>
      </c>
    </row>
    <row r="124" spans="1:17" ht="15.95" customHeight="1" x14ac:dyDescent="0.15">
      <c r="A124" s="310"/>
      <c r="B124" s="311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366"/>
    </row>
    <row r="125" spans="1:17" ht="15.95" customHeight="1" x14ac:dyDescent="0.15">
      <c r="A125" s="310"/>
      <c r="B125" s="311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222" t="s">
        <v>67</v>
      </c>
      <c r="J125" s="242" t="s">
        <v>66</v>
      </c>
      <c r="K125" s="242" t="s">
        <v>68</v>
      </c>
      <c r="L125" s="366"/>
    </row>
    <row r="126" spans="1:17" ht="15.95" customHeight="1" x14ac:dyDescent="0.15">
      <c r="A126" s="312"/>
      <c r="B126" s="313"/>
      <c r="C126" s="244"/>
      <c r="D126" s="244"/>
      <c r="E126" s="274"/>
      <c r="F126" s="239"/>
      <c r="G126" s="446"/>
      <c r="H126" s="349"/>
      <c r="I126" s="223"/>
      <c r="J126" s="221"/>
      <c r="K126" s="221"/>
      <c r="L126" s="367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30"/>
      <c r="B140" s="331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62" t="s">
        <v>50</v>
      </c>
    </row>
    <row r="141" spans="1:16" ht="15.95" customHeight="1" x14ac:dyDescent="0.15">
      <c r="A141" s="332"/>
      <c r="B141" s="333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438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124</v>
      </c>
      <c r="P141" s="316"/>
    </row>
    <row r="142" spans="1:16" ht="15.95" customHeight="1" x14ac:dyDescent="0.15">
      <c r="A142" s="334"/>
      <c r="B142" s="335"/>
      <c r="C142" s="211"/>
      <c r="D142" s="213"/>
      <c r="E142" s="215"/>
      <c r="F142" s="213"/>
      <c r="G142" s="215"/>
      <c r="H142" s="357"/>
      <c r="I142" s="439"/>
      <c r="J142" s="219"/>
      <c r="K142" s="219"/>
      <c r="L142" s="219"/>
      <c r="M142" s="239"/>
      <c r="N142" s="219"/>
      <c r="O142" s="239"/>
      <c r="P142" s="263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73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08"/>
      <c r="B156" s="362"/>
      <c r="C156" s="362"/>
      <c r="D156" s="362"/>
      <c r="E156" s="309"/>
      <c r="F156" s="314" t="s">
        <v>25</v>
      </c>
      <c r="G156" s="257"/>
      <c r="H156" s="257"/>
      <c r="I156" s="257"/>
      <c r="J156" s="257"/>
      <c r="K156" s="257"/>
      <c r="L156" s="258"/>
      <c r="M156" s="365" t="s">
        <v>50</v>
      </c>
    </row>
    <row r="157" spans="1:16" ht="15.95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5.95" customHeight="1" x14ac:dyDescent="0.15">
      <c r="A158" s="312"/>
      <c r="B158" s="364"/>
      <c r="C158" s="364"/>
      <c r="D158" s="364"/>
      <c r="E158" s="313"/>
      <c r="F158" s="296" t="s">
        <v>72</v>
      </c>
      <c r="G158" s="297"/>
      <c r="H158" s="296" t="s">
        <v>74</v>
      </c>
      <c r="I158" s="297"/>
      <c r="J158" s="296" t="s">
        <v>84</v>
      </c>
      <c r="K158" s="298"/>
      <c r="L158" s="297"/>
      <c r="M158" s="367"/>
    </row>
    <row r="159" spans="1:16" ht="15.95" customHeight="1" x14ac:dyDescent="0.15">
      <c r="A159" s="370" t="s">
        <v>73</v>
      </c>
      <c r="B159" s="168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5.95" customHeight="1" x14ac:dyDescent="0.15">
      <c r="A160" s="371"/>
      <c r="B160" s="376" t="s">
        <v>86</v>
      </c>
      <c r="C160" s="16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5.95" customHeight="1" x14ac:dyDescent="0.15">
      <c r="A161" s="371"/>
      <c r="B161" s="377"/>
      <c r="C161" s="16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5.95" customHeight="1" x14ac:dyDescent="0.15">
      <c r="A162" s="371"/>
      <c r="B162" s="377"/>
      <c r="C162" s="16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71"/>
      <c r="B163" s="377"/>
      <c r="C163" s="16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71"/>
      <c r="B164" s="377"/>
      <c r="C164" s="16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71"/>
      <c r="B165" s="377"/>
      <c r="C165" s="16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71"/>
      <c r="B166" s="377"/>
      <c r="C166" s="16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71"/>
      <c r="B167" s="377"/>
      <c r="C167" s="16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71"/>
      <c r="B168" s="377"/>
      <c r="C168" s="16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71"/>
      <c r="B169" s="377"/>
      <c r="C169" s="16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72"/>
      <c r="B170" s="378"/>
      <c r="C170" s="16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08"/>
      <c r="B175" s="362"/>
      <c r="C175" s="362"/>
      <c r="D175" s="362"/>
      <c r="E175" s="309"/>
      <c r="F175" s="314" t="s">
        <v>112</v>
      </c>
      <c r="G175" s="257"/>
      <c r="H175" s="257"/>
      <c r="I175" s="257"/>
      <c r="J175" s="258"/>
      <c r="K175" s="365" t="s">
        <v>50</v>
      </c>
      <c r="L175" s="9"/>
      <c r="M175" s="9"/>
    </row>
    <row r="176" spans="1:19" ht="15.95" customHeight="1" x14ac:dyDescent="0.15">
      <c r="A176" s="310"/>
      <c r="B176" s="363"/>
      <c r="C176" s="363"/>
      <c r="D176" s="363"/>
      <c r="E176" s="311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66"/>
      <c r="L176" s="9"/>
      <c r="M176" s="9"/>
    </row>
    <row r="177" spans="1:13" ht="15.95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5.95" customHeight="1" x14ac:dyDescent="0.15">
      <c r="A178" s="312"/>
      <c r="B178" s="364"/>
      <c r="C178" s="364"/>
      <c r="D178" s="364"/>
      <c r="E178" s="313"/>
      <c r="F178" s="244"/>
      <c r="G178" s="244"/>
      <c r="H178" s="274"/>
      <c r="I178" s="239"/>
      <c r="J178" s="446"/>
      <c r="K178" s="367"/>
      <c r="L178" s="9"/>
      <c r="M178" s="9"/>
    </row>
    <row r="179" spans="1:13" ht="15.95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71"/>
      <c r="B180" s="376" t="s">
        <v>86</v>
      </c>
      <c r="C180" s="16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71"/>
      <c r="B181" s="377"/>
      <c r="C181" s="16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71"/>
      <c r="B182" s="377"/>
      <c r="C182" s="16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71"/>
      <c r="B183" s="377"/>
      <c r="C183" s="16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71"/>
      <c r="B184" s="377"/>
      <c r="C184" s="16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71"/>
      <c r="B185" s="377"/>
      <c r="C185" s="16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71"/>
      <c r="B186" s="377"/>
      <c r="C186" s="16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71"/>
      <c r="B187" s="377"/>
      <c r="C187" s="16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71"/>
      <c r="B188" s="377"/>
      <c r="C188" s="16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71"/>
      <c r="B189" s="377"/>
      <c r="C189" s="16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72"/>
      <c r="B190" s="378"/>
      <c r="C190" s="16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30"/>
      <c r="B194" s="380"/>
      <c r="C194" s="380"/>
      <c r="D194" s="380"/>
      <c r="E194" s="331"/>
      <c r="F194" s="288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5.95" customHeight="1" x14ac:dyDescent="0.15">
      <c r="A195" s="332"/>
      <c r="B195" s="381"/>
      <c r="C195" s="381"/>
      <c r="D195" s="381"/>
      <c r="E195" s="333"/>
      <c r="F195" s="33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5.95" customHeight="1" x14ac:dyDescent="0.15">
      <c r="A196" s="332"/>
      <c r="B196" s="381"/>
      <c r="C196" s="381"/>
      <c r="D196" s="381"/>
      <c r="E196" s="333"/>
      <c r="F196" s="210"/>
      <c r="G196" s="212"/>
      <c r="H196" s="214"/>
      <c r="I196" s="212"/>
      <c r="J196" s="214"/>
      <c r="K196" s="384"/>
      <c r="L196" s="9"/>
      <c r="M196" s="9"/>
    </row>
    <row r="197" spans="1:18" ht="15.95" customHeight="1" x14ac:dyDescent="0.15">
      <c r="A197" s="334"/>
      <c r="B197" s="382"/>
      <c r="C197" s="382"/>
      <c r="D197" s="382"/>
      <c r="E197" s="335"/>
      <c r="F197" s="211"/>
      <c r="G197" s="213"/>
      <c r="H197" s="215"/>
      <c r="I197" s="213"/>
      <c r="J197" s="215"/>
      <c r="K197" s="385"/>
      <c r="L197" s="9"/>
      <c r="M197" s="9"/>
    </row>
    <row r="198" spans="1:18" ht="15.95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71"/>
      <c r="B199" s="376" t="s">
        <v>86</v>
      </c>
      <c r="C199" s="16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71"/>
      <c r="B200" s="377"/>
      <c r="C200" s="16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71"/>
      <c r="B201" s="377"/>
      <c r="C201" s="16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71"/>
      <c r="B202" s="377"/>
      <c r="C202" s="16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71"/>
      <c r="B203" s="377"/>
      <c r="C203" s="16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71"/>
      <c r="B204" s="377"/>
      <c r="C204" s="16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71"/>
      <c r="B205" s="377"/>
      <c r="C205" s="16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71"/>
      <c r="B206" s="377"/>
      <c r="C206" s="16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71"/>
      <c r="B207" s="377"/>
      <c r="C207" s="16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71"/>
      <c r="B208" s="377"/>
      <c r="C208" s="16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72"/>
      <c r="B209" s="378"/>
      <c r="C209" s="16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5.95" customHeight="1" x14ac:dyDescent="0.15">
      <c r="A214" s="310"/>
      <c r="B214" s="363"/>
      <c r="C214" s="363"/>
      <c r="D214" s="363"/>
      <c r="E214" s="311"/>
      <c r="F214" s="158">
        <v>1</v>
      </c>
      <c r="G214" s="158">
        <v>2</v>
      </c>
      <c r="H214" s="158">
        <v>3</v>
      </c>
      <c r="I214" s="366"/>
    </row>
    <row r="215" spans="1:18" ht="15.95" customHeight="1" x14ac:dyDescent="0.15">
      <c r="A215" s="312"/>
      <c r="B215" s="364"/>
      <c r="C215" s="364"/>
      <c r="D215" s="364"/>
      <c r="E215" s="313"/>
      <c r="F215" s="166" t="s">
        <v>67</v>
      </c>
      <c r="G215" s="166" t="s">
        <v>66</v>
      </c>
      <c r="H215" s="166" t="s">
        <v>68</v>
      </c>
      <c r="I215" s="367"/>
    </row>
    <row r="216" spans="1:18" ht="15.95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71"/>
      <c r="B217" s="376" t="s">
        <v>86</v>
      </c>
      <c r="C217" s="16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71"/>
      <c r="B218" s="377"/>
      <c r="C218" s="16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71"/>
      <c r="B219" s="377"/>
      <c r="C219" s="16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71"/>
      <c r="B220" s="377"/>
      <c r="C220" s="16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71"/>
      <c r="B221" s="377"/>
      <c r="C221" s="16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71"/>
      <c r="B222" s="377"/>
      <c r="C222" s="16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71"/>
      <c r="B223" s="377"/>
      <c r="C223" s="16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71"/>
      <c r="B224" s="377"/>
      <c r="C224" s="16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71"/>
      <c r="B225" s="377"/>
      <c r="C225" s="16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71"/>
      <c r="B226" s="377"/>
      <c r="C226" s="16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72"/>
      <c r="B227" s="378"/>
      <c r="C227" s="16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30"/>
      <c r="B231" s="380"/>
      <c r="C231" s="380"/>
      <c r="D231" s="380"/>
      <c r="E231" s="331"/>
      <c r="F231" s="288" t="s">
        <v>178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5.95" customHeight="1" x14ac:dyDescent="0.15">
      <c r="A232" s="332"/>
      <c r="B232" s="381"/>
      <c r="C232" s="381"/>
      <c r="D232" s="381"/>
      <c r="E232" s="333"/>
      <c r="F232" s="425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69</v>
      </c>
      <c r="M232" s="287"/>
    </row>
    <row r="233" spans="1:14" ht="15.95" customHeight="1" x14ac:dyDescent="0.15">
      <c r="A233" s="334"/>
      <c r="B233" s="382"/>
      <c r="C233" s="382"/>
      <c r="D233" s="382"/>
      <c r="E233" s="335"/>
      <c r="F233" s="426"/>
      <c r="G233" s="219"/>
      <c r="H233" s="219"/>
      <c r="I233" s="219"/>
      <c r="J233" s="239"/>
      <c r="K233" s="219"/>
      <c r="L233" s="239"/>
      <c r="M233" s="246"/>
    </row>
    <row r="234" spans="1:14" ht="15.95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71"/>
      <c r="B235" s="376" t="s">
        <v>86</v>
      </c>
      <c r="C235" s="16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71"/>
      <c r="B236" s="377"/>
      <c r="C236" s="16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71"/>
      <c r="B237" s="377"/>
      <c r="C237" s="16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71"/>
      <c r="B238" s="377"/>
      <c r="C238" s="16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71"/>
      <c r="B239" s="377"/>
      <c r="C239" s="16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71"/>
      <c r="B240" s="377"/>
      <c r="C240" s="16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71"/>
      <c r="B241" s="377"/>
      <c r="C241" s="16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71"/>
      <c r="B242" s="377"/>
      <c r="C242" s="16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71"/>
      <c r="B243" s="377"/>
      <c r="C243" s="16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71"/>
      <c r="B244" s="377"/>
      <c r="C244" s="16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72"/>
      <c r="B245" s="378"/>
      <c r="C245" s="16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447" t="s">
        <v>50</v>
      </c>
      <c r="L250" s="256" t="s">
        <v>13</v>
      </c>
      <c r="M250" s="257"/>
      <c r="N250" s="258"/>
      <c r="O250" s="365" t="s">
        <v>50</v>
      </c>
    </row>
    <row r="251" spans="1:17" ht="15.95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48"/>
      <c r="L251" s="43">
        <v>1</v>
      </c>
      <c r="M251" s="40">
        <v>2</v>
      </c>
      <c r="N251" s="50">
        <v>3</v>
      </c>
      <c r="O251" s="366"/>
    </row>
    <row r="252" spans="1:17" ht="15.95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448"/>
      <c r="L252" s="222" t="s">
        <v>67</v>
      </c>
      <c r="M252" s="242" t="s">
        <v>66</v>
      </c>
      <c r="N252" s="242" t="s">
        <v>68</v>
      </c>
      <c r="O252" s="366"/>
    </row>
    <row r="253" spans="1:17" ht="15.95" customHeight="1" x14ac:dyDescent="0.15">
      <c r="A253" s="312"/>
      <c r="B253" s="364"/>
      <c r="C253" s="364"/>
      <c r="D253" s="364"/>
      <c r="E253" s="313"/>
      <c r="F253" s="244"/>
      <c r="G253" s="244"/>
      <c r="H253" s="274"/>
      <c r="I253" s="239"/>
      <c r="J253" s="446"/>
      <c r="K253" s="449"/>
      <c r="L253" s="223"/>
      <c r="M253" s="221"/>
      <c r="N253" s="221"/>
      <c r="O253" s="367"/>
    </row>
    <row r="254" spans="1:17" ht="15.95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95"/>
      <c r="B255" s="397" t="s">
        <v>86</v>
      </c>
      <c r="C255" s="162">
        <v>1</v>
      </c>
      <c r="D255" s="368" t="s">
        <v>75</v>
      </c>
      <c r="E255" s="369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95"/>
      <c r="B256" s="452"/>
      <c r="C256" s="162">
        <v>2</v>
      </c>
      <c r="D256" s="368" t="s">
        <v>76</v>
      </c>
      <c r="E256" s="369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95"/>
      <c r="B257" s="452"/>
      <c r="C257" s="162">
        <v>3</v>
      </c>
      <c r="D257" s="368" t="s">
        <v>77</v>
      </c>
      <c r="E257" s="369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95"/>
      <c r="B258" s="452"/>
      <c r="C258" s="16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95"/>
      <c r="B259" s="452"/>
      <c r="C259" s="162">
        <v>5</v>
      </c>
      <c r="D259" s="368" t="s">
        <v>78</v>
      </c>
      <c r="E259" s="369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95"/>
      <c r="B260" s="452"/>
      <c r="C260" s="162">
        <v>6</v>
      </c>
      <c r="D260" s="368" t="s">
        <v>79</v>
      </c>
      <c r="E260" s="369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95"/>
      <c r="B261" s="452"/>
      <c r="C261" s="162">
        <v>7</v>
      </c>
      <c r="D261" s="368" t="s">
        <v>80</v>
      </c>
      <c r="E261" s="369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95"/>
      <c r="B262" s="452"/>
      <c r="C262" s="162">
        <v>8</v>
      </c>
      <c r="D262" s="368" t="s">
        <v>81</v>
      </c>
      <c r="E262" s="369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95"/>
      <c r="B263" s="452"/>
      <c r="C263" s="162">
        <v>9</v>
      </c>
      <c r="D263" s="368" t="s">
        <v>82</v>
      </c>
      <c r="E263" s="369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95"/>
      <c r="B264" s="452"/>
      <c r="C264" s="16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96"/>
      <c r="B265" s="453"/>
      <c r="C265" s="162">
        <v>11</v>
      </c>
      <c r="D265" s="368" t="s">
        <v>83</v>
      </c>
      <c r="E265" s="369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355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5.95" customHeight="1" x14ac:dyDescent="0.15">
      <c r="A270" s="407"/>
      <c r="B270" s="408"/>
      <c r="C270" s="408"/>
      <c r="D270" s="408"/>
      <c r="E270" s="208"/>
      <c r="F270" s="33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356"/>
      <c r="L270" s="438" t="s">
        <v>104</v>
      </c>
      <c r="M270" s="358" t="s">
        <v>105</v>
      </c>
      <c r="N270" s="358" t="s">
        <v>98</v>
      </c>
      <c r="O270" s="358" t="s">
        <v>106</v>
      </c>
      <c r="P270" s="275" t="s">
        <v>107</v>
      </c>
      <c r="Q270" s="358" t="s">
        <v>36</v>
      </c>
      <c r="R270" s="275" t="s">
        <v>124</v>
      </c>
      <c r="S270" s="316"/>
    </row>
    <row r="271" spans="1:19" ht="15.95" customHeight="1" x14ac:dyDescent="0.15">
      <c r="A271" s="409"/>
      <c r="B271" s="410"/>
      <c r="C271" s="410"/>
      <c r="D271" s="410"/>
      <c r="E271" s="209"/>
      <c r="F271" s="211"/>
      <c r="G271" s="213"/>
      <c r="H271" s="215"/>
      <c r="I271" s="213"/>
      <c r="J271" s="215"/>
      <c r="K271" s="357"/>
      <c r="L271" s="439"/>
      <c r="M271" s="219"/>
      <c r="N271" s="219"/>
      <c r="O271" s="219"/>
      <c r="P271" s="239"/>
      <c r="Q271" s="219"/>
      <c r="R271" s="239"/>
      <c r="S271" s="263"/>
    </row>
    <row r="272" spans="1:19" ht="15.95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71"/>
      <c r="B273" s="376" t="s">
        <v>86</v>
      </c>
      <c r="C273" s="16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71"/>
      <c r="B274" s="377"/>
      <c r="C274" s="16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71"/>
      <c r="B275" s="377"/>
      <c r="C275" s="16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71"/>
      <c r="B276" s="377"/>
      <c r="C276" s="162">
        <v>4</v>
      </c>
      <c r="D276" s="403" t="s">
        <v>110</v>
      </c>
      <c r="E276" s="43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71"/>
      <c r="B277" s="377"/>
      <c r="C277" s="16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71"/>
      <c r="B278" s="377"/>
      <c r="C278" s="16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71"/>
      <c r="B279" s="377"/>
      <c r="C279" s="16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71"/>
      <c r="B280" s="377"/>
      <c r="C280" s="16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71"/>
      <c r="B281" s="377"/>
      <c r="C281" s="16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71"/>
      <c r="B282" s="377"/>
      <c r="C282" s="16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72"/>
      <c r="B283" s="378"/>
      <c r="C283" s="16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1" t="s">
        <v>138</v>
      </c>
      <c r="B3" s="361" t="s">
        <v>142</v>
      </c>
      <c r="C3" s="361"/>
      <c r="D3" s="361"/>
      <c r="E3" s="361" t="s">
        <v>141</v>
      </c>
      <c r="F3" s="361"/>
      <c r="G3" s="361"/>
      <c r="H3" s="361" t="s">
        <v>140</v>
      </c>
      <c r="I3" s="361"/>
      <c r="J3" s="361"/>
      <c r="K3" s="35">
        <v>1</v>
      </c>
      <c r="L3" s="413" t="s">
        <v>129</v>
      </c>
      <c r="M3" s="414"/>
      <c r="N3" s="414"/>
      <c r="O3" s="415"/>
      <c r="P3" s="114">
        <v>2</v>
      </c>
      <c r="Q3" s="413" t="s">
        <v>130</v>
      </c>
      <c r="R3" s="414"/>
      <c r="S3" s="414"/>
      <c r="T3" s="415"/>
      <c r="U3" s="114">
        <v>3</v>
      </c>
      <c r="V3" s="413" t="s">
        <v>131</v>
      </c>
      <c r="W3" s="414"/>
      <c r="X3" s="414"/>
      <c r="Y3" s="415"/>
      <c r="Z3" s="114">
        <v>4</v>
      </c>
      <c r="AA3" s="413" t="s">
        <v>132</v>
      </c>
      <c r="AB3" s="414"/>
      <c r="AC3" s="414"/>
      <c r="AD3" s="415"/>
      <c r="AE3" s="114">
        <v>5</v>
      </c>
      <c r="AF3" s="413" t="s">
        <v>133</v>
      </c>
      <c r="AG3" s="414"/>
      <c r="AH3" s="414"/>
      <c r="AI3" s="415"/>
      <c r="AJ3" s="114">
        <v>6</v>
      </c>
      <c r="AK3" s="413" t="s">
        <v>134</v>
      </c>
      <c r="AL3" s="414"/>
      <c r="AM3" s="414"/>
      <c r="AN3" s="415"/>
      <c r="AO3" s="114">
        <v>7</v>
      </c>
      <c r="AP3" s="413" t="s">
        <v>135</v>
      </c>
      <c r="AQ3" s="414"/>
      <c r="AR3" s="414"/>
      <c r="AS3" s="415"/>
      <c r="AT3" s="114">
        <v>8</v>
      </c>
      <c r="AU3" s="413" t="s">
        <v>136</v>
      </c>
      <c r="AV3" s="414"/>
      <c r="AW3" s="414"/>
      <c r="AX3" s="415"/>
      <c r="AY3" s="114">
        <v>9</v>
      </c>
      <c r="AZ3" s="413" t="s">
        <v>137</v>
      </c>
      <c r="BA3" s="414"/>
      <c r="BB3" s="414"/>
      <c r="BC3" s="417"/>
      <c r="BD3" s="414" t="s">
        <v>194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143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143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143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143</v>
      </c>
      <c r="C8" s="361"/>
      <c r="D8" s="361"/>
      <c r="E8" s="361" t="s">
        <v>143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143</v>
      </c>
      <c r="C9" s="361"/>
      <c r="D9" s="361"/>
      <c r="E9" s="361"/>
      <c r="F9" s="361"/>
      <c r="G9" s="361"/>
      <c r="H9" s="361" t="s">
        <v>143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143</v>
      </c>
      <c r="F10" s="361"/>
      <c r="G10" s="361"/>
      <c r="H10" s="361" t="s">
        <v>143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143</v>
      </c>
      <c r="C11" s="361"/>
      <c r="D11" s="361"/>
      <c r="E11" s="361" t="s">
        <v>143</v>
      </c>
      <c r="F11" s="361"/>
      <c r="G11" s="361"/>
      <c r="H11" s="361" t="s">
        <v>143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14">
        <v>2</v>
      </c>
      <c r="Q13" s="413" t="s">
        <v>55</v>
      </c>
      <c r="R13" s="414"/>
      <c r="S13" s="414"/>
      <c r="T13" s="415"/>
      <c r="U13" s="114">
        <v>3</v>
      </c>
      <c r="V13" s="413" t="s">
        <v>56</v>
      </c>
      <c r="W13" s="414"/>
      <c r="X13" s="414"/>
      <c r="Y13" s="415"/>
      <c r="Z13" s="114">
        <v>4</v>
      </c>
      <c r="AA13" s="413" t="s">
        <v>57</v>
      </c>
      <c r="AB13" s="414"/>
      <c r="AC13" s="414"/>
      <c r="AD13" s="415"/>
      <c r="AE13" s="114">
        <v>5</v>
      </c>
      <c r="AF13" s="413" t="s">
        <v>58</v>
      </c>
      <c r="AG13" s="414"/>
      <c r="AH13" s="414"/>
      <c r="AI13" s="415"/>
      <c r="AJ13" s="114">
        <v>6</v>
      </c>
      <c r="AK13" s="413" t="s">
        <v>134</v>
      </c>
      <c r="AL13" s="414"/>
      <c r="AM13" s="414"/>
      <c r="AN13" s="415"/>
      <c r="AO13" s="114">
        <v>7</v>
      </c>
      <c r="AP13" s="413" t="s">
        <v>135</v>
      </c>
      <c r="AQ13" s="414"/>
      <c r="AR13" s="414"/>
      <c r="AS13" s="415"/>
      <c r="AT13" s="114">
        <v>8</v>
      </c>
      <c r="AU13" s="413" t="s">
        <v>61</v>
      </c>
      <c r="AV13" s="414"/>
      <c r="AW13" s="414"/>
      <c r="AX13" s="415"/>
      <c r="AY13" s="114">
        <v>9</v>
      </c>
      <c r="AZ13" s="413" t="s">
        <v>62</v>
      </c>
      <c r="BA13" s="414"/>
      <c r="BB13" s="414"/>
      <c r="BC13" s="417"/>
      <c r="BD13" s="414" t="s">
        <v>194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143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143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143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143</v>
      </c>
      <c r="C18" s="361"/>
      <c r="D18" s="361"/>
      <c r="E18" s="361" t="s">
        <v>143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143</v>
      </c>
      <c r="C19" s="361"/>
      <c r="D19" s="361"/>
      <c r="E19" s="361"/>
      <c r="F19" s="361"/>
      <c r="G19" s="361"/>
      <c r="H19" s="361" t="s">
        <v>143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143</v>
      </c>
      <c r="F20" s="361"/>
      <c r="G20" s="361"/>
      <c r="H20" s="361" t="s">
        <v>143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143</v>
      </c>
      <c r="C21" s="361"/>
      <c r="D21" s="361"/>
      <c r="E21" s="361" t="s">
        <v>143</v>
      </c>
      <c r="F21" s="361"/>
      <c r="G21" s="361"/>
      <c r="H21" s="361" t="s">
        <v>143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14">
        <v>2</v>
      </c>
      <c r="Q23" s="413" t="s">
        <v>55</v>
      </c>
      <c r="R23" s="414"/>
      <c r="S23" s="414"/>
      <c r="T23" s="415"/>
      <c r="U23" s="114">
        <v>3</v>
      </c>
      <c r="V23" s="413" t="s">
        <v>56</v>
      </c>
      <c r="W23" s="414"/>
      <c r="X23" s="414"/>
      <c r="Y23" s="415"/>
      <c r="Z23" s="114">
        <v>4</v>
      </c>
      <c r="AA23" s="413" t="s">
        <v>57</v>
      </c>
      <c r="AB23" s="414"/>
      <c r="AC23" s="414"/>
      <c r="AD23" s="415"/>
      <c r="AE23" s="114">
        <v>5</v>
      </c>
      <c r="AF23" s="413" t="s">
        <v>58</v>
      </c>
      <c r="AG23" s="414"/>
      <c r="AH23" s="414"/>
      <c r="AI23" s="415"/>
      <c r="AJ23" s="114">
        <v>6</v>
      </c>
      <c r="AK23" s="413" t="s">
        <v>134</v>
      </c>
      <c r="AL23" s="414"/>
      <c r="AM23" s="414"/>
      <c r="AN23" s="415"/>
      <c r="AO23" s="114">
        <v>7</v>
      </c>
      <c r="AP23" s="413" t="s">
        <v>135</v>
      </c>
      <c r="AQ23" s="414"/>
      <c r="AR23" s="414"/>
      <c r="AS23" s="415"/>
      <c r="AT23" s="114">
        <v>8</v>
      </c>
      <c r="AU23" s="413" t="s">
        <v>61</v>
      </c>
      <c r="AV23" s="414"/>
      <c r="AW23" s="414"/>
      <c r="AX23" s="415"/>
      <c r="AY23" s="114">
        <v>9</v>
      </c>
      <c r="AZ23" s="413" t="s">
        <v>62</v>
      </c>
      <c r="BA23" s="414"/>
      <c r="BB23" s="414"/>
      <c r="BC23" s="417"/>
      <c r="BD23" s="414" t="s">
        <v>194</v>
      </c>
      <c r="BE23" s="414"/>
      <c r="BF23" s="414"/>
      <c r="BG23" s="414"/>
      <c r="BH23" s="416"/>
    </row>
    <row r="24" spans="1:60" ht="12.95" customHeight="1" thickBot="1" x14ac:dyDescent="0.2">
      <c r="A24" s="370" t="s">
        <v>145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143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143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143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143</v>
      </c>
      <c r="C28" s="361"/>
      <c r="D28" s="361"/>
      <c r="E28" s="361" t="s">
        <v>143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143</v>
      </c>
      <c r="C29" s="361"/>
      <c r="D29" s="361"/>
      <c r="E29" s="361"/>
      <c r="F29" s="361"/>
      <c r="G29" s="361"/>
      <c r="H29" s="361" t="s">
        <v>143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143</v>
      </c>
      <c r="F30" s="361"/>
      <c r="G30" s="361"/>
      <c r="H30" s="361" t="s">
        <v>143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143</v>
      </c>
      <c r="C31" s="361"/>
      <c r="D31" s="361"/>
      <c r="E31" s="361" t="s">
        <v>143</v>
      </c>
      <c r="F31" s="361"/>
      <c r="G31" s="361"/>
      <c r="H31" s="361" t="s">
        <v>143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14">
        <v>2</v>
      </c>
      <c r="Q33" s="413" t="s">
        <v>55</v>
      </c>
      <c r="R33" s="414"/>
      <c r="S33" s="414"/>
      <c r="T33" s="415"/>
      <c r="U33" s="114">
        <v>3</v>
      </c>
      <c r="V33" s="413" t="s">
        <v>56</v>
      </c>
      <c r="W33" s="414"/>
      <c r="X33" s="414"/>
      <c r="Y33" s="415"/>
      <c r="Z33" s="114">
        <v>4</v>
      </c>
      <c r="AA33" s="413" t="s">
        <v>57</v>
      </c>
      <c r="AB33" s="414"/>
      <c r="AC33" s="414"/>
      <c r="AD33" s="415"/>
      <c r="AE33" s="114">
        <v>5</v>
      </c>
      <c r="AF33" s="413" t="s">
        <v>58</v>
      </c>
      <c r="AG33" s="414"/>
      <c r="AH33" s="414"/>
      <c r="AI33" s="415"/>
      <c r="AJ33" s="114">
        <v>6</v>
      </c>
      <c r="AK33" s="413" t="s">
        <v>134</v>
      </c>
      <c r="AL33" s="414"/>
      <c r="AM33" s="414"/>
      <c r="AN33" s="415"/>
      <c r="AO33" s="114">
        <v>7</v>
      </c>
      <c r="AP33" s="413" t="s">
        <v>135</v>
      </c>
      <c r="AQ33" s="414"/>
      <c r="AR33" s="414"/>
      <c r="AS33" s="415"/>
      <c r="AT33" s="114">
        <v>8</v>
      </c>
      <c r="AU33" s="413" t="s">
        <v>61</v>
      </c>
      <c r="AV33" s="414"/>
      <c r="AW33" s="414"/>
      <c r="AX33" s="415"/>
      <c r="AY33" s="114">
        <v>9</v>
      </c>
      <c r="AZ33" s="413" t="s">
        <v>62</v>
      </c>
      <c r="BA33" s="414"/>
      <c r="BB33" s="414"/>
      <c r="BC33" s="417"/>
      <c r="BD33" s="414" t="s">
        <v>194</v>
      </c>
      <c r="BE33" s="414"/>
      <c r="BF33" s="414"/>
      <c r="BG33" s="414"/>
      <c r="BH33" s="416"/>
    </row>
    <row r="34" spans="1:60" ht="12.95" customHeight="1" thickBot="1" x14ac:dyDescent="0.2">
      <c r="A34" s="370" t="s">
        <v>146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143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143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143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143</v>
      </c>
      <c r="C38" s="361"/>
      <c r="D38" s="361"/>
      <c r="E38" s="361" t="s">
        <v>143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143</v>
      </c>
      <c r="C39" s="361"/>
      <c r="D39" s="361"/>
      <c r="E39" s="361"/>
      <c r="F39" s="361"/>
      <c r="G39" s="361"/>
      <c r="H39" s="361" t="s">
        <v>143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143</v>
      </c>
      <c r="F40" s="361"/>
      <c r="G40" s="361"/>
      <c r="H40" s="361" t="s">
        <v>143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143</v>
      </c>
      <c r="C41" s="361"/>
      <c r="D41" s="361"/>
      <c r="E41" s="361" t="s">
        <v>143</v>
      </c>
      <c r="F41" s="361"/>
      <c r="G41" s="361"/>
      <c r="H41" s="361" t="s">
        <v>143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14">
        <v>2</v>
      </c>
      <c r="Q43" s="413" t="s">
        <v>55</v>
      </c>
      <c r="R43" s="414"/>
      <c r="S43" s="414"/>
      <c r="T43" s="415"/>
      <c r="U43" s="114">
        <v>3</v>
      </c>
      <c r="V43" s="413" t="s">
        <v>56</v>
      </c>
      <c r="W43" s="414"/>
      <c r="X43" s="414"/>
      <c r="Y43" s="415"/>
      <c r="Z43" s="114">
        <v>4</v>
      </c>
      <c r="AA43" s="413" t="s">
        <v>57</v>
      </c>
      <c r="AB43" s="414"/>
      <c r="AC43" s="414"/>
      <c r="AD43" s="415"/>
      <c r="AE43" s="114">
        <v>5</v>
      </c>
      <c r="AF43" s="413" t="s">
        <v>58</v>
      </c>
      <c r="AG43" s="414"/>
      <c r="AH43" s="414"/>
      <c r="AI43" s="415"/>
      <c r="AJ43" s="114">
        <v>6</v>
      </c>
      <c r="AK43" s="413" t="s">
        <v>134</v>
      </c>
      <c r="AL43" s="414"/>
      <c r="AM43" s="414"/>
      <c r="AN43" s="415"/>
      <c r="AO43" s="114">
        <v>7</v>
      </c>
      <c r="AP43" s="413" t="s">
        <v>135</v>
      </c>
      <c r="AQ43" s="414"/>
      <c r="AR43" s="414"/>
      <c r="AS43" s="415"/>
      <c r="AT43" s="114">
        <v>8</v>
      </c>
      <c r="AU43" s="413" t="s">
        <v>61</v>
      </c>
      <c r="AV43" s="414"/>
      <c r="AW43" s="414"/>
      <c r="AX43" s="415"/>
      <c r="AY43" s="114">
        <v>9</v>
      </c>
      <c r="AZ43" s="413" t="s">
        <v>62</v>
      </c>
      <c r="BA43" s="414"/>
      <c r="BB43" s="414"/>
      <c r="BC43" s="417"/>
      <c r="BD43" s="414" t="s">
        <v>194</v>
      </c>
      <c r="BE43" s="414"/>
      <c r="BF43" s="414"/>
      <c r="BG43" s="414"/>
      <c r="BH43" s="416"/>
    </row>
    <row r="44" spans="1:60" ht="12.95" customHeight="1" thickBot="1" x14ac:dyDescent="0.2">
      <c r="A44" s="411" t="s">
        <v>147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143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143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143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143</v>
      </c>
      <c r="C48" s="361"/>
      <c r="D48" s="361"/>
      <c r="E48" s="361" t="s">
        <v>143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143</v>
      </c>
      <c r="C49" s="361"/>
      <c r="D49" s="361"/>
      <c r="E49" s="361"/>
      <c r="F49" s="361"/>
      <c r="G49" s="361"/>
      <c r="H49" s="361" t="s">
        <v>143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143</v>
      </c>
      <c r="F50" s="361"/>
      <c r="G50" s="361"/>
      <c r="H50" s="361" t="s">
        <v>143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143</v>
      </c>
      <c r="C51" s="361"/>
      <c r="D51" s="361"/>
      <c r="E51" s="361" t="s">
        <v>143</v>
      </c>
      <c r="F51" s="361"/>
      <c r="G51" s="361"/>
      <c r="H51" s="361" t="s">
        <v>143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14">
        <v>2</v>
      </c>
      <c r="Q53" s="413" t="s">
        <v>55</v>
      </c>
      <c r="R53" s="414"/>
      <c r="S53" s="414"/>
      <c r="T53" s="415"/>
      <c r="U53" s="114">
        <v>3</v>
      </c>
      <c r="V53" s="413" t="s">
        <v>56</v>
      </c>
      <c r="W53" s="414"/>
      <c r="X53" s="414"/>
      <c r="Y53" s="415"/>
      <c r="Z53" s="114">
        <v>4</v>
      </c>
      <c r="AA53" s="413" t="s">
        <v>57</v>
      </c>
      <c r="AB53" s="414"/>
      <c r="AC53" s="414"/>
      <c r="AD53" s="415"/>
      <c r="AE53" s="114">
        <v>5</v>
      </c>
      <c r="AF53" s="413" t="s">
        <v>58</v>
      </c>
      <c r="AG53" s="414"/>
      <c r="AH53" s="414"/>
      <c r="AI53" s="415"/>
      <c r="AJ53" s="114">
        <v>6</v>
      </c>
      <c r="AK53" s="413" t="s">
        <v>134</v>
      </c>
      <c r="AL53" s="414"/>
      <c r="AM53" s="414"/>
      <c r="AN53" s="415"/>
      <c r="AO53" s="114">
        <v>7</v>
      </c>
      <c r="AP53" s="413" t="s">
        <v>135</v>
      </c>
      <c r="AQ53" s="414"/>
      <c r="AR53" s="414"/>
      <c r="AS53" s="415"/>
      <c r="AT53" s="114">
        <v>8</v>
      </c>
      <c r="AU53" s="413" t="s">
        <v>61</v>
      </c>
      <c r="AV53" s="414"/>
      <c r="AW53" s="414"/>
      <c r="AX53" s="415"/>
      <c r="AY53" s="114">
        <v>9</v>
      </c>
      <c r="AZ53" s="413" t="s">
        <v>62</v>
      </c>
      <c r="BA53" s="414"/>
      <c r="BB53" s="414"/>
      <c r="BC53" s="417"/>
      <c r="BD53" s="414" t="s">
        <v>194</v>
      </c>
      <c r="BE53" s="414"/>
      <c r="BF53" s="414"/>
      <c r="BG53" s="414"/>
      <c r="BH53" s="416"/>
    </row>
    <row r="54" spans="1:60" ht="12.95" customHeight="1" thickBot="1" x14ac:dyDescent="0.2">
      <c r="A54" s="418" t="s">
        <v>148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143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143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143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143</v>
      </c>
      <c r="C58" s="361"/>
      <c r="D58" s="361"/>
      <c r="E58" s="361" t="s">
        <v>143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143</v>
      </c>
      <c r="C59" s="361"/>
      <c r="D59" s="361"/>
      <c r="E59" s="361"/>
      <c r="F59" s="361"/>
      <c r="G59" s="361"/>
      <c r="H59" s="361" t="s">
        <v>143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143</v>
      </c>
      <c r="F60" s="361"/>
      <c r="G60" s="361"/>
      <c r="H60" s="361" t="s">
        <v>143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143</v>
      </c>
      <c r="C61" s="361"/>
      <c r="D61" s="361"/>
      <c r="E61" s="361" t="s">
        <v>143</v>
      </c>
      <c r="F61" s="361"/>
      <c r="G61" s="361"/>
      <c r="H61" s="361" t="s">
        <v>143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14">
        <v>2</v>
      </c>
      <c r="Q63" s="413" t="s">
        <v>55</v>
      </c>
      <c r="R63" s="414"/>
      <c r="S63" s="414"/>
      <c r="T63" s="415"/>
      <c r="U63" s="114">
        <v>3</v>
      </c>
      <c r="V63" s="413" t="s">
        <v>56</v>
      </c>
      <c r="W63" s="414"/>
      <c r="X63" s="414"/>
      <c r="Y63" s="415"/>
      <c r="Z63" s="114">
        <v>4</v>
      </c>
      <c r="AA63" s="413" t="s">
        <v>57</v>
      </c>
      <c r="AB63" s="414"/>
      <c r="AC63" s="414"/>
      <c r="AD63" s="415"/>
      <c r="AE63" s="114">
        <v>5</v>
      </c>
      <c r="AF63" s="413" t="s">
        <v>58</v>
      </c>
      <c r="AG63" s="414"/>
      <c r="AH63" s="414"/>
      <c r="AI63" s="415"/>
      <c r="AJ63" s="114">
        <v>6</v>
      </c>
      <c r="AK63" s="413" t="s">
        <v>134</v>
      </c>
      <c r="AL63" s="414"/>
      <c r="AM63" s="414"/>
      <c r="AN63" s="415"/>
      <c r="AO63" s="114">
        <v>7</v>
      </c>
      <c r="AP63" s="413" t="s">
        <v>135</v>
      </c>
      <c r="AQ63" s="414"/>
      <c r="AR63" s="414"/>
      <c r="AS63" s="415"/>
      <c r="AT63" s="114">
        <v>8</v>
      </c>
      <c r="AU63" s="413" t="s">
        <v>61</v>
      </c>
      <c r="AV63" s="414"/>
      <c r="AW63" s="414"/>
      <c r="AX63" s="415"/>
      <c r="AY63" s="114">
        <v>9</v>
      </c>
      <c r="AZ63" s="413" t="s">
        <v>62</v>
      </c>
      <c r="BA63" s="414"/>
      <c r="BB63" s="414"/>
      <c r="BC63" s="417"/>
      <c r="BD63" s="414" t="s">
        <v>194</v>
      </c>
      <c r="BE63" s="414"/>
      <c r="BF63" s="414"/>
      <c r="BG63" s="414"/>
      <c r="BH63" s="416"/>
    </row>
    <row r="64" spans="1:60" ht="12.95" customHeight="1" thickBot="1" x14ac:dyDescent="0.2">
      <c r="A64" s="370" t="s">
        <v>149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143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143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143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143</v>
      </c>
      <c r="C68" s="361"/>
      <c r="D68" s="361"/>
      <c r="E68" s="361" t="s">
        <v>143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143</v>
      </c>
      <c r="C69" s="361"/>
      <c r="D69" s="361"/>
      <c r="E69" s="361"/>
      <c r="F69" s="361"/>
      <c r="G69" s="361"/>
      <c r="H69" s="361" t="s">
        <v>143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143</v>
      </c>
      <c r="F70" s="361"/>
      <c r="G70" s="361"/>
      <c r="H70" s="361" t="s">
        <v>143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143</v>
      </c>
      <c r="C71" s="361"/>
      <c r="D71" s="361"/>
      <c r="E71" s="361" t="s">
        <v>143</v>
      </c>
      <c r="F71" s="361"/>
      <c r="G71" s="361"/>
      <c r="H71" s="361" t="s">
        <v>143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14">
        <v>2</v>
      </c>
      <c r="Q73" s="413" t="s">
        <v>55</v>
      </c>
      <c r="R73" s="414"/>
      <c r="S73" s="414"/>
      <c r="T73" s="415"/>
      <c r="U73" s="114">
        <v>3</v>
      </c>
      <c r="V73" s="413" t="s">
        <v>56</v>
      </c>
      <c r="W73" s="414"/>
      <c r="X73" s="414"/>
      <c r="Y73" s="415"/>
      <c r="Z73" s="114">
        <v>4</v>
      </c>
      <c r="AA73" s="413" t="s">
        <v>57</v>
      </c>
      <c r="AB73" s="414"/>
      <c r="AC73" s="414"/>
      <c r="AD73" s="415"/>
      <c r="AE73" s="114">
        <v>5</v>
      </c>
      <c r="AF73" s="413" t="s">
        <v>58</v>
      </c>
      <c r="AG73" s="414"/>
      <c r="AH73" s="414"/>
      <c r="AI73" s="415"/>
      <c r="AJ73" s="114">
        <v>6</v>
      </c>
      <c r="AK73" s="413" t="s">
        <v>134</v>
      </c>
      <c r="AL73" s="414"/>
      <c r="AM73" s="414"/>
      <c r="AN73" s="415"/>
      <c r="AO73" s="114">
        <v>7</v>
      </c>
      <c r="AP73" s="413" t="s">
        <v>135</v>
      </c>
      <c r="AQ73" s="414"/>
      <c r="AR73" s="414"/>
      <c r="AS73" s="415"/>
      <c r="AT73" s="114">
        <v>8</v>
      </c>
      <c r="AU73" s="413" t="s">
        <v>61</v>
      </c>
      <c r="AV73" s="414"/>
      <c r="AW73" s="414"/>
      <c r="AX73" s="415"/>
      <c r="AY73" s="114">
        <v>9</v>
      </c>
      <c r="AZ73" s="413" t="s">
        <v>62</v>
      </c>
      <c r="BA73" s="414"/>
      <c r="BB73" s="414"/>
      <c r="BC73" s="417"/>
      <c r="BD73" s="414" t="s">
        <v>194</v>
      </c>
      <c r="BE73" s="414"/>
      <c r="BF73" s="414"/>
      <c r="BG73" s="414"/>
      <c r="BH73" s="416"/>
    </row>
    <row r="74" spans="1:60" ht="12.95" customHeight="1" thickBot="1" x14ac:dyDescent="0.2">
      <c r="A74" s="370" t="s">
        <v>150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143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143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143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143</v>
      </c>
      <c r="C78" s="361"/>
      <c r="D78" s="361"/>
      <c r="E78" s="361" t="s">
        <v>143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143</v>
      </c>
      <c r="C79" s="361"/>
      <c r="D79" s="361"/>
      <c r="E79" s="361"/>
      <c r="F79" s="361"/>
      <c r="G79" s="361"/>
      <c r="H79" s="361" t="s">
        <v>143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143</v>
      </c>
      <c r="F80" s="361"/>
      <c r="G80" s="361"/>
      <c r="H80" s="361" t="s">
        <v>143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143</v>
      </c>
      <c r="C81" s="361"/>
      <c r="D81" s="361"/>
      <c r="E81" s="361" t="s">
        <v>143</v>
      </c>
      <c r="F81" s="361"/>
      <c r="G81" s="361"/>
      <c r="H81" s="361" t="s">
        <v>143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14">
        <v>2</v>
      </c>
      <c r="Q84" s="413" t="s">
        <v>55</v>
      </c>
      <c r="R84" s="414"/>
      <c r="S84" s="414"/>
      <c r="T84" s="415"/>
      <c r="U84" s="114">
        <v>3</v>
      </c>
      <c r="V84" s="413" t="s">
        <v>56</v>
      </c>
      <c r="W84" s="414"/>
      <c r="X84" s="414"/>
      <c r="Y84" s="415"/>
      <c r="Z84" s="114">
        <v>4</v>
      </c>
      <c r="AA84" s="413" t="s">
        <v>57</v>
      </c>
      <c r="AB84" s="414"/>
      <c r="AC84" s="414"/>
      <c r="AD84" s="415"/>
      <c r="AE84" s="114">
        <v>5</v>
      </c>
      <c r="AF84" s="413" t="s">
        <v>58</v>
      </c>
      <c r="AG84" s="414"/>
      <c r="AH84" s="414"/>
      <c r="AI84" s="415"/>
      <c r="AJ84" s="114">
        <v>6</v>
      </c>
      <c r="AK84" s="413" t="s">
        <v>134</v>
      </c>
      <c r="AL84" s="414"/>
      <c r="AM84" s="414"/>
      <c r="AN84" s="415"/>
      <c r="AO84" s="114">
        <v>7</v>
      </c>
      <c r="AP84" s="413" t="s">
        <v>135</v>
      </c>
      <c r="AQ84" s="414"/>
      <c r="AR84" s="414"/>
      <c r="AS84" s="415"/>
      <c r="AT84" s="114">
        <v>8</v>
      </c>
      <c r="AU84" s="413" t="s">
        <v>61</v>
      </c>
      <c r="AV84" s="414"/>
      <c r="AW84" s="414"/>
      <c r="AX84" s="415"/>
      <c r="AY84" s="114">
        <v>9</v>
      </c>
      <c r="AZ84" s="413" t="s">
        <v>62</v>
      </c>
      <c r="BA84" s="414"/>
      <c r="BB84" s="414"/>
      <c r="BC84" s="417"/>
      <c r="BD84" s="414" t="s">
        <v>194</v>
      </c>
      <c r="BE84" s="414"/>
      <c r="BF84" s="414"/>
      <c r="BG84" s="414"/>
      <c r="BH84" s="416"/>
    </row>
    <row r="85" spans="1:60" ht="12.95" customHeight="1" thickBot="1" x14ac:dyDescent="0.2">
      <c r="A85" s="411" t="s">
        <v>151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143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143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143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143</v>
      </c>
      <c r="C89" s="361"/>
      <c r="D89" s="361"/>
      <c r="E89" s="361" t="s">
        <v>143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143</v>
      </c>
      <c r="C90" s="361"/>
      <c r="D90" s="361"/>
      <c r="E90" s="361"/>
      <c r="F90" s="361"/>
      <c r="G90" s="361"/>
      <c r="H90" s="361" t="s">
        <v>143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143</v>
      </c>
      <c r="F91" s="361"/>
      <c r="G91" s="361"/>
      <c r="H91" s="361" t="s">
        <v>143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143</v>
      </c>
      <c r="C92" s="361"/>
      <c r="D92" s="361"/>
      <c r="E92" s="361" t="s">
        <v>143</v>
      </c>
      <c r="F92" s="361"/>
      <c r="G92" s="361"/>
      <c r="H92" s="361" t="s">
        <v>143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14">
        <v>2</v>
      </c>
      <c r="Q94" s="413" t="s">
        <v>55</v>
      </c>
      <c r="R94" s="414"/>
      <c r="S94" s="414"/>
      <c r="T94" s="415"/>
      <c r="U94" s="114">
        <v>3</v>
      </c>
      <c r="V94" s="413" t="s">
        <v>56</v>
      </c>
      <c r="W94" s="414"/>
      <c r="X94" s="414"/>
      <c r="Y94" s="415"/>
      <c r="Z94" s="114">
        <v>4</v>
      </c>
      <c r="AA94" s="413" t="s">
        <v>57</v>
      </c>
      <c r="AB94" s="414"/>
      <c r="AC94" s="414"/>
      <c r="AD94" s="415"/>
      <c r="AE94" s="114">
        <v>5</v>
      </c>
      <c r="AF94" s="413" t="s">
        <v>58</v>
      </c>
      <c r="AG94" s="414"/>
      <c r="AH94" s="414"/>
      <c r="AI94" s="415"/>
      <c r="AJ94" s="114">
        <v>6</v>
      </c>
      <c r="AK94" s="413" t="s">
        <v>134</v>
      </c>
      <c r="AL94" s="414"/>
      <c r="AM94" s="414"/>
      <c r="AN94" s="415"/>
      <c r="AO94" s="114">
        <v>7</v>
      </c>
      <c r="AP94" s="413" t="s">
        <v>135</v>
      </c>
      <c r="AQ94" s="414"/>
      <c r="AR94" s="414"/>
      <c r="AS94" s="415"/>
      <c r="AT94" s="114">
        <v>8</v>
      </c>
      <c r="AU94" s="413" t="s">
        <v>61</v>
      </c>
      <c r="AV94" s="414"/>
      <c r="AW94" s="414"/>
      <c r="AX94" s="415"/>
      <c r="AY94" s="114">
        <v>9</v>
      </c>
      <c r="AZ94" s="413" t="s">
        <v>62</v>
      </c>
      <c r="BA94" s="414"/>
      <c r="BB94" s="414"/>
      <c r="BC94" s="417"/>
      <c r="BD94" s="414" t="s">
        <v>194</v>
      </c>
      <c r="BE94" s="414"/>
      <c r="BF94" s="414"/>
      <c r="BG94" s="414"/>
      <c r="BH94" s="416"/>
    </row>
    <row r="95" spans="1:60" ht="12.95" customHeight="1" thickBot="1" x14ac:dyDescent="0.2">
      <c r="A95" s="418" t="s">
        <v>152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143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143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143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143</v>
      </c>
      <c r="C99" s="361"/>
      <c r="D99" s="361"/>
      <c r="E99" s="361" t="s">
        <v>143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143</v>
      </c>
      <c r="C100" s="361"/>
      <c r="D100" s="361"/>
      <c r="E100" s="361"/>
      <c r="F100" s="361"/>
      <c r="G100" s="361"/>
      <c r="H100" s="361" t="s">
        <v>143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143</v>
      </c>
      <c r="F101" s="361"/>
      <c r="G101" s="361"/>
      <c r="H101" s="361" t="s">
        <v>143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143</v>
      </c>
      <c r="C102" s="361"/>
      <c r="D102" s="361"/>
      <c r="E102" s="361" t="s">
        <v>143</v>
      </c>
      <c r="F102" s="361"/>
      <c r="G102" s="361"/>
      <c r="H102" s="361" t="s">
        <v>143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14">
        <v>2</v>
      </c>
      <c r="Q104" s="413" t="s">
        <v>55</v>
      </c>
      <c r="R104" s="414"/>
      <c r="S104" s="414"/>
      <c r="T104" s="415"/>
      <c r="U104" s="114">
        <v>3</v>
      </c>
      <c r="V104" s="413" t="s">
        <v>56</v>
      </c>
      <c r="W104" s="414"/>
      <c r="X104" s="414"/>
      <c r="Y104" s="415"/>
      <c r="Z104" s="114">
        <v>4</v>
      </c>
      <c r="AA104" s="413" t="s">
        <v>57</v>
      </c>
      <c r="AB104" s="414"/>
      <c r="AC104" s="414"/>
      <c r="AD104" s="415"/>
      <c r="AE104" s="114">
        <v>5</v>
      </c>
      <c r="AF104" s="413" t="s">
        <v>58</v>
      </c>
      <c r="AG104" s="414"/>
      <c r="AH104" s="414"/>
      <c r="AI104" s="415"/>
      <c r="AJ104" s="114">
        <v>6</v>
      </c>
      <c r="AK104" s="413" t="s">
        <v>134</v>
      </c>
      <c r="AL104" s="414"/>
      <c r="AM104" s="414"/>
      <c r="AN104" s="415"/>
      <c r="AO104" s="114">
        <v>7</v>
      </c>
      <c r="AP104" s="413" t="s">
        <v>135</v>
      </c>
      <c r="AQ104" s="414"/>
      <c r="AR104" s="414"/>
      <c r="AS104" s="415"/>
      <c r="AT104" s="114">
        <v>8</v>
      </c>
      <c r="AU104" s="413" t="s">
        <v>61</v>
      </c>
      <c r="AV104" s="414"/>
      <c r="AW104" s="414"/>
      <c r="AX104" s="415"/>
      <c r="AY104" s="114">
        <v>9</v>
      </c>
      <c r="AZ104" s="413" t="s">
        <v>62</v>
      </c>
      <c r="BA104" s="414"/>
      <c r="BB104" s="414"/>
      <c r="BC104" s="417"/>
      <c r="BD104" s="414" t="s">
        <v>194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153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143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143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143</v>
      </c>
      <c r="C109" s="419"/>
      <c r="D109" s="419"/>
      <c r="E109" s="419" t="s">
        <v>143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143</v>
      </c>
      <c r="C110" s="419"/>
      <c r="D110" s="419"/>
      <c r="E110" s="419"/>
      <c r="F110" s="419"/>
      <c r="G110" s="419"/>
      <c r="H110" s="419" t="s">
        <v>143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143</v>
      </c>
      <c r="F111" s="419"/>
      <c r="G111" s="419"/>
      <c r="H111" s="419" t="s">
        <v>143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143</v>
      </c>
      <c r="C112" s="419"/>
      <c r="D112" s="419"/>
      <c r="E112" s="419" t="s">
        <v>143</v>
      </c>
      <c r="F112" s="419"/>
      <c r="G112" s="419"/>
      <c r="H112" s="419" t="s">
        <v>143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14">
        <v>2</v>
      </c>
      <c r="Q114" s="413" t="s">
        <v>55</v>
      </c>
      <c r="R114" s="414"/>
      <c r="S114" s="414"/>
      <c r="T114" s="415"/>
      <c r="U114" s="114">
        <v>3</v>
      </c>
      <c r="V114" s="413" t="s">
        <v>56</v>
      </c>
      <c r="W114" s="414"/>
      <c r="X114" s="414"/>
      <c r="Y114" s="415"/>
      <c r="Z114" s="114">
        <v>4</v>
      </c>
      <c r="AA114" s="413" t="s">
        <v>57</v>
      </c>
      <c r="AB114" s="414"/>
      <c r="AC114" s="414"/>
      <c r="AD114" s="415"/>
      <c r="AE114" s="114">
        <v>5</v>
      </c>
      <c r="AF114" s="413" t="s">
        <v>58</v>
      </c>
      <c r="AG114" s="414"/>
      <c r="AH114" s="414"/>
      <c r="AI114" s="415"/>
      <c r="AJ114" s="114">
        <v>6</v>
      </c>
      <c r="AK114" s="413" t="s">
        <v>134</v>
      </c>
      <c r="AL114" s="414"/>
      <c r="AM114" s="414"/>
      <c r="AN114" s="415"/>
      <c r="AO114" s="114">
        <v>7</v>
      </c>
      <c r="AP114" s="413" t="s">
        <v>135</v>
      </c>
      <c r="AQ114" s="414"/>
      <c r="AR114" s="414"/>
      <c r="AS114" s="415"/>
      <c r="AT114" s="114">
        <v>8</v>
      </c>
      <c r="AU114" s="413" t="s">
        <v>61</v>
      </c>
      <c r="AV114" s="414"/>
      <c r="AW114" s="414"/>
      <c r="AX114" s="415"/>
      <c r="AY114" s="114">
        <v>9</v>
      </c>
      <c r="AZ114" s="413" t="s">
        <v>62</v>
      </c>
      <c r="BA114" s="414"/>
      <c r="BB114" s="414"/>
      <c r="BC114" s="417"/>
      <c r="BD114" s="414" t="s">
        <v>194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154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143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143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143</v>
      </c>
      <c r="C119" s="419"/>
      <c r="D119" s="419"/>
      <c r="E119" s="419" t="s">
        <v>143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143</v>
      </c>
      <c r="C120" s="419"/>
      <c r="D120" s="419"/>
      <c r="E120" s="419"/>
      <c r="F120" s="419"/>
      <c r="G120" s="419"/>
      <c r="H120" s="419" t="s">
        <v>143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143</v>
      </c>
      <c r="F121" s="419"/>
      <c r="G121" s="419"/>
      <c r="H121" s="419" t="s">
        <v>143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143</v>
      </c>
      <c r="C122" s="419"/>
      <c r="D122" s="419"/>
      <c r="E122" s="419" t="s">
        <v>143</v>
      </c>
      <c r="F122" s="419"/>
      <c r="G122" s="419"/>
      <c r="H122" s="419" t="s">
        <v>143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9</v>
      </c>
      <c r="H4" s="133" t="s">
        <v>53</v>
      </c>
      <c r="K4" s="295">
        <f>COUNTIFS(ローデータ!B12:B1011,1,ローデータ!G12:G1011,$G$4)</f>
        <v>30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2</v>
      </c>
      <c r="E10" s="45">
        <f>COUNTIFS(ローデータ!$B$12:$B$1011,1,ローデータ!$G$12:$G$1011,$G$4,ローデータ!$H$12:$H$1011,E8)</f>
        <v>11</v>
      </c>
      <c r="F10" s="45">
        <f>COUNTIFS(ローデータ!$B$12:$B$1011,1,ローデータ!$G$12:$G$1011,$G$4,ローデータ!$H$12:$H$1011,F8)</f>
        <v>8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30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30</v>
      </c>
      <c r="D16" s="45">
        <f>SUM(B16:C16)</f>
        <v>30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21</v>
      </c>
      <c r="C23" s="285"/>
      <c r="D23" s="284">
        <f>COUNTIFS(ローデータ!$B$12:$B$1011,1,ローデータ!$G$12:$G$1011,$G$4,ローデータ!$K$12:$K$1011,D21)</f>
        <v>6</v>
      </c>
      <c r="E23" s="285"/>
      <c r="F23" s="284">
        <f>COUNTIFS(ローデータ!$B$12:$B$1011,1,ローデータ!$G$12:$G$1011,$G$4,ローデータ!$K$12:$K$1011,F21)</f>
        <v>3</v>
      </c>
      <c r="G23" s="286"/>
      <c r="H23" s="285"/>
      <c r="I23" s="45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16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25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20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6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6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5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3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3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3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4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11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11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8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8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2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8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11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7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8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2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21</v>
      </c>
      <c r="D84" s="328"/>
      <c r="E84" s="327">
        <f>SUM(E75:F83)</f>
        <v>6</v>
      </c>
      <c r="F84" s="328"/>
      <c r="G84" s="329">
        <f>SUM(G75:I83)</f>
        <v>3</v>
      </c>
      <c r="H84" s="329"/>
      <c r="I84" s="327"/>
      <c r="J84" s="93">
        <f t="shared" si="2"/>
        <v>30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5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1</v>
      </c>
      <c r="Q95" s="90">
        <f t="shared" si="3"/>
        <v>9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8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8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5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8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7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7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1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16</v>
      </c>
      <c r="N101" s="90">
        <f>SUM(N92:N100)</f>
        <v>6</v>
      </c>
      <c r="O101" s="90">
        <f>SUM(O92:O100)</f>
        <v>0</v>
      </c>
      <c r="P101" s="90">
        <f>SUM(P92:P100)</f>
        <v>1</v>
      </c>
      <c r="Q101" s="90">
        <f t="shared" si="3"/>
        <v>25</v>
      </c>
    </row>
    <row r="102" spans="1:17" ht="14.1" customHeight="1" x14ac:dyDescent="0.15">
      <c r="A102" s="126" t="s">
        <v>50</v>
      </c>
      <c r="B102" s="127"/>
      <c r="C102" s="45">
        <f>SUM(C93:C101)</f>
        <v>20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5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2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2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2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2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6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6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5</v>
      </c>
      <c r="P118" s="96">
        <f t="shared" si="8"/>
        <v>0</v>
      </c>
      <c r="Q118" s="96">
        <f t="shared" si="5"/>
        <v>9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3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</v>
      </c>
      <c r="I136" s="98">
        <f>SUM(I127:I135)</f>
        <v>3</v>
      </c>
      <c r="J136" s="96">
        <f>SUM(J127:J135)</f>
        <v>0</v>
      </c>
      <c r="K136" s="96">
        <f>SUM(K127:K135)</f>
        <v>0</v>
      </c>
      <c r="L136" s="96">
        <f t="shared" si="9"/>
        <v>3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2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3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2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21</v>
      </c>
      <c r="G159" s="285"/>
      <c r="H159" s="284">
        <f>COUNTIFS(ローデータ!$B$12:$B$1011,1,ローデータ!$G$12:$G$1011,$G$4,ローデータ!$I$12:$I$1011,$C$14,ローデータ!$K$12:$K$1011,H157)</f>
        <v>6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45">
        <f t="shared" ref="M159:M171" si="16">SUM(F159:L159)</f>
        <v>30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21</v>
      </c>
      <c r="G171" s="285"/>
      <c r="H171" s="284">
        <f>SUM(H159:I170)</f>
        <v>6</v>
      </c>
      <c r="I171" s="285"/>
      <c r="J171" s="284">
        <f>SUM(J159:L170)</f>
        <v>3</v>
      </c>
      <c r="K171" s="286"/>
      <c r="L171" s="285"/>
      <c r="M171" s="45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20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20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16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25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16</v>
      </c>
      <c r="H210" s="82">
        <f>SUM(H198:H209)</f>
        <v>6</v>
      </c>
      <c r="I210" s="82">
        <f t="shared" si="19"/>
        <v>0</v>
      </c>
      <c r="J210" s="82">
        <f>SUM(J198:J209)</f>
        <v>1</v>
      </c>
      <c r="K210" s="105">
        <f t="shared" si="18"/>
        <v>25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6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6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6</v>
      </c>
      <c r="G228" s="45">
        <f>SUM(G216:G227)</f>
        <v>0</v>
      </c>
      <c r="H228" s="45">
        <f>SUM(H216:H227)</f>
        <v>0</v>
      </c>
      <c r="I228" s="45">
        <f t="shared" si="20"/>
        <v>6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5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9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5</v>
      </c>
      <c r="L246" s="82">
        <f t="shared" si="22"/>
        <v>0</v>
      </c>
      <c r="M246" s="45">
        <f t="shared" si="21"/>
        <v>9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3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</v>
      </c>
      <c r="L266" s="82">
        <f>SUM(L254:L265)</f>
        <v>3</v>
      </c>
      <c r="M266" s="82">
        <f>SUM(M254:M265)</f>
        <v>0</v>
      </c>
      <c r="N266" s="82">
        <f>SUM(N254:N265)</f>
        <v>0</v>
      </c>
      <c r="O266" s="45">
        <f>SUM(L266:N266)</f>
        <v>3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2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10</v>
      </c>
      <c r="H4" s="133" t="s">
        <v>53</v>
      </c>
      <c r="K4" s="295">
        <f>COUNTIFS(ローデータ!B12:B1011,1,ローデータ!G12:G1011,$G$4)</f>
        <v>27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7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7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0</v>
      </c>
      <c r="K10" s="45">
        <f>SUM(B10:J10)</f>
        <v>27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27</v>
      </c>
      <c r="D16" s="45">
        <f>SUM(B16:C16)</f>
        <v>27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12</v>
      </c>
      <c r="C23" s="285"/>
      <c r="D23" s="284">
        <f>COUNTIFS(ローデータ!$B$12:$B$1011,1,ローデータ!$G$12:$G$1011,$G$4,ローデータ!$K$12:$K$1011,D21)</f>
        <v>4</v>
      </c>
      <c r="E23" s="285"/>
      <c r="F23" s="284">
        <f>COUNTIFS(ローデータ!$B$12:$B$1011,1,ローデータ!$G$12:$G$1011,$G$4,ローデータ!$K$12:$K$1011,F21)</f>
        <v>11</v>
      </c>
      <c r="G23" s="286"/>
      <c r="H23" s="285"/>
      <c r="I23" s="45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11</v>
      </c>
      <c r="L29" s="73">
        <f>SUMIFS(ローデータ!O12:O1011,ローデータ!$B$12:$B$1011,1,ローデータ!$G$12:$G$1011,$G$4,ローデータ!$K$12:$K$1011,$B$21)</f>
        <v>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14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11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4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4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11</v>
      </c>
      <c r="H44" s="76">
        <f>COUNTIFS(ローデータ!$B$12:$B$1011,1,ローデータ!$G$12:$G$1011,$G$4,ローデータ!$K$12:$K$1011,$F$21,ローデータ!$S$12:$S$1011,H41)</f>
        <v>11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7</v>
      </c>
      <c r="D50" s="78">
        <f>SUMIFS(ローデータ!O12:O1011,ローデータ!$B$12:$B$1011,1,ローデータ!$G$12:$G$1011,$G$4,ローデータ!$K$12:$K$1011,$F$21)</f>
        <v>5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5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7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7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2</v>
      </c>
      <c r="H75" s="286"/>
      <c r="I75" s="286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4</v>
      </c>
      <c r="H76" s="286"/>
      <c r="I76" s="286"/>
      <c r="J76" s="91">
        <f t="shared" si="2"/>
        <v>7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4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3</v>
      </c>
      <c r="H79" s="286"/>
      <c r="I79" s="286"/>
      <c r="J79" s="91">
        <f t="shared" si="2"/>
        <v>7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12</v>
      </c>
      <c r="D84" s="328"/>
      <c r="E84" s="327">
        <f>SUM(E75:F83)</f>
        <v>4</v>
      </c>
      <c r="F84" s="328"/>
      <c r="G84" s="329">
        <f>SUM(G75:I83)</f>
        <v>11</v>
      </c>
      <c r="H84" s="329"/>
      <c r="I84" s="327"/>
      <c r="J84" s="93">
        <f t="shared" si="2"/>
        <v>27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4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1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11</v>
      </c>
      <c r="N101" s="90">
        <f>SUM(N92:N100)</f>
        <v>1</v>
      </c>
      <c r="O101" s="90">
        <f>SUM(O92:O100)</f>
        <v>0</v>
      </c>
      <c r="P101" s="90">
        <f>SUM(P92:P100)</f>
        <v>0</v>
      </c>
      <c r="Q101" s="90">
        <f t="shared" si="3"/>
        <v>14</v>
      </c>
    </row>
    <row r="102" spans="1:17" ht="14.1" customHeight="1" x14ac:dyDescent="0.15">
      <c r="A102" s="126" t="s">
        <v>50</v>
      </c>
      <c r="B102" s="127"/>
      <c r="C102" s="45">
        <f>SUM(C93:C101)</f>
        <v>11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1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1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4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4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1</v>
      </c>
      <c r="L118" s="96">
        <f t="shared" si="8"/>
        <v>1</v>
      </c>
      <c r="M118" s="96">
        <f t="shared" si="8"/>
        <v>0</v>
      </c>
      <c r="N118" s="96">
        <f t="shared" si="8"/>
        <v>1</v>
      </c>
      <c r="O118" s="96">
        <f t="shared" si="8"/>
        <v>1</v>
      </c>
      <c r="P118" s="96">
        <f t="shared" si="8"/>
        <v>0</v>
      </c>
      <c r="Q118" s="96">
        <f t="shared" si="5"/>
        <v>5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2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2</v>
      </c>
      <c r="I127" s="102">
        <f>COUNTIFS(ローデータ!$B$12:$B$1011,1,ローデータ!$G$12:$G$1011,$G$4,ローデータ!$K$12:$K$1011,$F$21,ローデータ!$S$12:$S$1011,$I$124,ローデータ!$H$12:$H$1011,A127)</f>
        <v>2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2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4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4</v>
      </c>
      <c r="I128" s="102">
        <f>COUNTIFS(ローデータ!$B$12:$B$1011,1,ローデータ!$G$12:$G$1011,$G$4,ローデータ!$K$12:$K$1011,$F$21,ローデータ!$S$12:$S$1011,$I$124,ローデータ!$H$12:$H$1011,A128)</f>
        <v>4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4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3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3</v>
      </c>
      <c r="I131" s="102">
        <f>COUNTIFS(ローデータ!$B$12:$B$1011,1,ローデータ!$G$12:$G$1011,$G$4,ローデータ!$K$12:$K$1011,$F$21,ローデータ!$S$12:$S$1011,$I$124,ローデータ!$H$12:$H$1011,A131)</f>
        <v>3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3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1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COUNTIFS(ローデータ!$B$12:$B$1011,1,ローデータ!$G$12:$G$1011,$G$4,ローデータ!$K$12:$K$1011,$F$21,ローデータ!$S$12:$S$1011,$I$124,ローデータ!$H$12:$H$1011,A134)</f>
        <v>1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11</v>
      </c>
      <c r="I136" s="98">
        <f>SUM(I127:I135)</f>
        <v>11</v>
      </c>
      <c r="J136" s="96">
        <f>SUM(J127:J135)</f>
        <v>0</v>
      </c>
      <c r="K136" s="96">
        <f>SUM(K127:K135)</f>
        <v>0</v>
      </c>
      <c r="L136" s="96">
        <f t="shared" si="9"/>
        <v>11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2</v>
      </c>
      <c r="E143" s="78">
        <f>SUMIFS(ローデータ!$O$12:$O$1011,ローデータ!$B$12:$B$1011,1,ローデータ!$G$12:$G$1011,$G$4,ローデータ!$K$12:$K$1011,$F$21,ローデータ!$H$12:$H$1011,A143)</f>
        <v>1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3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2</v>
      </c>
      <c r="K143" s="78">
        <f>SUMIFS(ローデータ!$V$12:$V$1011,ローデータ!$B$12:$B$1011,1,ローデータ!$G$12:$G$1011,$G$4,ローデータ!$K$12:$K$1011,$F$21,ローデータ!$H$12:$H$1011,A143)</f>
        <v>1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3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4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5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1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2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3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2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1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3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1</v>
      </c>
      <c r="E150" s="78">
        <f>SUMIFS(ローデータ!$O$12:$O$1011,ローデータ!$B$12:$B$1011,1,ローデータ!$G$12:$G$1011,$G$4,ローデータ!$K$12:$K$1011,$F$21,ローデータ!$H$12:$H$1011,A150)</f>
        <v>1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2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1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1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7</v>
      </c>
      <c r="E152" s="45">
        <f>SUM(E143:E151)</f>
        <v>5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13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5</v>
      </c>
      <c r="L152" s="45">
        <f t="shared" si="15"/>
        <v>0</v>
      </c>
      <c r="M152" s="45">
        <f t="shared" si="15"/>
        <v>1</v>
      </c>
      <c r="N152" s="45">
        <f t="shared" si="15"/>
        <v>1</v>
      </c>
      <c r="O152" s="45">
        <f t="shared" si="15"/>
        <v>0</v>
      </c>
      <c r="P152" s="45">
        <f t="shared" si="13"/>
        <v>13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12</v>
      </c>
      <c r="G159" s="285"/>
      <c r="H159" s="284">
        <f>COUNTIFS(ローデータ!$B$12:$B$1011,1,ローデータ!$G$12:$G$1011,$G$4,ローデータ!$I$12:$I$1011,$C$14,ローデータ!$K$12:$K$1011,H157)</f>
        <v>4</v>
      </c>
      <c r="I159" s="285"/>
      <c r="J159" s="284">
        <f>COUNTIFS(ローデータ!$B$12:$B$1011,1,ローデータ!$G$12:$G$1011,$G$4,ローデータ!$I$12:$I$1011,$C$14,ローデータ!$K$12:$K$1011,J157)</f>
        <v>11</v>
      </c>
      <c r="K159" s="286"/>
      <c r="L159" s="285"/>
      <c r="M159" s="45">
        <f t="shared" ref="M159:M171" si="16">SUM(F159:L159)</f>
        <v>27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12</v>
      </c>
      <c r="G171" s="285"/>
      <c r="H171" s="284">
        <f>SUM(H159:I170)</f>
        <v>4</v>
      </c>
      <c r="I171" s="285"/>
      <c r="J171" s="284">
        <f>SUM(J159:L170)</f>
        <v>11</v>
      </c>
      <c r="K171" s="286"/>
      <c r="L171" s="285"/>
      <c r="M171" s="45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11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11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11</v>
      </c>
      <c r="H198" s="77">
        <f>SUMIFS(ローデータ!O12:O1011,ローデータ!$B$12:$B$1011,1,ローデータ!$G$12:$G$1011,$G$4,ローデータ!$I$12:$I$1011,$C$14,ローデータ!$K$12:$K$1011,$B$21)</f>
        <v>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14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11</v>
      </c>
      <c r="H210" s="82">
        <f>SUM(H198:H209)</f>
        <v>1</v>
      </c>
      <c r="I210" s="82">
        <f t="shared" si="19"/>
        <v>0</v>
      </c>
      <c r="J210" s="82">
        <f>SUM(J198:J209)</f>
        <v>0</v>
      </c>
      <c r="K210" s="105">
        <f t="shared" si="18"/>
        <v>14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4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4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4</v>
      </c>
      <c r="G228" s="45">
        <f>SUM(G216:G227)</f>
        <v>0</v>
      </c>
      <c r="H228" s="45">
        <f>SUM(H216:H227)</f>
        <v>0</v>
      </c>
      <c r="I228" s="45">
        <f t="shared" si="20"/>
        <v>4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5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1</v>
      </c>
      <c r="H246" s="82">
        <f t="shared" si="22"/>
        <v>1</v>
      </c>
      <c r="I246" s="82">
        <f>SUM(I234:I245)</f>
        <v>0</v>
      </c>
      <c r="J246" s="82">
        <f t="shared" si="22"/>
        <v>1</v>
      </c>
      <c r="K246" s="82">
        <f>SUM(K234:K245)</f>
        <v>1</v>
      </c>
      <c r="L246" s="82">
        <f t="shared" si="22"/>
        <v>0</v>
      </c>
      <c r="M246" s="45">
        <f t="shared" si="21"/>
        <v>5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11</v>
      </c>
      <c r="L254" s="45">
        <f>COUNTIFS(ローデータ!$B$12:$B$1011,1,ローデータ!$G$12:$G$1011,$G$4,ローデータ!$I$12:$I$1011,$C$14,ローデータ!$K$12:$K$1011,$F$21,ローデータ!$S$12:$S$1011,L251)</f>
        <v>11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11</v>
      </c>
      <c r="L266" s="82">
        <f>SUM(L254:L265)</f>
        <v>11</v>
      </c>
      <c r="M266" s="82">
        <f>SUM(M254:M265)</f>
        <v>0</v>
      </c>
      <c r="N266" s="82">
        <f>SUM(N254:N265)</f>
        <v>0</v>
      </c>
      <c r="O266" s="45">
        <f>SUM(L266:N266)</f>
        <v>11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4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5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13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4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5</v>
      </c>
      <c r="O284" s="82">
        <f t="shared" si="29"/>
        <v>0</v>
      </c>
      <c r="P284" s="82">
        <f t="shared" si="29"/>
        <v>1</v>
      </c>
      <c r="Q284" s="82">
        <f t="shared" si="29"/>
        <v>1</v>
      </c>
      <c r="R284" s="82">
        <f t="shared" si="29"/>
        <v>0</v>
      </c>
      <c r="S284" s="45">
        <f t="shared" si="27"/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11</v>
      </c>
      <c r="H4" s="133" t="s">
        <v>53</v>
      </c>
      <c r="K4" s="295">
        <f>COUNTIFS(ローデータ!B12:B1011,1,ローデータ!G12:G1011,$G$4)</f>
        <v>48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13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12</v>
      </c>
      <c r="F10" s="45">
        <f>COUNTIFS(ローデータ!$B$12:$B$1011,1,ローデータ!$G$12:$G$1011,$G$4,ローデータ!$H$12:$H$1011,F8)</f>
        <v>6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48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48</v>
      </c>
      <c r="D16" s="45">
        <f>SUM(B16:C16)</f>
        <v>48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29</v>
      </c>
      <c r="C23" s="285"/>
      <c r="D23" s="284">
        <f>COUNTIFS(ローデータ!$B$12:$B$1011,1,ローデータ!$G$12:$G$1011,$G$4,ローデータ!$K$12:$K$1011,D21)</f>
        <v>18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7</v>
      </c>
      <c r="K29" s="73">
        <f>SUMIFS(ローデータ!N12:N1011,ローデータ!$B$12:$B$1011,1,ローデータ!$G$12:$G$1011,$G$4,ローデータ!$K$12:$K$1011,$B$21)</f>
        <v>17</v>
      </c>
      <c r="L29" s="73">
        <f>SUMIFS(ローデータ!O12:O1011,ローデータ!$B$12:$B$1011,1,ローデータ!$G$12:$G$1011,$G$4,ローデータ!$K$12:$K$1011,$B$21)</f>
        <v>7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32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28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29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18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18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4</v>
      </c>
      <c r="O36" s="45">
        <f>SUMIFS(ローデータ!Y12:Y1011,ローデータ!$B$12:$B$1011,1,ローデータ!$G$12:$G$1011,$G$4,ローデータ!$K$12:$K$1011,$D$21)</f>
        <v>6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1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1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6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6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48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9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13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8</v>
      </c>
      <c r="D78" s="285"/>
      <c r="E78" s="284">
        <f>COUNTIFS(ローデータ!$B$12:$B$1011,1,ローデータ!$G$12:$G$1011,$G$4,ローデータ!$H$12:$H$1011,$A$78,ローデータ!$K$12:$K$1011,E73)</f>
        <v>3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12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5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6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3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29</v>
      </c>
      <c r="D84" s="328"/>
      <c r="E84" s="327">
        <f>SUM(E75:F83)</f>
        <v>18</v>
      </c>
      <c r="F84" s="328"/>
      <c r="G84" s="329">
        <f>SUM(G75:I83)</f>
        <v>1</v>
      </c>
      <c r="H84" s="329"/>
      <c r="I84" s="327"/>
      <c r="J84" s="93">
        <f t="shared" si="2"/>
        <v>48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2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2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2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2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1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6</v>
      </c>
      <c r="N95" s="75">
        <f>SUMIFS(ローデータ!$O$12:$O$1011,ローデータ!$B$12:$B$1011,1,ローデータ!$G$12:$G$1011,$G$4,ローデータ!$K$12:$K$1011,$B$21,ローデータ!$H$12:$H$1011,J95)</f>
        <v>3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9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7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8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3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6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5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5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2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3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2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3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3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7</v>
      </c>
      <c r="M101" s="90">
        <f>SUM(M92:M100)</f>
        <v>17</v>
      </c>
      <c r="N101" s="90">
        <f>SUM(N92:N100)</f>
        <v>7</v>
      </c>
      <c r="O101" s="90">
        <f>SUM(O92:O100)</f>
        <v>0</v>
      </c>
      <c r="P101" s="90">
        <f>SUM(P92:P100)</f>
        <v>1</v>
      </c>
      <c r="Q101" s="90">
        <f t="shared" si="3"/>
        <v>32</v>
      </c>
    </row>
    <row r="102" spans="1:17" ht="14.1" customHeight="1" x14ac:dyDescent="0.15">
      <c r="A102" s="126" t="s">
        <v>50</v>
      </c>
      <c r="B102" s="127"/>
      <c r="C102" s="45">
        <f>SUM(C93:C101)</f>
        <v>28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9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9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7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3</v>
      </c>
      <c r="O110" s="96">
        <f>SUMIFS(ローデータ!$Y$12:$Y$1011,ローデータ!$B$12:$B$1011,1,ローデータ!$G$12:$G$1011,$G$4,ローデータ!$K$12:$K$1011,$D$21,ローデータ!$H$12:$H$1011,H110)</f>
        <v>3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3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3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3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3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2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3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1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1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2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1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18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18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13</v>
      </c>
      <c r="L118" s="96">
        <f t="shared" si="8"/>
        <v>0</v>
      </c>
      <c r="M118" s="96">
        <f t="shared" si="8"/>
        <v>0</v>
      </c>
      <c r="N118" s="96">
        <f t="shared" si="8"/>
        <v>4</v>
      </c>
      <c r="O118" s="96">
        <f t="shared" si="8"/>
        <v>6</v>
      </c>
      <c r="P118" s="96">
        <f t="shared" si="8"/>
        <v>0</v>
      </c>
      <c r="Q118" s="96">
        <f t="shared" si="5"/>
        <v>23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1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1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1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1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29</v>
      </c>
      <c r="G159" s="285"/>
      <c r="H159" s="284">
        <f>COUNTIFS(ローデータ!$B$12:$B$1011,1,ローデータ!$G$12:$G$1011,$G$4,ローデータ!$I$12:$I$1011,$C$14,ローデータ!$K$12:$K$1011,H157)</f>
        <v>18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48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29</v>
      </c>
      <c r="G171" s="285"/>
      <c r="H171" s="284">
        <f>SUM(H159:I170)</f>
        <v>18</v>
      </c>
      <c r="I171" s="285"/>
      <c r="J171" s="284">
        <f>SUM(J159:L170)</f>
        <v>1</v>
      </c>
      <c r="K171" s="286"/>
      <c r="L171" s="285"/>
      <c r="M171" s="45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28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29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28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29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7</v>
      </c>
      <c r="G198" s="77">
        <f>SUMIFS(ローデータ!N12:N1011,ローデータ!$B$12:$B$1011,1,ローデータ!$G$12:$G$1011,$G$4,ローデータ!$I$12:$I$1011,$C$14,ローデータ!$K$12:$K$1011,$B$21)</f>
        <v>17</v>
      </c>
      <c r="H198" s="77">
        <f>SUMIFS(ローデータ!O12:O1011,ローデータ!$B$12:$B$1011,1,ローデータ!$G$12:$G$1011,$G$4,ローデータ!$I$12:$I$1011,$C$14,ローデータ!$K$12:$K$1011,$B$21)</f>
        <v>7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32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7</v>
      </c>
      <c r="G210" s="82">
        <f t="shared" ref="G210:I210" si="19">SUM(G198:G209)</f>
        <v>17</v>
      </c>
      <c r="H210" s="82">
        <f>SUM(H198:H209)</f>
        <v>7</v>
      </c>
      <c r="I210" s="82">
        <f t="shared" si="19"/>
        <v>0</v>
      </c>
      <c r="J210" s="82">
        <f>SUM(J198:J209)</f>
        <v>1</v>
      </c>
      <c r="K210" s="105">
        <f t="shared" si="18"/>
        <v>32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18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18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18</v>
      </c>
      <c r="G228" s="45">
        <f>SUM(G216:G227)</f>
        <v>0</v>
      </c>
      <c r="H228" s="45">
        <f>SUM(H216:H227)</f>
        <v>0</v>
      </c>
      <c r="I228" s="45">
        <f t="shared" si="20"/>
        <v>18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4</v>
      </c>
      <c r="K234" s="77">
        <f>SUMIFS(ローデータ!Y12:Y1011,ローデータ!$B$12:$B$1011,1,ローデータ!$G$12:$G$1011,$G$4,ローデータ!$I$12:$I$1011,$C$14,ローデータ!$K$12:$K$1011,$D$21)</f>
        <v>6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23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13</v>
      </c>
      <c r="H246" s="82">
        <f t="shared" si="22"/>
        <v>0</v>
      </c>
      <c r="I246" s="82">
        <f>SUM(I234:I245)</f>
        <v>0</v>
      </c>
      <c r="J246" s="82">
        <f t="shared" si="22"/>
        <v>4</v>
      </c>
      <c r="K246" s="82">
        <f>SUM(K234:K245)</f>
        <v>6</v>
      </c>
      <c r="L246" s="82">
        <f t="shared" si="22"/>
        <v>0</v>
      </c>
      <c r="M246" s="45">
        <f t="shared" si="21"/>
        <v>23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1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1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</v>
      </c>
      <c r="L272" s="82">
        <f>SUMIFS(ローデータ!$T$12:$T$1011,ローデータ!$B$12:$B$1011,1,ローデータ!$G$12:$G$1011,$G$4,ローデータ!$I$12:$I$1011,$C$14,ローデータ!$K$12:$K$1011,$F$21)</f>
        <v>1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1</v>
      </c>
      <c r="L284" s="82">
        <f>SUM(L272:L283)</f>
        <v>1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12</v>
      </c>
      <c r="H4" s="133" t="s">
        <v>53</v>
      </c>
      <c r="K4" s="295">
        <f>COUNTIFS(ローデータ!B12:B1011,1,ローデータ!G12:G1011,$G$4)</f>
        <v>27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4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6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3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0</v>
      </c>
      <c r="K10" s="45">
        <f>SUM(B10:J10)</f>
        <v>27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27</v>
      </c>
      <c r="D16" s="45">
        <f>SUM(B16:C16)</f>
        <v>27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15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7</v>
      </c>
      <c r="L29" s="73">
        <f>SUMIFS(ローデータ!O12:O1011,ローデータ!$B$12:$B$1011,1,ローデータ!$G$12:$G$1011,$G$4,ローデータ!$K$12:$K$1011,$B$21)</f>
        <v>8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1</v>
      </c>
      <c r="O29" s="73">
        <f>SUM(J29:N29)</f>
        <v>18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15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3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2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2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8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4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4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6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6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3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3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1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4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3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6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2</v>
      </c>
      <c r="H81" s="286"/>
      <c r="I81" s="286"/>
      <c r="J81" s="91">
        <f t="shared" si="2"/>
        <v>3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15</v>
      </c>
      <c r="D84" s="328"/>
      <c r="E84" s="327">
        <f>SUM(E75:F83)</f>
        <v>7</v>
      </c>
      <c r="F84" s="328"/>
      <c r="G84" s="329">
        <f>SUM(G75:I83)</f>
        <v>5</v>
      </c>
      <c r="H84" s="329"/>
      <c r="I84" s="327"/>
      <c r="J84" s="93">
        <f t="shared" si="2"/>
        <v>27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1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6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5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5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3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2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7</v>
      </c>
      <c r="N101" s="90">
        <f>SUM(N92:N100)</f>
        <v>8</v>
      </c>
      <c r="O101" s="90">
        <f>SUM(O92:O100)</f>
        <v>0</v>
      </c>
      <c r="P101" s="90">
        <f>SUM(P92:P100)</f>
        <v>1</v>
      </c>
      <c r="Q101" s="90">
        <f t="shared" si="3"/>
        <v>18</v>
      </c>
    </row>
    <row r="102" spans="1:17" ht="14.1" customHeight="1" x14ac:dyDescent="0.15">
      <c r="A102" s="126" t="s">
        <v>50</v>
      </c>
      <c r="B102" s="127"/>
      <c r="C102" s="45">
        <f>SUM(C93:C101)</f>
        <v>15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1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2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3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3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3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4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2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1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4</v>
      </c>
      <c r="L118" s="96">
        <f t="shared" si="8"/>
        <v>0</v>
      </c>
      <c r="M118" s="96">
        <f t="shared" si="8"/>
        <v>0</v>
      </c>
      <c r="N118" s="96">
        <f t="shared" si="8"/>
        <v>3</v>
      </c>
      <c r="O118" s="96">
        <f t="shared" si="8"/>
        <v>3</v>
      </c>
      <c r="P118" s="96">
        <f t="shared" si="8"/>
        <v>0</v>
      </c>
      <c r="Q118" s="96">
        <f t="shared" si="5"/>
        <v>10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1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1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1</v>
      </c>
      <c r="D133" s="99">
        <f>COUNTIFS(ローデータ!$B$12:$B$1011,1,ローデータ!$G$12:$G$1011,$G$4,ローデータ!$K$12:$K$1011,$F$21,ローデータ!$L$12:$L$1011,$D$124,ローデータ!$H$12:$H$1011,A133)</f>
        <v>1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2</v>
      </c>
      <c r="I133" s="102">
        <f>COUNTIFS(ローデータ!$B$12:$B$1011,1,ローデータ!$G$12:$G$1011,$G$4,ローデータ!$K$12:$K$1011,$F$21,ローデータ!$S$12:$S$1011,$I$124,ローデータ!$H$12:$H$1011,A133)</f>
        <v>1</v>
      </c>
      <c r="J133" s="99">
        <f>COUNTIFS(ローデータ!$B$12:$B$1011,1,ローデータ!$G$12:$G$1011,$G$4,ローデータ!$K$12:$K$1011,$F$21,ローデータ!$S$12:$S$1011,$J$124,ローデータ!$H$12:$H$1011,A133)</f>
        <v>1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2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1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COUNTIFS(ローデータ!$B$12:$B$1011,1,ローデータ!$G$12:$G$1011,$G$4,ローデータ!$K$12:$K$1011,$F$21,ローデータ!$S$12:$S$1011,$I$124,ローデータ!$H$12:$H$1011,A134)</f>
        <v>1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3</v>
      </c>
      <c r="D136" s="96">
        <f t="shared" ref="D136:G136" si="11">SUM(D127:D135)</f>
        <v>2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3</v>
      </c>
      <c r="J136" s="96">
        <f>SUM(J127:J135)</f>
        <v>2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3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3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3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3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1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1</v>
      </c>
      <c r="K150" s="78">
        <f>SUMIFS(ローデータ!$V$12:$V$1011,ローデータ!$B$12:$B$1011,1,ローデータ!$G$12:$G$1011,$G$4,ローデータ!$K$12:$K$1011,$F$21,ローデータ!$H$12:$H$1011,A150)</f>
        <v>1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2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1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8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15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27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15</v>
      </c>
      <c r="G171" s="285"/>
      <c r="H171" s="284">
        <f>SUM(H159:I170)</f>
        <v>7</v>
      </c>
      <c r="I171" s="285"/>
      <c r="J171" s="284">
        <f>SUM(J159:L170)</f>
        <v>5</v>
      </c>
      <c r="K171" s="286"/>
      <c r="L171" s="285"/>
      <c r="M171" s="45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15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15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7</v>
      </c>
      <c r="H198" s="77">
        <f>SUMIFS(ローデータ!O12:O1011,ローデータ!$B$12:$B$1011,1,ローデータ!$G$12:$G$1011,$G$4,ローデータ!$I$12:$I$1011,$C$14,ローデータ!$K$12:$K$1011,$B$21)</f>
        <v>8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1</v>
      </c>
      <c r="K198" s="105">
        <f>SUM(F198:J198)</f>
        <v>18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7</v>
      </c>
      <c r="H210" s="82">
        <f>SUM(H198:H209)</f>
        <v>8</v>
      </c>
      <c r="I210" s="82">
        <f t="shared" si="19"/>
        <v>0</v>
      </c>
      <c r="J210" s="82">
        <f>SUM(J198:J209)</f>
        <v>1</v>
      </c>
      <c r="K210" s="105">
        <f t="shared" si="18"/>
        <v>18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3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4</v>
      </c>
      <c r="H246" s="82">
        <f t="shared" si="22"/>
        <v>0</v>
      </c>
      <c r="I246" s="82">
        <f>SUM(I234:I245)</f>
        <v>0</v>
      </c>
      <c r="J246" s="82">
        <f t="shared" si="22"/>
        <v>3</v>
      </c>
      <c r="K246" s="82">
        <f>SUM(K234:K245)</f>
        <v>3</v>
      </c>
      <c r="L246" s="82">
        <f t="shared" si="22"/>
        <v>0</v>
      </c>
      <c r="M246" s="45">
        <f t="shared" si="21"/>
        <v>10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2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2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3</v>
      </c>
      <c r="G266" s="45">
        <f t="shared" ref="G266" si="25">SUM(G254:G265)</f>
        <v>2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3</v>
      </c>
      <c r="M266" s="82">
        <f>SUM(M254:M265)</f>
        <v>2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4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5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8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4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5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1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13</v>
      </c>
      <c r="H4" s="133" t="s">
        <v>53</v>
      </c>
      <c r="K4" s="295">
        <f>COUNTIFS(ローデータ!B12:B1011,1,ローデータ!G12:G1011,$G$4)</f>
        <v>36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17</v>
      </c>
      <c r="D10" s="45">
        <f>COUNTIFS(ローデータ!$B$12:$B$1011,1,ローデータ!$G$12:$G$1011,$G$4,ローデータ!$H$12:$H$1011,D8)</f>
        <v>9</v>
      </c>
      <c r="E10" s="45">
        <f>COUNTIFS(ローデータ!$B$12:$B$1011,1,ローデータ!$G$12:$G$1011,$G$4,ローデータ!$H$12:$H$1011,E8)</f>
        <v>3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36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36</v>
      </c>
      <c r="D16" s="45">
        <f>SUM(B16:C16)</f>
        <v>36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21</v>
      </c>
      <c r="C23" s="285"/>
      <c r="D23" s="284">
        <f>COUNTIFS(ローデータ!$B$12:$B$1011,1,ローデータ!$G$12:$G$1011,$G$4,ローデータ!$K$12:$K$1011,D21)</f>
        <v>9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17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24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19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9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9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8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3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6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3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7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9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9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3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3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36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7</v>
      </c>
      <c r="F76" s="285"/>
      <c r="G76" s="284">
        <f>COUNTIFS(ローデータ!$B$12:$B$1011,1,ローデータ!$G$12:$G$1011,$G$4,ローデータ!$H$12:$H$1011,$A$76,ローデータ!$K$12:$K$1011,G73)</f>
        <v>5</v>
      </c>
      <c r="H76" s="286"/>
      <c r="I76" s="286"/>
      <c r="J76" s="91">
        <f t="shared" si="2"/>
        <v>17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6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9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3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21</v>
      </c>
      <c r="D84" s="328"/>
      <c r="E84" s="327">
        <f>SUM(E75:F83)</f>
        <v>9</v>
      </c>
      <c r="F84" s="328"/>
      <c r="G84" s="329">
        <f>SUM(G75:I83)</f>
        <v>6</v>
      </c>
      <c r="H84" s="329"/>
      <c r="I84" s="327"/>
      <c r="J84" s="93">
        <f t="shared" si="2"/>
        <v>36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7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5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6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1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3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3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3</v>
      </c>
      <c r="M101" s="90">
        <f>SUM(M92:M100)</f>
        <v>17</v>
      </c>
      <c r="N101" s="90">
        <f>SUM(N92:N100)</f>
        <v>4</v>
      </c>
      <c r="O101" s="90">
        <f>SUM(O92:O100)</f>
        <v>0</v>
      </c>
      <c r="P101" s="90">
        <f>SUM(P92:P100)</f>
        <v>0</v>
      </c>
      <c r="Q101" s="90">
        <f t="shared" si="3"/>
        <v>24</v>
      </c>
    </row>
    <row r="102" spans="1:17" ht="14.1" customHeight="1" x14ac:dyDescent="0.15">
      <c r="A102" s="126" t="s">
        <v>50</v>
      </c>
      <c r="B102" s="127"/>
      <c r="C102" s="45">
        <f>SUM(C93:C101)</f>
        <v>19</v>
      </c>
      <c r="D102" s="45">
        <f>SUM(D93:D101)</f>
        <v>1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7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7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6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9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1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3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9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9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8</v>
      </c>
      <c r="L118" s="96">
        <f t="shared" si="8"/>
        <v>0</v>
      </c>
      <c r="M118" s="96">
        <f t="shared" si="8"/>
        <v>0</v>
      </c>
      <c r="N118" s="96">
        <f t="shared" si="8"/>
        <v>3</v>
      </c>
      <c r="O118" s="96">
        <f t="shared" si="8"/>
        <v>1</v>
      </c>
      <c r="P118" s="96">
        <f t="shared" si="8"/>
        <v>0</v>
      </c>
      <c r="Q118" s="96">
        <f t="shared" si="5"/>
        <v>12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5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5</v>
      </c>
      <c r="I128" s="102">
        <f>COUNTIFS(ローデータ!$B$12:$B$1011,1,ローデータ!$G$12:$G$1011,$G$4,ローデータ!$K$12:$K$1011,$F$21,ローデータ!$S$12:$S$1011,$I$124,ローデータ!$H$12:$H$1011,A128)</f>
        <v>5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5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6</v>
      </c>
      <c r="J136" s="96">
        <f>SUM(J127:J135)</f>
        <v>0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1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2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5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2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6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3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2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7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21</v>
      </c>
      <c r="G159" s="285"/>
      <c r="H159" s="284">
        <f>COUNTIFS(ローデータ!$B$12:$B$1011,1,ローデータ!$G$12:$G$1011,$G$4,ローデータ!$I$12:$I$1011,$C$14,ローデータ!$K$12:$K$1011,H157)</f>
        <v>9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36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21</v>
      </c>
      <c r="G171" s="285"/>
      <c r="H171" s="284">
        <f>SUM(H159:I170)</f>
        <v>9</v>
      </c>
      <c r="I171" s="285"/>
      <c r="J171" s="284">
        <f>SUM(J159:L170)</f>
        <v>6</v>
      </c>
      <c r="K171" s="286"/>
      <c r="L171" s="285"/>
      <c r="M171" s="45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19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19</v>
      </c>
      <c r="G191" s="45">
        <f>SUM(G179:G190)</f>
        <v>1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21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17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24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3</v>
      </c>
      <c r="G210" s="82">
        <f t="shared" ref="G210:I210" si="19">SUM(G198:G209)</f>
        <v>17</v>
      </c>
      <c r="H210" s="82">
        <f>SUM(H198:H209)</f>
        <v>4</v>
      </c>
      <c r="I210" s="82">
        <f t="shared" si="19"/>
        <v>0</v>
      </c>
      <c r="J210" s="82">
        <f>SUM(J198:J209)</f>
        <v>0</v>
      </c>
      <c r="K210" s="105">
        <f t="shared" si="18"/>
        <v>24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9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9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9</v>
      </c>
      <c r="G228" s="45">
        <f>SUM(G216:G227)</f>
        <v>0</v>
      </c>
      <c r="H228" s="45">
        <f>SUM(H216:H227)</f>
        <v>0</v>
      </c>
      <c r="I228" s="45">
        <f t="shared" si="20"/>
        <v>9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8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3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8</v>
      </c>
      <c r="H246" s="82">
        <f t="shared" si="22"/>
        <v>0</v>
      </c>
      <c r="I246" s="82">
        <f>SUM(I234:I245)</f>
        <v>0</v>
      </c>
      <c r="J246" s="82">
        <f t="shared" si="22"/>
        <v>3</v>
      </c>
      <c r="K246" s="82">
        <f>SUM(K234:K245)</f>
        <v>1</v>
      </c>
      <c r="L246" s="82">
        <f t="shared" si="22"/>
        <v>0</v>
      </c>
      <c r="M246" s="45">
        <f t="shared" si="21"/>
        <v>12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6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6</v>
      </c>
      <c r="M266" s="82">
        <f>SUM(M254:M265)</f>
        <v>0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5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6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4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7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1</v>
      </c>
      <c r="G284" s="45">
        <f t="shared" ref="G284:J284" si="28">SUM(G272:G283)</f>
        <v>5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6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2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14</v>
      </c>
      <c r="H4" s="133" t="s">
        <v>53</v>
      </c>
      <c r="K4" s="295">
        <f>COUNTIFS(ローデータ!B12:B1011,1,ローデータ!G12:G1011,$G$4)</f>
        <v>42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13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8</v>
      </c>
      <c r="G10" s="45">
        <f>COUNTIFS(ローデータ!$B$12:$B$1011,1,ローデータ!$G$12:$G$1011,$G$4,ローデータ!$H$12:$H$1011,G8)</f>
        <v>4</v>
      </c>
      <c r="H10" s="45">
        <f>COUNTIFS(ローデータ!$B$12:$B$1011,1,ローデータ!$G$12:$G$1011,$G$4,ローデータ!$H$12:$H$1011,H8)</f>
        <v>3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0</v>
      </c>
      <c r="K10" s="45">
        <f>SUM(B10:J10)</f>
        <v>42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42</v>
      </c>
      <c r="D16" s="45">
        <f>SUM(B16:C16)</f>
        <v>42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25</v>
      </c>
      <c r="C23" s="285"/>
      <c r="D23" s="284">
        <f>COUNTIFS(ローデータ!$B$12:$B$1011,1,ローデータ!$G$12:$G$1011,$G$4,ローデータ!$K$12:$K$1011,D21)</f>
        <v>11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22</v>
      </c>
      <c r="L29" s="73">
        <f>SUMIFS(ローデータ!O12:O1011,ローデータ!$B$12:$B$1011,1,ローデータ!$G$12:$G$1011,$G$4,ローデータ!$K$12:$K$1011,$B$21)</f>
        <v>5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33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21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1</v>
      </c>
      <c r="F30" s="45">
        <f>COUNTIFS(ローデータ!$B$12:$B$1011,1,ローデータ!$G$12:$G$1011,$G$4,ローデータ!$K$12:$K$1011,$B$21,ローデータ!$L$12:$L$1011,F27)</f>
        <v>3</v>
      </c>
      <c r="G30" s="45">
        <f>SUM(B30:F30)</f>
        <v>25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10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3</v>
      </c>
      <c r="O36" s="45">
        <f>SUMIFS(ローデータ!Y12:Y1011,ローデータ!$B$12:$B$1011,1,ローデータ!$G$12:$G$1011,$G$4,ローデータ!$K$12:$K$1011,$D$21)</f>
        <v>7</v>
      </c>
      <c r="P36" s="45">
        <f>SUMIFS(ローデータ!Z12:Z1011,ローデータ!$B$12:$B$1011,1,ローデータ!$G$12:$G$1011,$G$4,ローデータ!$K$12:$K$1011,$D$21)</f>
        <v>1</v>
      </c>
      <c r="Q36" s="45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5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4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8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8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4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4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3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3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42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7</v>
      </c>
      <c r="D76" s="285"/>
      <c r="E76" s="284">
        <f>COUNTIFS(ローデータ!$B$12:$B$1011,1,ローデータ!$G$12:$G$1011,$G$4,ローデータ!$H$12:$H$1011,$A$76,ローデータ!$K$12:$K$1011,E73)</f>
        <v>4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13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5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8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4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4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2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3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25</v>
      </c>
      <c r="D84" s="328"/>
      <c r="E84" s="327">
        <f>SUM(E75:F83)</f>
        <v>11</v>
      </c>
      <c r="F84" s="328"/>
      <c r="G84" s="329">
        <f>SUM(G75:I83)</f>
        <v>6</v>
      </c>
      <c r="H84" s="329"/>
      <c r="I84" s="327"/>
      <c r="J84" s="93">
        <f t="shared" si="2"/>
        <v>42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2</v>
      </c>
      <c r="M93" s="75">
        <f>SUMIFS(ローデータ!$N$12:$N$1011,ローデータ!$B$12:$B$1011,1,ローデータ!$G$12:$G$1011,$G$4,ローデータ!$K$12:$K$1011,$B$21,ローデータ!$H$12:$H$1011,J93)</f>
        <v>9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2</v>
      </c>
      <c r="H94" s="45">
        <f t="shared" si="4"/>
        <v>7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2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6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4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1</v>
      </c>
      <c r="H97" s="45">
        <f t="shared" si="4"/>
        <v>5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2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5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1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4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6</v>
      </c>
      <c r="M101" s="90">
        <f>SUM(M92:M100)</f>
        <v>22</v>
      </c>
      <c r="N101" s="90">
        <f>SUM(N92:N100)</f>
        <v>5</v>
      </c>
      <c r="O101" s="90">
        <f>SUM(O92:O100)</f>
        <v>0</v>
      </c>
      <c r="P101" s="90">
        <f>SUM(P92:P100)</f>
        <v>0</v>
      </c>
      <c r="Q101" s="90">
        <f t="shared" si="3"/>
        <v>33</v>
      </c>
    </row>
    <row r="102" spans="1:17" ht="14.1" customHeight="1" x14ac:dyDescent="0.15">
      <c r="A102" s="126" t="s">
        <v>50</v>
      </c>
      <c r="B102" s="127"/>
      <c r="C102" s="45">
        <f>SUM(C93:C101)</f>
        <v>21</v>
      </c>
      <c r="D102" s="45">
        <f>SUM(D93:D101)</f>
        <v>0</v>
      </c>
      <c r="E102" s="45">
        <f>SUM(E93:E101)</f>
        <v>0</v>
      </c>
      <c r="F102" s="45">
        <f>SUM(F93:F101)</f>
        <v>1</v>
      </c>
      <c r="G102" s="45">
        <f>SUM(G93:G101)</f>
        <v>3</v>
      </c>
      <c r="H102" s="45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4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2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6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1</v>
      </c>
      <c r="Q111" s="98">
        <f t="shared" si="5"/>
        <v>3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2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2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2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1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2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1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4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2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2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1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1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2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10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5</v>
      </c>
      <c r="L118" s="96">
        <f t="shared" si="8"/>
        <v>0</v>
      </c>
      <c r="M118" s="96">
        <f t="shared" si="8"/>
        <v>1</v>
      </c>
      <c r="N118" s="96">
        <f t="shared" si="8"/>
        <v>3</v>
      </c>
      <c r="O118" s="96">
        <f t="shared" si="8"/>
        <v>7</v>
      </c>
      <c r="P118" s="96">
        <f t="shared" si="8"/>
        <v>1</v>
      </c>
      <c r="Q118" s="96">
        <f t="shared" si="5"/>
        <v>17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1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COUNTIFS(ローデータ!$B$12:$B$1011,1,ローデータ!$G$12:$G$1011,$G$4,ローデータ!$K$12:$K$1011,$F$21,ローデータ!$S$12:$S$1011,$I$124,ローデータ!$H$12:$H$1011,A134)</f>
        <v>1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5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2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4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1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1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1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5</v>
      </c>
      <c r="K152" s="45">
        <f t="shared" si="15"/>
        <v>1</v>
      </c>
      <c r="L152" s="45">
        <f t="shared" si="15"/>
        <v>0</v>
      </c>
      <c r="M152" s="45">
        <f t="shared" si="15"/>
        <v>4</v>
      </c>
      <c r="N152" s="45">
        <f t="shared" si="15"/>
        <v>1</v>
      </c>
      <c r="O152" s="45">
        <f t="shared" si="15"/>
        <v>0</v>
      </c>
      <c r="P152" s="45">
        <f t="shared" si="13"/>
        <v>11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25</v>
      </c>
      <c r="G159" s="285"/>
      <c r="H159" s="284">
        <f>COUNTIFS(ローデータ!$B$12:$B$1011,1,ローデータ!$G$12:$G$1011,$G$4,ローデータ!$I$12:$I$1011,$C$14,ローデータ!$K$12:$K$1011,H157)</f>
        <v>11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42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25</v>
      </c>
      <c r="G171" s="285"/>
      <c r="H171" s="284">
        <f>SUM(H159:I170)</f>
        <v>11</v>
      </c>
      <c r="I171" s="285"/>
      <c r="J171" s="284">
        <f>SUM(J159:L170)</f>
        <v>6</v>
      </c>
      <c r="K171" s="286"/>
      <c r="L171" s="285"/>
      <c r="M171" s="45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21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1</v>
      </c>
      <c r="J179" s="45">
        <f>COUNTIFS(ローデータ!$B$12:$B$1011,1,ローデータ!$G$12:$G$1011,$G$4,ローデータ!$I$12:$I$1011,$C$14,ローデータ!$K$12:$K$1011,$B$21,ローデータ!$L$12:$L$1011,J176)</f>
        <v>3</v>
      </c>
      <c r="K179" s="94">
        <f t="shared" ref="K179:K191" si="17">SUM(F179:J179)</f>
        <v>25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21</v>
      </c>
      <c r="G191" s="45">
        <f>SUM(G179:G190)</f>
        <v>0</v>
      </c>
      <c r="H191" s="45">
        <f>SUM(H179:H190)</f>
        <v>0</v>
      </c>
      <c r="I191" s="45">
        <f>SUM(I179:I190)</f>
        <v>1</v>
      </c>
      <c r="J191" s="45">
        <f>SUM(J179:J190)</f>
        <v>3</v>
      </c>
      <c r="K191" s="94">
        <f t="shared" si="17"/>
        <v>25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22</v>
      </c>
      <c r="H198" s="77">
        <f>SUMIFS(ローデータ!O12:O1011,ローデータ!$B$12:$B$1011,1,ローデータ!$G$12:$G$1011,$G$4,ローデータ!$I$12:$I$1011,$C$14,ローデータ!$K$12:$K$1011,$B$21)</f>
        <v>5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33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6</v>
      </c>
      <c r="G210" s="82">
        <f t="shared" ref="G210:I210" si="19">SUM(G198:G209)</f>
        <v>22</v>
      </c>
      <c r="H210" s="82">
        <f>SUM(H198:H209)</f>
        <v>5</v>
      </c>
      <c r="I210" s="82">
        <f t="shared" si="19"/>
        <v>0</v>
      </c>
      <c r="J210" s="82">
        <f>SUM(J198:J209)</f>
        <v>0</v>
      </c>
      <c r="K210" s="105">
        <f t="shared" si="18"/>
        <v>33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10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10</v>
      </c>
      <c r="G228" s="45">
        <f>SUM(G216:G227)</f>
        <v>1</v>
      </c>
      <c r="H228" s="45">
        <f>SUM(H216:H227)</f>
        <v>0</v>
      </c>
      <c r="I228" s="45">
        <f t="shared" si="20"/>
        <v>11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3</v>
      </c>
      <c r="K234" s="77">
        <f>SUMIFS(ローデータ!Y12:Y1011,ローデータ!$B$12:$B$1011,1,ローデータ!$G$12:$G$1011,$G$4,ローデータ!$I$12:$I$1011,$C$14,ローデータ!$K$12:$K$1011,$D$21)</f>
        <v>7</v>
      </c>
      <c r="L234" s="77">
        <f>SUMIFS(ローデータ!Z12:Z1011,ローデータ!$B$12:$B$1011,1,ローデータ!$G$12:$G$1011,$G$4,ローデータ!$I$12:$I$1011,$C$14,ローデータ!$K$12:$K$1011,$D$21)</f>
        <v>1</v>
      </c>
      <c r="M234" s="45">
        <f t="shared" ref="M234:M246" si="21">SUM(F234:L234)</f>
        <v>17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5</v>
      </c>
      <c r="H246" s="82">
        <f t="shared" si="22"/>
        <v>0</v>
      </c>
      <c r="I246" s="82">
        <f>SUM(I234:I245)</f>
        <v>1</v>
      </c>
      <c r="J246" s="82">
        <f t="shared" si="22"/>
        <v>3</v>
      </c>
      <c r="K246" s="82">
        <f>SUM(K234:K245)</f>
        <v>7</v>
      </c>
      <c r="L246" s="82">
        <f t="shared" si="22"/>
        <v>1</v>
      </c>
      <c r="M246" s="45">
        <f t="shared" si="21"/>
        <v>17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5</v>
      </c>
      <c r="H272" s="77">
        <f>SUMIFS(ローデータ!O86:O1085,ローデータ!$B$12:$B$1011,1,ローデータ!$G$12:$G$1011,$G$4,ローデータ!$I$12:$I$1011,$C$14,ローデータ!$K$12:$K$1011,$F$21)</f>
        <v>2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7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5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4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5</v>
      </c>
      <c r="H284" s="45">
        <f t="shared" si="28"/>
        <v>2</v>
      </c>
      <c r="I284" s="45">
        <f t="shared" si="28"/>
        <v>0</v>
      </c>
      <c r="J284" s="45">
        <f t="shared" si="28"/>
        <v>0</v>
      </c>
      <c r="K284" s="83">
        <f t="shared" si="26"/>
        <v>7</v>
      </c>
      <c r="L284" s="82">
        <f>SUM(L272:L283)</f>
        <v>0</v>
      </c>
      <c r="M284" s="82">
        <f t="shared" ref="M284:R284" si="29">SUM(M272:M283)</f>
        <v>5</v>
      </c>
      <c r="N284" s="82">
        <f t="shared" si="29"/>
        <v>1</v>
      </c>
      <c r="O284" s="82">
        <f t="shared" si="29"/>
        <v>0</v>
      </c>
      <c r="P284" s="82">
        <f t="shared" si="29"/>
        <v>4</v>
      </c>
      <c r="Q284" s="82">
        <f t="shared" si="29"/>
        <v>1</v>
      </c>
      <c r="R284" s="82">
        <f t="shared" si="29"/>
        <v>0</v>
      </c>
      <c r="S284" s="45">
        <f t="shared" si="27"/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15</v>
      </c>
      <c r="H4" s="133" t="s">
        <v>53</v>
      </c>
      <c r="K4" s="295">
        <f>COUNTIFS(ローデータ!B12:B1011,1,ローデータ!G12:G1011,$G$4)</f>
        <v>32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9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7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4</v>
      </c>
      <c r="J10" s="45">
        <f>COUNTIFS(ローデータ!$B$12:$B$1011,1,ローデータ!$G$12:$G$1011,$G$4,ローデータ!$H$12:$H$1011,J8)</f>
        <v>1</v>
      </c>
      <c r="K10" s="45">
        <f>SUM(B10:J10)</f>
        <v>32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32</v>
      </c>
      <c r="D16" s="45">
        <f>SUM(B16:C16)</f>
        <v>32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13</v>
      </c>
      <c r="C23" s="285"/>
      <c r="D23" s="284">
        <f>COUNTIFS(ローデータ!$B$12:$B$1011,1,ローデータ!$G$12:$G$1011,$G$4,ローデータ!$K$12:$K$1011,D21)</f>
        <v>10</v>
      </c>
      <c r="E23" s="285"/>
      <c r="F23" s="284">
        <f>COUNTIFS(ローデータ!$B$12:$B$1011,1,ローデータ!$G$12:$G$1011,$G$4,ローデータ!$K$12:$K$1011,F21)</f>
        <v>9</v>
      </c>
      <c r="G23" s="286"/>
      <c r="H23" s="285"/>
      <c r="I23" s="45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7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13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13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13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9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10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9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9</v>
      </c>
      <c r="H44" s="76">
        <f>COUNTIFS(ローデータ!$B$12:$B$1011,1,ローデータ!$G$12:$G$1011,$G$4,ローデータ!$K$12:$K$1011,$F$21,ローデータ!$S$12:$S$1011,H41)</f>
        <v>9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9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8</v>
      </c>
      <c r="D50" s="78">
        <f>SUMIFS(ローデータ!O12:O1011,ローデータ!$B$12:$B$1011,1,ローデータ!$G$12:$G$1011,$G$4,ローデータ!$K$12:$K$1011,$F$21)</f>
        <v>3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12</v>
      </c>
      <c r="H50" s="81">
        <f>SUMIFS(ローデータ!T12:T1011,ローデータ!$B$12:$B$1011,1,ローデータ!$G$12:$G$1011,$G$4,ローデータ!$K$12:$K$1011,$F$21)</f>
        <v>2</v>
      </c>
      <c r="I50" s="78">
        <f>SUMIFS(ローデータ!U12:U1011,ローデータ!$B$12:$B$1011,1,ローデータ!$G$12:$G$1011,$G$4,ローデータ!$K$12:$K$1011,$F$21)</f>
        <v>7</v>
      </c>
      <c r="J50" s="78">
        <f>SUMIFS(ローデータ!V12:V1011,ローデータ!$B$12:$B$1011,1,ローデータ!$G$12:$G$1011,$G$4,ローデータ!$K$12:$K$1011,$F$21)</f>
        <v>3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4</v>
      </c>
      <c r="M50" s="78">
        <f>SUMIFS(ローデータ!Y12:Y1011,ローデータ!$B$12:$B$1011,1,ローデータ!$G$12:$G$1011,$G$4,ローデータ!$K$12:$K$1011,$F$21)</f>
        <v>3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19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9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9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7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7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4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4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06" t="s">
        <v>50</v>
      </c>
      <c r="B68" s="307"/>
      <c r="C68" s="87">
        <f>SUM(C59:C67)</f>
        <v>32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6</v>
      </c>
      <c r="H76" s="286"/>
      <c r="I76" s="286"/>
      <c r="J76" s="91">
        <f t="shared" si="2"/>
        <v>9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6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7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2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91">
        <f t="shared" si="2"/>
        <v>4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1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1</v>
      </c>
    </row>
    <row r="84" spans="1:17" ht="14.1" customHeight="1" thickTop="1" x14ac:dyDescent="0.15">
      <c r="A84" s="306" t="s">
        <v>50</v>
      </c>
      <c r="B84" s="307"/>
      <c r="C84" s="327">
        <f>SUM(C75:D83)</f>
        <v>13</v>
      </c>
      <c r="D84" s="328"/>
      <c r="E84" s="327">
        <f>SUM(E75:F83)</f>
        <v>10</v>
      </c>
      <c r="F84" s="328"/>
      <c r="G84" s="329">
        <f>SUM(G75:I83)</f>
        <v>9</v>
      </c>
      <c r="H84" s="329"/>
      <c r="I84" s="327"/>
      <c r="J84" s="93">
        <f t="shared" si="2"/>
        <v>32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4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5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6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6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7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13</v>
      </c>
    </row>
    <row r="102" spans="1:17" ht="14.1" customHeight="1" x14ac:dyDescent="0.15">
      <c r="A102" s="126" t="s">
        <v>50</v>
      </c>
      <c r="B102" s="127"/>
      <c r="C102" s="45">
        <f>SUM(C93:C101)</f>
        <v>13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1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1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2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2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2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1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2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1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44" t="s">
        <v>50</v>
      </c>
      <c r="B118" s="345"/>
      <c r="C118" s="96">
        <f>SUM(C109:C117)</f>
        <v>9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10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4</v>
      </c>
      <c r="L118" s="96">
        <f t="shared" si="8"/>
        <v>0</v>
      </c>
      <c r="M118" s="96">
        <f t="shared" si="8"/>
        <v>1</v>
      </c>
      <c r="N118" s="96">
        <f t="shared" si="8"/>
        <v>1</v>
      </c>
      <c r="O118" s="96">
        <f t="shared" si="8"/>
        <v>4</v>
      </c>
      <c r="P118" s="96">
        <f t="shared" si="8"/>
        <v>0</v>
      </c>
      <c r="Q118" s="96">
        <f t="shared" si="5"/>
        <v>11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6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6</v>
      </c>
      <c r="I128" s="102">
        <f>COUNTIFS(ローデータ!$B$12:$B$1011,1,ローデータ!$G$12:$G$1011,$G$4,ローデータ!$K$12:$K$1011,$F$21,ローデータ!$S$12:$S$1011,$I$124,ローデータ!$H$12:$H$1011,A128)</f>
        <v>6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6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1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1</v>
      </c>
      <c r="I134" s="102">
        <f>COUNTIFS(ローデータ!$B$12:$B$1011,1,ローデータ!$G$12:$G$1011,$G$4,ローデータ!$K$12:$K$1011,$F$21,ローデータ!$S$12:$S$1011,$I$124,ローデータ!$H$12:$H$1011,A134)</f>
        <v>1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1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9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9</v>
      </c>
      <c r="I136" s="98">
        <f>SUM(I127:I135)</f>
        <v>9</v>
      </c>
      <c r="J136" s="96">
        <f>SUM(J127:J135)</f>
        <v>0</v>
      </c>
      <c r="K136" s="96">
        <f>SUM(K127:K135)</f>
        <v>0</v>
      </c>
      <c r="L136" s="96">
        <f t="shared" si="9"/>
        <v>9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6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7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6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4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1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4</v>
      </c>
      <c r="I145" s="81">
        <f>SUMIFS(ローデータ!$T$12:$T$1011,ローデータ!$B$12:$B$1011,1,ローデータ!$G$12:$G$1011,$G$4,ローデータ!$K$12:$K$1011,$F$21,ローデータ!$H$12:$H$1011,A145)</f>
        <v>2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2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6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1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1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1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1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1</v>
      </c>
      <c r="D152" s="45">
        <f>SUM(D143:D151)</f>
        <v>8</v>
      </c>
      <c r="E152" s="45">
        <f>SUM(E143:E151)</f>
        <v>3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12</v>
      </c>
      <c r="I152" s="45">
        <f t="shared" ref="I152:O152" si="15">SUM(I143:I151)</f>
        <v>2</v>
      </c>
      <c r="J152" s="45">
        <f t="shared" si="15"/>
        <v>7</v>
      </c>
      <c r="K152" s="45">
        <f t="shared" si="15"/>
        <v>3</v>
      </c>
      <c r="L152" s="45">
        <f t="shared" si="15"/>
        <v>0</v>
      </c>
      <c r="M152" s="45">
        <f t="shared" si="15"/>
        <v>4</v>
      </c>
      <c r="N152" s="45">
        <f t="shared" si="15"/>
        <v>3</v>
      </c>
      <c r="O152" s="45">
        <f t="shared" si="15"/>
        <v>0</v>
      </c>
      <c r="P152" s="45">
        <f t="shared" si="13"/>
        <v>19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13</v>
      </c>
      <c r="G159" s="285"/>
      <c r="H159" s="284">
        <f>COUNTIFS(ローデータ!$B$12:$B$1011,1,ローデータ!$G$12:$G$1011,$G$4,ローデータ!$I$12:$I$1011,$C$14,ローデータ!$K$12:$K$1011,H157)</f>
        <v>10</v>
      </c>
      <c r="I159" s="285"/>
      <c r="J159" s="284">
        <f>COUNTIFS(ローデータ!$B$12:$B$1011,1,ローデータ!$G$12:$G$1011,$G$4,ローデータ!$I$12:$I$1011,$C$14,ローデータ!$K$12:$K$1011,J157)</f>
        <v>9</v>
      </c>
      <c r="K159" s="286"/>
      <c r="L159" s="285"/>
      <c r="M159" s="45">
        <f t="shared" ref="M159:M171" si="16">SUM(F159:L159)</f>
        <v>32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13</v>
      </c>
      <c r="G171" s="285"/>
      <c r="H171" s="284">
        <f>SUM(H159:I170)</f>
        <v>10</v>
      </c>
      <c r="I171" s="285"/>
      <c r="J171" s="284">
        <f>SUM(J159:L170)</f>
        <v>9</v>
      </c>
      <c r="K171" s="286"/>
      <c r="L171" s="285"/>
      <c r="M171" s="45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13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13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13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13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7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13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7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13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9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9</v>
      </c>
      <c r="G228" s="45">
        <f>SUM(G216:G227)</f>
        <v>1</v>
      </c>
      <c r="H228" s="45">
        <f>SUM(H216:H227)</f>
        <v>0</v>
      </c>
      <c r="I228" s="45">
        <f t="shared" si="20"/>
        <v>10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4</v>
      </c>
      <c r="H246" s="82">
        <f t="shared" si="22"/>
        <v>0</v>
      </c>
      <c r="I246" s="82">
        <f>SUM(I234:I245)</f>
        <v>1</v>
      </c>
      <c r="J246" s="82">
        <f t="shared" si="22"/>
        <v>1</v>
      </c>
      <c r="K246" s="82">
        <f>SUM(K234:K245)</f>
        <v>4</v>
      </c>
      <c r="L246" s="82">
        <f t="shared" si="22"/>
        <v>0</v>
      </c>
      <c r="M246" s="45">
        <f t="shared" si="21"/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9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9</v>
      </c>
      <c r="L254" s="45">
        <f>COUNTIFS(ローデータ!$B$12:$B$1011,1,ローデータ!$G$12:$G$1011,$G$4,ローデータ!$I$12:$I$1011,$C$14,ローデータ!$K$12:$K$1011,$F$21,ローデータ!$S$12:$S$1011,L251)</f>
        <v>9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9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9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9</v>
      </c>
      <c r="L266" s="82">
        <f>SUM(L254:L265)</f>
        <v>9</v>
      </c>
      <c r="M266" s="82">
        <f>SUM(M254:M265)</f>
        <v>0</v>
      </c>
      <c r="N266" s="82">
        <f>SUM(N254:N265)</f>
        <v>0</v>
      </c>
      <c r="O266" s="45">
        <f>SUM(L266:N266)</f>
        <v>9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4</v>
      </c>
      <c r="G272" s="77">
        <f>SUMIFS(ローデータ!N86:N1085,ローデータ!$B$12:$B$1011,1,ローデータ!$G$12:$G$1011,$G$4,ローデータ!$I$12:$I$1011,$C$14,ローデータ!$K$12:$K$1011,$F$21)</f>
        <v>7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11</v>
      </c>
      <c r="L272" s="82">
        <f>SUMIFS(ローデータ!$T$12:$T$1011,ローデータ!$B$12:$B$1011,1,ローデータ!$G$12:$G$1011,$G$4,ローデータ!$I$12:$I$1011,$C$14,ローデータ!$K$12:$K$1011,$F$21)</f>
        <v>2</v>
      </c>
      <c r="M272" s="82">
        <f>SUMIFS(ローデータ!$U$12:$U$1011,ローデータ!$B$12:$B$1011,1,ローデータ!$G$12:$G$1011,$G$4,ローデータ!$I$12:$I$1011,$C$14,ローデータ!$K$12:$K$1011,$F$21)</f>
        <v>7</v>
      </c>
      <c r="N272" s="82">
        <f>SUMIFS(ローデータ!$V$12:$V$1011,ローデータ!$B$12:$B$1011,1,ローデータ!$G$12:$G$1011,$G$4,ローデータ!$I$12:$I$1011,$C$14,ローデータ!$K$12:$K$1011,$F$21)</f>
        <v>3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4</v>
      </c>
      <c r="Q272" s="82">
        <f>SUMIFS(ローデータ!$Y$12:$Y$1011,ローデータ!$B$12:$B$1011,1,ローデータ!$G$12:$G$1011,$G$4,ローデータ!$I$12:$I$1011,$C$14,ローデータ!$K$12:$K$1011,$F$21)</f>
        <v>3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19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4</v>
      </c>
      <c r="G284" s="45">
        <f t="shared" ref="G284:J284" si="28">SUM(G272:G283)</f>
        <v>7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11</v>
      </c>
      <c r="L284" s="82">
        <f>SUM(L272:L283)</f>
        <v>2</v>
      </c>
      <c r="M284" s="82">
        <f t="shared" ref="M284:R284" si="29">SUM(M272:M283)</f>
        <v>7</v>
      </c>
      <c r="N284" s="82">
        <f t="shared" si="29"/>
        <v>3</v>
      </c>
      <c r="O284" s="82">
        <f t="shared" si="29"/>
        <v>0</v>
      </c>
      <c r="P284" s="82">
        <f t="shared" si="29"/>
        <v>4</v>
      </c>
      <c r="Q284" s="82">
        <f t="shared" si="29"/>
        <v>3</v>
      </c>
      <c r="R284" s="82">
        <f t="shared" si="29"/>
        <v>0</v>
      </c>
      <c r="S284" s="45">
        <f t="shared" si="27"/>
        <v>19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16</v>
      </c>
      <c r="H4" s="133" t="s">
        <v>53</v>
      </c>
      <c r="K4" s="295">
        <f>COUNTIFS(ローデータ!B12:B1011,1,ローデータ!G12:G1011,$G$4)</f>
        <v>43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17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8</v>
      </c>
      <c r="F10" s="45">
        <f>COUNTIFS(ローデータ!$B$12:$B$1011,1,ローデータ!$G$12:$G$1011,$G$4,ローデータ!$H$12:$H$1011,F8)</f>
        <v>7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0</v>
      </c>
      <c r="K10" s="45">
        <f>SUM(B10:J10)</f>
        <v>43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43</v>
      </c>
      <c r="D16" s="45">
        <f>SUM(B16:C16)</f>
        <v>43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23</v>
      </c>
      <c r="C23" s="285"/>
      <c r="D23" s="284">
        <f>COUNTIFS(ローデータ!$B$12:$B$1011,1,ローデータ!$G$12:$G$1011,$G$4,ローデータ!$K$12:$K$1011,D21)</f>
        <v>12</v>
      </c>
      <c r="E23" s="285"/>
      <c r="F23" s="284">
        <f>COUNTIFS(ローデータ!$B$12:$B$1011,1,ローデータ!$G$12:$G$1011,$G$4,ローデータ!$K$12:$K$1011,F21)</f>
        <v>8</v>
      </c>
      <c r="G23" s="286"/>
      <c r="H23" s="285"/>
      <c r="I23" s="45">
        <f>SUM(B23:H23)</f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4</v>
      </c>
      <c r="K29" s="73">
        <f>SUMIFS(ローデータ!N12:N1011,ローデータ!$B$12:$B$1011,1,ローデータ!$G$12:$G$1011,$G$4,ローデータ!$K$12:$K$1011,$B$21)</f>
        <v>17</v>
      </c>
      <c r="L29" s="73">
        <f>SUMIFS(ローデータ!O12:O1011,ローデータ!$B$12:$B$1011,1,ローデータ!$G$12:$G$1011,$G$4,ローデータ!$K$12:$K$1011,$B$21)</f>
        <v>6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27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21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23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11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12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9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4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8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8</v>
      </c>
      <c r="H44" s="76">
        <f>COUNTIFS(ローデータ!$B$12:$B$1011,1,ローデータ!$G$12:$G$1011,$G$4,ローデータ!$K$12:$K$1011,$F$21,ローデータ!$S$12:$S$1011,H41)</f>
        <v>8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8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8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9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6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5</v>
      </c>
      <c r="M50" s="78">
        <f>SUMIFS(ローデータ!Y12:Y1011,ローデータ!$B$12:$B$1011,1,ローデータ!$G$12:$G$1011,$G$4,ローデータ!$K$12:$K$1011,$F$21)</f>
        <v>3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15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8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8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7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7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43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43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6</v>
      </c>
      <c r="D76" s="285"/>
      <c r="E76" s="284">
        <f>COUNTIFS(ローデータ!$B$12:$B$1011,1,ローデータ!$G$12:$G$1011,$G$4,ローデータ!$H$12:$H$1011,$A$76,ローデータ!$K$12:$K$1011,E73)</f>
        <v>6</v>
      </c>
      <c r="F76" s="285"/>
      <c r="G76" s="284">
        <f>COUNTIFS(ローデータ!$B$12:$B$1011,1,ローデータ!$G$12:$G$1011,$G$4,ローデータ!$H$12:$H$1011,$A$76,ローデータ!$K$12:$K$1011,G73)</f>
        <v>5</v>
      </c>
      <c r="H76" s="286"/>
      <c r="I76" s="286"/>
      <c r="J76" s="91">
        <f t="shared" si="2"/>
        <v>17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4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4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8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6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7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23</v>
      </c>
      <c r="D84" s="328"/>
      <c r="E84" s="327">
        <f>SUM(E75:F83)</f>
        <v>12</v>
      </c>
      <c r="F84" s="328"/>
      <c r="G84" s="329">
        <f>SUM(G75:I83)</f>
        <v>8</v>
      </c>
      <c r="H84" s="329"/>
      <c r="I84" s="327"/>
      <c r="J84" s="93">
        <f t="shared" si="2"/>
        <v>43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7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1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6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5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5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7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5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6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2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4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4</v>
      </c>
      <c r="M101" s="90">
        <f>SUM(M92:M100)</f>
        <v>17</v>
      </c>
      <c r="N101" s="90">
        <f>SUM(N92:N100)</f>
        <v>6</v>
      </c>
      <c r="O101" s="90">
        <f>SUM(O92:O100)</f>
        <v>0</v>
      </c>
      <c r="P101" s="90">
        <f>SUM(P92:P100)</f>
        <v>0</v>
      </c>
      <c r="Q101" s="90">
        <f t="shared" si="3"/>
        <v>27</v>
      </c>
    </row>
    <row r="102" spans="1:17" ht="14.1" customHeight="1" x14ac:dyDescent="0.15">
      <c r="A102" s="126" t="s">
        <v>50</v>
      </c>
      <c r="B102" s="127"/>
      <c r="C102" s="45">
        <f>SUM(C93:C101)</f>
        <v>21</v>
      </c>
      <c r="D102" s="45">
        <f>SUM(D93:D101)</f>
        <v>2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6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6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5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3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9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3</v>
      </c>
      <c r="D112" s="96">
        <f>COUNTIFS(ローデータ!$B$12:$B$1011,1,ローデータ!$G$12:$G$1011,$G$4,ローデータ!$K$12:$K$1011,$D$21,ローデータ!$S$12:$S$1011,$D$107,ローデータ!$H$12:$H$1011,A112)</f>
        <v>1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4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3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1</v>
      </c>
      <c r="O112" s="96">
        <f>SUMIFS(ローデータ!$Y$12:$Y$1011,ローデータ!$B$12:$B$1011,1,ローデータ!$G$12:$G$1011,$G$4,ローデータ!$K$12:$K$1011,$D$21,ローデータ!$H$12:$H$1011,H112)</f>
        <v>2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6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11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12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9</v>
      </c>
      <c r="L118" s="96">
        <f t="shared" si="8"/>
        <v>0</v>
      </c>
      <c r="M118" s="96">
        <f t="shared" si="8"/>
        <v>0</v>
      </c>
      <c r="N118" s="96">
        <f t="shared" si="8"/>
        <v>4</v>
      </c>
      <c r="O118" s="96">
        <f t="shared" si="8"/>
        <v>4</v>
      </c>
      <c r="P118" s="96">
        <f t="shared" si="8"/>
        <v>0</v>
      </c>
      <c r="Q118" s="96">
        <f t="shared" si="5"/>
        <v>17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5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5</v>
      </c>
      <c r="I128" s="102">
        <f>COUNTIFS(ローデータ!$B$12:$B$1011,1,ローデータ!$G$12:$G$1011,$G$4,ローデータ!$K$12:$K$1011,$F$21,ローデータ!$S$12:$S$1011,$I$124,ローデータ!$H$12:$H$1011,A128)</f>
        <v>5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5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8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8</v>
      </c>
      <c r="I136" s="98">
        <f>SUM(I127:I135)</f>
        <v>8</v>
      </c>
      <c r="J136" s="96">
        <f>SUM(J127:J135)</f>
        <v>0</v>
      </c>
      <c r="K136" s="96">
        <f>SUM(K127:K135)</f>
        <v>0</v>
      </c>
      <c r="L136" s="96">
        <f t="shared" si="9"/>
        <v>8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5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5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5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4</v>
      </c>
      <c r="N144" s="78">
        <f>SUMIFS(ローデータ!$Y$12:$Y$1011,ローデータ!$B$12:$B$1011,1,ローデータ!$G$12:$G$1011,$G$4,ローデータ!$K$12:$K$1011,$F$21,ローデータ!$H$12:$H$1011,A144)</f>
        <v>3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2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3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8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9</v>
      </c>
      <c r="I152" s="45">
        <f t="shared" ref="I152:O152" si="15">SUM(I143:I151)</f>
        <v>0</v>
      </c>
      <c r="J152" s="45">
        <f t="shared" si="15"/>
        <v>6</v>
      </c>
      <c r="K152" s="45">
        <f t="shared" si="15"/>
        <v>1</v>
      </c>
      <c r="L152" s="45">
        <f t="shared" si="15"/>
        <v>0</v>
      </c>
      <c r="M152" s="45">
        <f t="shared" si="15"/>
        <v>5</v>
      </c>
      <c r="N152" s="45">
        <f t="shared" si="15"/>
        <v>3</v>
      </c>
      <c r="O152" s="45">
        <f t="shared" si="15"/>
        <v>0</v>
      </c>
      <c r="P152" s="45">
        <f t="shared" si="13"/>
        <v>15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23</v>
      </c>
      <c r="G159" s="285"/>
      <c r="H159" s="284">
        <f>COUNTIFS(ローデータ!$B$12:$B$1011,1,ローデータ!$G$12:$G$1011,$G$4,ローデータ!$I$12:$I$1011,$C$14,ローデータ!$K$12:$K$1011,H157)</f>
        <v>12</v>
      </c>
      <c r="I159" s="285"/>
      <c r="J159" s="284">
        <f>COUNTIFS(ローデータ!$B$12:$B$1011,1,ローデータ!$G$12:$G$1011,$G$4,ローデータ!$I$12:$I$1011,$C$14,ローデータ!$K$12:$K$1011,J157)</f>
        <v>8</v>
      </c>
      <c r="K159" s="286"/>
      <c r="L159" s="285"/>
      <c r="M159" s="45">
        <f t="shared" ref="M159:M171" si="16">SUM(F159:L159)</f>
        <v>43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23</v>
      </c>
      <c r="G171" s="285"/>
      <c r="H171" s="284">
        <f>SUM(H159:I170)</f>
        <v>12</v>
      </c>
      <c r="I171" s="285"/>
      <c r="J171" s="284">
        <f>SUM(J159:L170)</f>
        <v>8</v>
      </c>
      <c r="K171" s="286"/>
      <c r="L171" s="285"/>
      <c r="M171" s="45">
        <f t="shared" si="16"/>
        <v>43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21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23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21</v>
      </c>
      <c r="G191" s="45">
        <f>SUM(G179:G190)</f>
        <v>2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23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4</v>
      </c>
      <c r="G198" s="77">
        <f>SUMIFS(ローデータ!N12:N1011,ローデータ!$B$12:$B$1011,1,ローデータ!$G$12:$G$1011,$G$4,ローデータ!$I$12:$I$1011,$C$14,ローデータ!$K$12:$K$1011,$B$21)</f>
        <v>17</v>
      </c>
      <c r="H198" s="77">
        <f>SUMIFS(ローデータ!O12:O1011,ローデータ!$B$12:$B$1011,1,ローデータ!$G$12:$G$1011,$G$4,ローデータ!$I$12:$I$1011,$C$14,ローデータ!$K$12:$K$1011,$B$21)</f>
        <v>6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27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4</v>
      </c>
      <c r="G210" s="82">
        <f t="shared" ref="G210:I210" si="19">SUM(G198:G209)</f>
        <v>17</v>
      </c>
      <c r="H210" s="82">
        <f>SUM(H198:H209)</f>
        <v>6</v>
      </c>
      <c r="I210" s="82">
        <f t="shared" si="19"/>
        <v>0</v>
      </c>
      <c r="J210" s="82">
        <f>SUM(J198:J209)</f>
        <v>0</v>
      </c>
      <c r="K210" s="105">
        <f t="shared" si="18"/>
        <v>27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11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12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11</v>
      </c>
      <c r="G228" s="45">
        <f>SUM(G216:G227)</f>
        <v>1</v>
      </c>
      <c r="H228" s="45">
        <f>SUM(H216:H227)</f>
        <v>0</v>
      </c>
      <c r="I228" s="45">
        <f t="shared" si="20"/>
        <v>12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9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4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9</v>
      </c>
      <c r="H246" s="82">
        <f t="shared" si="22"/>
        <v>0</v>
      </c>
      <c r="I246" s="82">
        <f>SUM(I234:I245)</f>
        <v>0</v>
      </c>
      <c r="J246" s="82">
        <f t="shared" si="22"/>
        <v>4</v>
      </c>
      <c r="K246" s="82">
        <f>SUM(K234:K245)</f>
        <v>4</v>
      </c>
      <c r="L246" s="82">
        <f t="shared" si="22"/>
        <v>0</v>
      </c>
      <c r="M246" s="45">
        <f t="shared" si="21"/>
        <v>17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8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8</v>
      </c>
      <c r="L254" s="45">
        <f>COUNTIFS(ローデータ!$B$12:$B$1011,1,ローデータ!$G$12:$G$1011,$G$4,ローデータ!$I$12:$I$1011,$C$14,ローデータ!$K$12:$K$1011,$F$21,ローデータ!$S$12:$S$1011,L251)</f>
        <v>8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8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8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8</v>
      </c>
      <c r="L266" s="82">
        <f>SUM(L254:L265)</f>
        <v>8</v>
      </c>
      <c r="M266" s="82">
        <f>SUM(M254:M265)</f>
        <v>0</v>
      </c>
      <c r="N266" s="82">
        <f>SUM(N254:N265)</f>
        <v>0</v>
      </c>
      <c r="O266" s="45">
        <f>SUM(L266:N266)</f>
        <v>8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6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5</v>
      </c>
      <c r="Q272" s="82">
        <f>SUMIFS(ローデータ!$Y$12:$Y$1011,ローデータ!$B$12:$B$1011,1,ローデータ!$G$12:$G$1011,$G$4,ローデータ!$I$12:$I$1011,$C$14,ローデータ!$K$12:$K$1011,$F$21)</f>
        <v>3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15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6</v>
      </c>
      <c r="N284" s="82">
        <f t="shared" si="29"/>
        <v>1</v>
      </c>
      <c r="O284" s="82">
        <f t="shared" si="29"/>
        <v>0</v>
      </c>
      <c r="P284" s="82">
        <f t="shared" si="29"/>
        <v>5</v>
      </c>
      <c r="Q284" s="82">
        <f t="shared" si="29"/>
        <v>3</v>
      </c>
      <c r="R284" s="82">
        <f t="shared" si="29"/>
        <v>0</v>
      </c>
      <c r="S284" s="45">
        <f t="shared" si="27"/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17</v>
      </c>
      <c r="H4" s="133" t="s">
        <v>53</v>
      </c>
      <c r="K4" s="295">
        <f>COUNTIFS(ローデータ!B12:B1011,1,ローデータ!G12:G1011,$G$4)</f>
        <v>16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6</v>
      </c>
      <c r="D10" s="45">
        <f>COUNTIFS(ローデータ!$B$12:$B$1011,1,ローデータ!$G$12:$G$1011,$G$4,ローデータ!$H$12:$H$1011,D8)</f>
        <v>2</v>
      </c>
      <c r="E10" s="45">
        <f>COUNTIFS(ローデータ!$B$12:$B$1011,1,ローデータ!$G$12:$G$1011,$G$4,ローデータ!$H$12:$H$1011,E8)</f>
        <v>3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16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16</v>
      </c>
      <c r="D16" s="45">
        <f>SUM(B16:C16)</f>
        <v>16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8</v>
      </c>
      <c r="C23" s="285"/>
      <c r="D23" s="284">
        <f>COUNTIFS(ローデータ!$B$12:$B$1011,1,ローデータ!$G$12:$G$1011,$G$4,ローデータ!$K$12:$K$1011,D21)</f>
        <v>7</v>
      </c>
      <c r="E23" s="285"/>
      <c r="F23" s="284">
        <f>COUNTIFS(ローデータ!$B$12:$B$1011,1,ローデータ!$G$12:$G$1011,$G$4,ローデータ!$K$12:$K$1011,F21)</f>
        <v>1</v>
      </c>
      <c r="G23" s="286"/>
      <c r="H23" s="285"/>
      <c r="I23" s="45">
        <f>SUM(B23:H23)</f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7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9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8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8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6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4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6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6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3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3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16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16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3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6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1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2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3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8</v>
      </c>
      <c r="D84" s="328"/>
      <c r="E84" s="327">
        <f>SUM(E75:F83)</f>
        <v>7</v>
      </c>
      <c r="F84" s="328"/>
      <c r="G84" s="329">
        <f>SUM(G75:I83)</f>
        <v>1</v>
      </c>
      <c r="H84" s="329"/>
      <c r="I84" s="327"/>
      <c r="J84" s="93">
        <f t="shared" si="2"/>
        <v>16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1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1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1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7</v>
      </c>
      <c r="N101" s="90">
        <f>SUM(N92:N100)</f>
        <v>2</v>
      </c>
      <c r="O101" s="90">
        <f>SUM(O92:O100)</f>
        <v>0</v>
      </c>
      <c r="P101" s="90">
        <f>SUM(P92:P100)</f>
        <v>0</v>
      </c>
      <c r="Q101" s="90">
        <f t="shared" si="3"/>
        <v>9</v>
      </c>
    </row>
    <row r="102" spans="1:17" ht="14.1" customHeight="1" x14ac:dyDescent="0.15">
      <c r="A102" s="126" t="s">
        <v>50</v>
      </c>
      <c r="B102" s="127"/>
      <c r="C102" s="45">
        <f>SUM(C93:C101)</f>
        <v>8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4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7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1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1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1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6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7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5</v>
      </c>
      <c r="L118" s="96">
        <f t="shared" si="8"/>
        <v>0</v>
      </c>
      <c r="M118" s="96">
        <f t="shared" si="8"/>
        <v>1</v>
      </c>
      <c r="N118" s="96">
        <f t="shared" si="8"/>
        <v>4</v>
      </c>
      <c r="O118" s="96">
        <f t="shared" si="8"/>
        <v>1</v>
      </c>
      <c r="P118" s="96">
        <f t="shared" si="8"/>
        <v>0</v>
      </c>
      <c r="Q118" s="96">
        <f t="shared" si="5"/>
        <v>11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1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8</v>
      </c>
      <c r="G159" s="285"/>
      <c r="H159" s="284">
        <f>COUNTIFS(ローデータ!$B$12:$B$1011,1,ローデータ!$G$12:$G$1011,$G$4,ローデータ!$I$12:$I$1011,$C$14,ローデータ!$K$12:$K$1011,H157)</f>
        <v>7</v>
      </c>
      <c r="I159" s="285"/>
      <c r="J159" s="284">
        <f>COUNTIFS(ローデータ!$B$12:$B$1011,1,ローデータ!$G$12:$G$1011,$G$4,ローデータ!$I$12:$I$1011,$C$14,ローデータ!$K$12:$K$1011,J157)</f>
        <v>1</v>
      </c>
      <c r="K159" s="286"/>
      <c r="L159" s="285"/>
      <c r="M159" s="45">
        <f t="shared" ref="M159:M171" si="16">SUM(F159:L159)</f>
        <v>16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8</v>
      </c>
      <c r="G171" s="285"/>
      <c r="H171" s="284">
        <f>SUM(H159:I170)</f>
        <v>7</v>
      </c>
      <c r="I171" s="285"/>
      <c r="J171" s="284">
        <f>SUM(J159:L170)</f>
        <v>1</v>
      </c>
      <c r="K171" s="286"/>
      <c r="L171" s="285"/>
      <c r="M171" s="45">
        <f t="shared" si="16"/>
        <v>16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8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8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8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8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7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9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7</v>
      </c>
      <c r="H210" s="82">
        <f>SUM(H198:H209)</f>
        <v>2</v>
      </c>
      <c r="I210" s="82">
        <f t="shared" si="19"/>
        <v>0</v>
      </c>
      <c r="J210" s="82">
        <f>SUM(J198:J209)</f>
        <v>0</v>
      </c>
      <c r="K210" s="105">
        <f t="shared" si="18"/>
        <v>9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6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6</v>
      </c>
      <c r="G228" s="45">
        <f>SUM(G216:G227)</f>
        <v>1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4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5</v>
      </c>
      <c r="H246" s="82">
        <f t="shared" si="22"/>
        <v>0</v>
      </c>
      <c r="I246" s="82">
        <f>SUM(I234:I245)</f>
        <v>1</v>
      </c>
      <c r="J246" s="82">
        <f t="shared" si="22"/>
        <v>4</v>
      </c>
      <c r="K246" s="82">
        <f>SUM(K234:K245)</f>
        <v>1</v>
      </c>
      <c r="L246" s="82">
        <f t="shared" si="22"/>
        <v>0</v>
      </c>
      <c r="M246" s="45">
        <f t="shared" si="21"/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1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18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19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26</v>
      </c>
      <c r="E4" s="107" t="str">
        <f>ローデータ!E4</f>
        <v>木</v>
      </c>
      <c r="G4" s="131">
        <v>20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2020-06-04T02:49:10Z</dcterms:created>
  <dcterms:modified xsi:type="dcterms:W3CDTF">2020-06-04T02:49:14Z</dcterms:modified>
</cp:coreProperties>
</file>