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L117" i="32"/>
  <c r="M117" i="32"/>
  <c r="N117" i="32"/>
  <c r="O117" i="32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F284" i="32" s="1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Q284" i="32" l="1"/>
  <c r="I136" i="32"/>
  <c r="I284" i="32"/>
  <c r="O118" i="32"/>
  <c r="K118" i="32"/>
  <c r="I217" i="32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M246" i="32" s="1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K265" i="32"/>
  <c r="K261" i="32"/>
  <c r="K257" i="32"/>
  <c r="K256" i="32"/>
  <c r="K255" i="32"/>
  <c r="K254" i="32"/>
  <c r="S273" i="32"/>
  <c r="O263" i="32"/>
  <c r="O259" i="32"/>
  <c r="M244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D152" i="32"/>
  <c r="C136" i="32"/>
  <c r="H132" i="32"/>
  <c r="H128" i="32"/>
  <c r="H99" i="32"/>
  <c r="H95" i="32"/>
  <c r="O63" i="32"/>
  <c r="N68" i="32"/>
  <c r="J68" i="32"/>
  <c r="F68" i="32"/>
  <c r="K44" i="32"/>
  <c r="H150" i="32"/>
  <c r="H146" i="32"/>
  <c r="L134" i="32"/>
  <c r="L130" i="32"/>
  <c r="D136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M171" i="32" l="1"/>
  <c r="P152" i="32"/>
  <c r="J84" i="32"/>
  <c r="K191" i="32"/>
  <c r="Q118" i="32"/>
  <c r="I228" i="32"/>
  <c r="Q101" i="32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P152" i="42" l="1"/>
  <c r="H136" i="45"/>
  <c r="M246" i="54"/>
  <c r="Q118" i="57"/>
  <c r="J84" i="57"/>
  <c r="K266" i="57"/>
  <c r="I228" i="54"/>
  <c r="M246" i="51"/>
  <c r="Q118" i="51"/>
  <c r="K210" i="51"/>
  <c r="M246" i="42"/>
  <c r="Q118" i="39"/>
  <c r="Q118" i="42"/>
  <c r="P152" i="36"/>
  <c r="Q118" i="67"/>
  <c r="I228" i="51"/>
  <c r="Q118" i="54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<sst xmlns="http://schemas.openxmlformats.org/spreadsheetml/2006/main" count="20209" uniqueCount="238">
  <si>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</si>
  <si>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</si>
  <si>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</si>
  <si>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</si>
  <si>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</si>
  <si>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</si>
  <si>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</si>
  <si>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</si>
  <si>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</si>
  <si>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</si>
  <si>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</si>
  <si>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</si>
  <si>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</si>
  <si>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</si>
  <si>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</si>
  <si>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</si>
  <si>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</si>
  <si>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</si>
  <si>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</si>
  <si>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</si>
  <si>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</si>
  <si>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</si>
  <si>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</si>
  <si>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</si>
  <si>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</si>
  <si>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</si>
  <si>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</si>
  <si>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</si>
  <si>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</si>
  <si>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</si>
  <si>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</si>
  <si>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</si>
  <si>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</si>
  <si>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</si>
  <si>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</si>
  <si>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</si>
  <si>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</si>
  <si>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</si>
  <si>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</si>
  <si>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</si>
  <si>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</si>
  <si>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</si>
  <si>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</si>
  <si>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</si>
  <si>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</si>
  <si>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</si>
  <si>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</si>
  <si>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</si>
  <si>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</si>
  <si>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</si>
  <si>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</si>
  <si>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</si>
  <si>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</si>
  <si>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</si>
  <si>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</si>
  <si>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</si>
  <si>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</si>
  <si>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</si>
  <si>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</si>
  <si>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</si>
  <si>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</si>
  <si>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</si>
  <si>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</si>
  <si>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</si>
  <si>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</si>
  <si>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</si>
  <si>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</si>
  <si>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</si>
  <si>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</si>
  <si>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</si>
  <si>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</si>
  <si>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</si>
  <si>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</si>
  <si>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</si>
  <si>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</si>
  <si>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</si>
  <si>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</si>
  <si>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</si>
  <si>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</si>
  <si>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</si>
  <si>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</si>
  <si>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</si>
  <si>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</si>
  <si>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</si>
  <si>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</si>
  <si>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</si>
  <si>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</si>
  <si>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</si>
  <si>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</si>
  <si>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</si>
  <si>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</si>
  <si>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</si>
  <si>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</si>
  <si>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</si>
  <si>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</si>
  <si>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</si>
  <si>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</si>
  <si>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</si>
  <si>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</si>
  <si>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</si>
  <si>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</si>
  <si>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</si>
  <si>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</si>
  <si>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</si>
  <si>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</si>
  <si>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</si>
  <si>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</si>
  <si>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</si>
  <si>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</si>
  <si>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</si>
  <si>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</si>
  <si>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</si>
  <si>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</si>
  <si>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</si>
  <si>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</si>
  <si>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</si>
  <si>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</si>
  <si>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</si>
  <si>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</si>
  <si>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</si>
  <si>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</si>
  <si>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</si>
  <si>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</si>
  <si>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</si>
  <si>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</si>
  <si>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</si>
  <si>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</si>
  <si>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</si>
  <si>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</si>
  <si>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</si>
  <si>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</si>
  <si>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</si>
  <si>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</si>
  <si>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</si>
  <si>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</si>
  <si>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</si>
  <si>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</si>
  <si>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</si>
  <si>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</si>
  <si>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</si>
  <si>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</si>
  <si>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</si>
  <si>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</si>
  <si>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</si>
  <si>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</si>
  <si>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</si>
  <si>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</si>
  <si>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</si>
  <si>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</si>
  <si>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</si>
  <si>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</si>
  <si>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</si>
  <si>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</si>
  <si>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</si>
  <si>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</si>
  <si>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</si>
  <si>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</si>
  <si>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</si>
  <si>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</si>
  <si>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</si>
  <si>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</si>
  <si>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</si>
  <si>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</si>
  <si>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</si>
  <si>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</si>
  <si>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</si>
  <si>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</si>
  <si>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</si>
  <si>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</si>
  <si>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</si>
  <si>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</si>
  <si>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</si>
  <si>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</si>
  <si>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</si>
  <si>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</si>
  <si>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</si>
  <si>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</si>
  <si>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</si>
  <si>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</si>
  <si>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</si>
  <si>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</si>
  <si>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</si>
  <si>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</si>
  <si>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</si>
  <si>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</si>
  <si>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</si>
  <si>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</si>
  <si>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</si>
  <si>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</si>
  <si>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</si>
  <si>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</si>
  <si>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</si>
  <si>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</si>
  <si>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</si>
  <si>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</si>
  <si>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</si>
  <si>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</si>
  <si>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</si>
  <si>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</si>
  <si>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</si>
  <si>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</si>
  <si>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</si>
  <si>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</si>
  <si>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</si>
  <si>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</si>
  <si>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</si>
  <si>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</si>
  <si>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</si>
  <si>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</si>
  <si>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</si>
  <si>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</si>
  <si>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</si>
  <si>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</si>
  <si>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</si>
  <si>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</si>
  <si>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</si>
  <si>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</si>
  <si>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</si>
  <si>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</si>
  <si>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</si>
  <si>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</si>
  <si>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</si>
  <si>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</si>
  <si>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</si>
  <si>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</si>
  <si>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</si>
  <si>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</si>
  <si>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</si>
  <si>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</si>
  <si>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</si>
  <si>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</si>
  <si>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</si>
  <si>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</si>
  <si>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</si>
  <si>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</si>
  <si>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東成区</t>
    <rPh sb="0" eb="2">
      <t>ヒガシナリ</t>
    </rPh>
    <rPh sb="2" eb="3">
      <t>ク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</si>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</sst>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 shrinkToFi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4" name="下矢印 7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5" name="角丸四角形 7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6" name="角丸四角形 75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8" name="角丸四角形 7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9" name="角丸四角形 78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0" name="下矢印 7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1" name="角丸四角形 8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82" name="角丸四角形 81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4" name="角丸四角形 8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5" name="角丸四角形 84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6" name="下矢印 8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7" name="角丸四角形 8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8" name="角丸四角形 8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0" name="角丸四角形 8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91" name="角丸四角形 9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2" name="下矢印 9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3" name="角丸四角形 9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4" name="角丸四角形 93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6" name="角丸四角形 9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7" name="角丸四角形 96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8" name="下矢印 9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9" name="角丸四角形 9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100" name="角丸四角形 99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1" name="下矢印 10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2" name="角丸四角形 10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3" name="角丸四角形 102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4" name="下矢印 10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5" name="角丸四角形 10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6" name="角丸四角形 105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7" name="下矢印 10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8" name="角丸四角形 10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9" name="角丸四角形 108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0" name="下矢印 10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11" name="角丸四角形 11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112" name="角丸四角形 111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3" name="下矢印 1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14" name="角丸四角形 11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115" name="角丸四角形 114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6" name="下矢印 1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17" name="角丸四角形 11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118" name="角丸四角形 117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9" name="下矢印 1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0" name="角丸四角形 1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916781</xdr:colOff>
      <xdr:row>0</xdr:row>
      <xdr:rowOff>0</xdr:rowOff>
    </xdr:from>
    <xdr:to>
      <xdr:col>12</xdr:col>
      <xdr:colOff>607218</xdr:colOff>
      <xdr:row>10</xdr:row>
      <xdr:rowOff>1345406</xdr:rowOff>
    </xdr:to>
    <xdr:sp macro="" textlink="">
      <xdr:nvSpPr>
        <xdr:cNvPr id="121" name="角丸四角形 120"/>
        <xdr:cNvSpPr/>
      </xdr:nvSpPr>
      <xdr:spPr>
        <a:xfrm>
          <a:off x="866060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2" name="下矢印 1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3" name="角丸四角形 12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916781</xdr:colOff>
      <xdr:row>0</xdr:row>
      <xdr:rowOff>0</xdr:rowOff>
    </xdr:from>
    <xdr:to>
      <xdr:col>12</xdr:col>
      <xdr:colOff>607218</xdr:colOff>
      <xdr:row>10</xdr:row>
      <xdr:rowOff>1345406</xdr:rowOff>
    </xdr:to>
    <xdr:sp macro="" textlink="">
      <xdr:nvSpPr>
        <xdr:cNvPr id="124" name="角丸四角形 123"/>
        <xdr:cNvSpPr/>
      </xdr:nvSpPr>
      <xdr:spPr>
        <a:xfrm>
          <a:off x="866060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5" name="下矢印 1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6" name="角丸四角形 12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916781</xdr:colOff>
      <xdr:row>0</xdr:row>
      <xdr:rowOff>0</xdr:rowOff>
    </xdr:from>
    <xdr:to>
      <xdr:col>12</xdr:col>
      <xdr:colOff>607218</xdr:colOff>
      <xdr:row>10</xdr:row>
      <xdr:rowOff>1345406</xdr:rowOff>
    </xdr:to>
    <xdr:sp macro="" textlink="">
      <xdr:nvSpPr>
        <xdr:cNvPr id="127" name="角丸四角形 126"/>
        <xdr:cNvSpPr/>
      </xdr:nvSpPr>
      <xdr:spPr>
        <a:xfrm>
          <a:off x="866060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235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3</v>
      </c>
      <c r="D4" s="165">
        <v>27</v>
      </c>
      <c r="E4" s="165" t="s">
        <v>234</v>
      </c>
    </row>
    <row r="5" spans="1:27" ht="15.95" customHeight="1" x14ac:dyDescent="0.15"/>
    <row r="6" spans="1:27" s="25" customFormat="1" ht="15.95" customHeight="1" x14ac:dyDescent="0.15">
      <c r="A6" s="169" t="s">
        <v>236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27</v>
      </c>
      <c r="F12" s="16" t="s">
        <v>234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0</v>
      </c>
      <c r="O12" s="7">
        <v>1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27</v>
      </c>
      <c r="F13" s="16" t="s">
        <v>234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27</v>
      </c>
      <c r="F14" s="16" t="s">
        <v>234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27</v>
      </c>
      <c r="F15" s="16" t="s">
        <v>234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4</v>
      </c>
      <c r="M15" s="5">
        <v>0</v>
      </c>
      <c r="N15" s="6">
        <v>4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27</v>
      </c>
      <c r="F16" s="16" t="s">
        <v>234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27</v>
      </c>
      <c r="F17" s="16" t="s">
        <v>234</v>
      </c>
      <c r="G17" s="23">
        <v>9</v>
      </c>
      <c r="H17" s="23">
        <v>1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27</v>
      </c>
      <c r="F18" s="16" t="s">
        <v>234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27</v>
      </c>
      <c r="F19" s="16" t="s">
        <v>234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27</v>
      </c>
      <c r="F20" s="16" t="s">
        <v>234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27</v>
      </c>
      <c r="F21" s="16" t="s">
        <v>234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27</v>
      </c>
      <c r="F22" s="16" t="s">
        <v>234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27</v>
      </c>
      <c r="F23" s="16" t="s">
        <v>234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27</v>
      </c>
      <c r="F24" s="16" t="s">
        <v>234</v>
      </c>
      <c r="G24" s="23">
        <v>9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27</v>
      </c>
      <c r="F25" s="16" t="s">
        <v>234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27</v>
      </c>
      <c r="F26" s="16" t="s">
        <v>234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27</v>
      </c>
      <c r="F27" s="16" t="s">
        <v>234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27</v>
      </c>
      <c r="F28" s="16" t="s">
        <v>234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27</v>
      </c>
      <c r="F29" s="16" t="s">
        <v>234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19"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27</v>
      </c>
      <c r="F30" s="16" t="s">
        <v>234</v>
      </c>
      <c r="G30" s="23">
        <v>9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27</v>
      </c>
      <c r="F31" s="16" t="s">
        <v>234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27</v>
      </c>
      <c r="F32" s="16" t="s">
        <v>234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27</v>
      </c>
      <c r="F33" s="16" t="s">
        <v>234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27</v>
      </c>
      <c r="F34" s="16" t="s">
        <v>234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1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27</v>
      </c>
      <c r="F35" s="16" t="s">
        <v>234</v>
      </c>
      <c r="G35" s="23">
        <v>9</v>
      </c>
      <c r="H35" s="23">
        <v>3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27</v>
      </c>
      <c r="F36" s="16" t="s">
        <v>234</v>
      </c>
      <c r="G36" s="23">
        <v>9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27</v>
      </c>
      <c r="F37" s="16" t="s">
        <v>234</v>
      </c>
      <c r="G37" s="23">
        <v>9</v>
      </c>
      <c r="H37" s="23">
        <v>2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27</v>
      </c>
      <c r="F38" s="16" t="s">
        <v>234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27</v>
      </c>
      <c r="F39" s="16" t="s">
        <v>234</v>
      </c>
      <c r="G39" s="23">
        <v>9</v>
      </c>
      <c r="H39" s="23">
        <v>3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27</v>
      </c>
      <c r="F40" s="16" t="s">
        <v>234</v>
      </c>
      <c r="G40" s="23">
        <v>9</v>
      </c>
      <c r="H40" s="23">
        <v>7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27</v>
      </c>
      <c r="F41" s="16" t="s">
        <v>234</v>
      </c>
      <c r="G41" s="23">
        <v>9</v>
      </c>
      <c r="H41" s="23">
        <v>4</v>
      </c>
      <c r="I41" s="16">
        <v>2</v>
      </c>
      <c r="J41" s="24"/>
      <c r="K41" s="13">
        <v>3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27</v>
      </c>
      <c r="F42" s="16" t="s">
        <v>234</v>
      </c>
      <c r="G42" s="23">
        <v>10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27</v>
      </c>
      <c r="F43" s="16" t="s">
        <v>234</v>
      </c>
      <c r="G43" s="23">
        <v>10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27</v>
      </c>
      <c r="F44" s="16" t="s">
        <v>234</v>
      </c>
      <c r="G44" s="23">
        <v>10</v>
      </c>
      <c r="H44" s="23">
        <v>6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27</v>
      </c>
      <c r="F45" s="16" t="s">
        <v>234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27</v>
      </c>
      <c r="F46" s="16" t="s">
        <v>234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27</v>
      </c>
      <c r="F47" s="16" t="s">
        <v>234</v>
      </c>
      <c r="G47" s="23">
        <v>10</v>
      </c>
      <c r="H47" s="23">
        <v>7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27</v>
      </c>
      <c r="F48" s="16" t="s">
        <v>234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27</v>
      </c>
      <c r="F49" s="16" t="s">
        <v>234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27</v>
      </c>
      <c r="F50" s="16" t="s">
        <v>234</v>
      </c>
      <c r="G50" s="23">
        <v>10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27</v>
      </c>
      <c r="F51" s="16" t="s">
        <v>234</v>
      </c>
      <c r="G51" s="23">
        <v>10</v>
      </c>
      <c r="H51" s="23">
        <v>8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27</v>
      </c>
      <c r="F52" s="16" t="s">
        <v>234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27</v>
      </c>
      <c r="F53" s="16" t="s">
        <v>234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27</v>
      </c>
      <c r="F54" s="16" t="s">
        <v>234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27</v>
      </c>
      <c r="F55" s="16" t="s">
        <v>234</v>
      </c>
      <c r="G55" s="23">
        <v>10</v>
      </c>
      <c r="H55" s="23">
        <v>4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27</v>
      </c>
      <c r="F56" s="16" t="s">
        <v>234</v>
      </c>
      <c r="G56" s="23">
        <v>10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27</v>
      </c>
      <c r="F57" s="16" t="s">
        <v>234</v>
      </c>
      <c r="G57" s="23">
        <v>10</v>
      </c>
      <c r="H57" s="23">
        <v>1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27</v>
      </c>
      <c r="F58" s="16" t="s">
        <v>234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27</v>
      </c>
      <c r="F59" s="16" t="s">
        <v>234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27</v>
      </c>
      <c r="F60" s="16" t="s">
        <v>234</v>
      </c>
      <c r="G60" s="23">
        <v>10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27</v>
      </c>
      <c r="F61" s="16" t="s">
        <v>234</v>
      </c>
      <c r="G61" s="23">
        <v>10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27</v>
      </c>
      <c r="F62" s="16" t="s">
        <v>234</v>
      </c>
      <c r="G62" s="23">
        <v>10</v>
      </c>
      <c r="H62" s="23">
        <v>4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2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27</v>
      </c>
      <c r="F63" s="16" t="s">
        <v>234</v>
      </c>
      <c r="G63" s="23">
        <v>10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2">
        <v>0</v>
      </c>
      <c r="AA63" s="19">
        <v>2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27</v>
      </c>
      <c r="F64" s="16" t="s">
        <v>234</v>
      </c>
      <c r="G64" s="23">
        <v>10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27</v>
      </c>
      <c r="F65" s="16" t="s">
        <v>234</v>
      </c>
      <c r="G65" s="23">
        <v>10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2</v>
      </c>
      <c r="T65" s="5">
        <v>0</v>
      </c>
      <c r="U65" s="6">
        <v>11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27</v>
      </c>
      <c r="F66" s="16" t="s">
        <v>234</v>
      </c>
      <c r="G66" s="23">
        <v>10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27</v>
      </c>
      <c r="F67" s="16" t="s">
        <v>234</v>
      </c>
      <c r="G67" s="23">
        <v>10</v>
      </c>
      <c r="H67" s="23">
        <v>2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27</v>
      </c>
      <c r="F68" s="16" t="s">
        <v>234</v>
      </c>
      <c r="G68" s="23">
        <v>10</v>
      </c>
      <c r="H68" s="23">
        <v>5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1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27</v>
      </c>
      <c r="F69" s="16" t="s">
        <v>234</v>
      </c>
      <c r="G69" s="23">
        <v>10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27</v>
      </c>
      <c r="F70" s="16" t="s">
        <v>234</v>
      </c>
      <c r="G70" s="23">
        <v>10</v>
      </c>
      <c r="H70" s="23">
        <v>3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27</v>
      </c>
      <c r="F71" s="16" t="s">
        <v>234</v>
      </c>
      <c r="G71" s="23">
        <v>10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2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27</v>
      </c>
      <c r="F72" s="16" t="s">
        <v>234</v>
      </c>
      <c r="G72" s="23">
        <v>10</v>
      </c>
      <c r="H72" s="23">
        <v>2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27</v>
      </c>
      <c r="F73" s="16" t="s">
        <v>234</v>
      </c>
      <c r="G73" s="23">
        <v>10</v>
      </c>
      <c r="H73" s="23">
        <v>5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1</v>
      </c>
      <c r="P73" s="8">
        <v>0</v>
      </c>
      <c r="Q73" s="7">
        <v>0</v>
      </c>
      <c r="R73" s="19">
        <v>2</v>
      </c>
      <c r="S73" s="23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27</v>
      </c>
      <c r="F74" s="16" t="s">
        <v>234</v>
      </c>
      <c r="G74" s="23">
        <v>10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27</v>
      </c>
      <c r="F75" s="16" t="s">
        <v>234</v>
      </c>
      <c r="G75" s="23">
        <v>11</v>
      </c>
      <c r="H75" s="23">
        <v>7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0</v>
      </c>
      <c r="P75" s="8">
        <v>0</v>
      </c>
      <c r="Q75" s="7">
        <v>1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27</v>
      </c>
      <c r="F76" s="16" t="s">
        <v>234</v>
      </c>
      <c r="G76" s="23">
        <v>11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27</v>
      </c>
      <c r="F77" s="16" t="s">
        <v>234</v>
      </c>
      <c r="G77" s="23">
        <v>11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27</v>
      </c>
      <c r="F78" s="16" t="s">
        <v>234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27</v>
      </c>
      <c r="F79" s="16" t="s">
        <v>234</v>
      </c>
      <c r="G79" s="23">
        <v>11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27</v>
      </c>
      <c r="F80" s="16" t="s">
        <v>234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27</v>
      </c>
      <c r="F81" s="16" t="s">
        <v>234</v>
      </c>
      <c r="G81" s="23">
        <v>11</v>
      </c>
      <c r="H81" s="23">
        <v>6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27</v>
      </c>
      <c r="F82" s="16" t="s">
        <v>234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27</v>
      </c>
      <c r="F83" s="16" t="s">
        <v>234</v>
      </c>
      <c r="G83" s="23">
        <v>11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27</v>
      </c>
      <c r="F84" s="16" t="s">
        <v>234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27</v>
      </c>
      <c r="F85" s="16" t="s">
        <v>234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2</v>
      </c>
      <c r="M85" s="5">
        <v>0</v>
      </c>
      <c r="N85" s="6">
        <v>11</v>
      </c>
      <c r="O85" s="7">
        <v>0</v>
      </c>
      <c r="P85" s="8">
        <v>0</v>
      </c>
      <c r="Q85" s="7">
        <v>0</v>
      </c>
      <c r="R85" s="19">
        <v>11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27</v>
      </c>
      <c r="F86" s="16" t="s">
        <v>234</v>
      </c>
      <c r="G86" s="23">
        <v>11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27</v>
      </c>
      <c r="F87" s="16" t="s">
        <v>234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27</v>
      </c>
      <c r="F88" s="16" t="s">
        <v>234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27</v>
      </c>
      <c r="F89" s="16" t="s">
        <v>234</v>
      </c>
      <c r="G89" s="23">
        <v>11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27</v>
      </c>
      <c r="F90" s="16" t="s">
        <v>234</v>
      </c>
      <c r="G90" s="23">
        <v>11</v>
      </c>
      <c r="H90" s="23">
        <v>5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27</v>
      </c>
      <c r="F91" s="16" t="s">
        <v>234</v>
      </c>
      <c r="G91" s="23">
        <v>11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27</v>
      </c>
      <c r="F92" s="16" t="s">
        <v>234</v>
      </c>
      <c r="G92" s="23">
        <v>11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27</v>
      </c>
      <c r="F93" s="16" t="s">
        <v>234</v>
      </c>
      <c r="G93" s="23">
        <v>11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27</v>
      </c>
      <c r="F94" s="16" t="s">
        <v>234</v>
      </c>
      <c r="G94" s="23">
        <v>11</v>
      </c>
      <c r="H94" s="23">
        <v>4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27</v>
      </c>
      <c r="F95" s="16" t="s">
        <v>234</v>
      </c>
      <c r="G95" s="23">
        <v>11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27</v>
      </c>
      <c r="F96" s="16" t="s">
        <v>234</v>
      </c>
      <c r="G96" s="23">
        <v>11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1</v>
      </c>
      <c r="Y96" s="7">
        <v>1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27</v>
      </c>
      <c r="F97" s="16" t="s">
        <v>234</v>
      </c>
      <c r="G97" s="23">
        <v>11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>
        <v>2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27</v>
      </c>
      <c r="F98" s="16" t="s">
        <v>234</v>
      </c>
      <c r="G98" s="23">
        <v>11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27</v>
      </c>
      <c r="F99" s="16" t="s">
        <v>234</v>
      </c>
      <c r="G99" s="23">
        <v>11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1</v>
      </c>
      <c r="Z99" s="12">
        <v>0</v>
      </c>
      <c r="AA99" s="19">
        <v>3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27</v>
      </c>
      <c r="F100" s="16" t="s">
        <v>234</v>
      </c>
      <c r="G100" s="23">
        <v>11</v>
      </c>
      <c r="H100" s="23">
        <v>3</v>
      </c>
      <c r="I100" s="16">
        <v>2</v>
      </c>
      <c r="J100" s="24"/>
      <c r="K100" s="13">
        <v>3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27</v>
      </c>
      <c r="F101" s="16" t="s">
        <v>234</v>
      </c>
      <c r="G101" s="23">
        <v>11</v>
      </c>
      <c r="H101" s="23">
        <v>2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27</v>
      </c>
      <c r="F102" s="16" t="s">
        <v>234</v>
      </c>
      <c r="G102" s="23">
        <v>11</v>
      </c>
      <c r="H102" s="23">
        <v>5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2">
        <v>0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27</v>
      </c>
      <c r="F103" s="16" t="s">
        <v>234</v>
      </c>
      <c r="G103" s="23">
        <v>11</v>
      </c>
      <c r="H103" s="23">
        <v>2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1</v>
      </c>
      <c r="V103" s="7">
        <v>1</v>
      </c>
      <c r="W103" s="8">
        <v>0</v>
      </c>
      <c r="X103" s="7">
        <v>1</v>
      </c>
      <c r="Y103" s="7">
        <v>1</v>
      </c>
      <c r="Z103" s="12">
        <v>0</v>
      </c>
      <c r="AA103" s="19">
        <v>4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27</v>
      </c>
      <c r="F104" s="16" t="s">
        <v>234</v>
      </c>
      <c r="G104" s="23">
        <v>11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1</v>
      </c>
      <c r="Z104" s="12">
        <v>0</v>
      </c>
      <c r="AA104" s="19">
        <v>3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27</v>
      </c>
      <c r="F105" s="16" t="s">
        <v>234</v>
      </c>
      <c r="G105" s="23">
        <v>11</v>
      </c>
      <c r="H105" s="23">
        <v>4</v>
      </c>
      <c r="I105" s="16">
        <v>2</v>
      </c>
      <c r="J105" s="24"/>
      <c r="K105" s="13">
        <v>3</v>
      </c>
      <c r="L105" s="23">
        <v>2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>
        <v>2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1</v>
      </c>
      <c r="Z105" s="12">
        <v>0</v>
      </c>
      <c r="AA105" s="19">
        <v>3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27</v>
      </c>
      <c r="F106" s="16" t="s">
        <v>234</v>
      </c>
      <c r="G106" s="23">
        <v>12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27</v>
      </c>
      <c r="F107" s="16" t="s">
        <v>234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27</v>
      </c>
      <c r="F108" s="16" t="s">
        <v>234</v>
      </c>
      <c r="G108" s="23">
        <v>12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27</v>
      </c>
      <c r="F109" s="16" t="s">
        <v>234</v>
      </c>
      <c r="G109" s="23">
        <v>12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27</v>
      </c>
      <c r="F110" s="16" t="s">
        <v>234</v>
      </c>
      <c r="G110" s="23">
        <v>12</v>
      </c>
      <c r="H110" s="23">
        <v>6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27</v>
      </c>
      <c r="F111" s="16" t="s">
        <v>234</v>
      </c>
      <c r="G111" s="23">
        <v>12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27</v>
      </c>
      <c r="F112" s="16" t="s">
        <v>234</v>
      </c>
      <c r="G112" s="23">
        <v>12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1</v>
      </c>
      <c r="P112" s="8">
        <v>0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27</v>
      </c>
      <c r="F113" s="16" t="s">
        <v>234</v>
      </c>
      <c r="G113" s="23">
        <v>12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27</v>
      </c>
      <c r="F114" s="16" t="s">
        <v>234</v>
      </c>
      <c r="G114" s="23">
        <v>12</v>
      </c>
      <c r="H114" s="23">
        <v>7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27</v>
      </c>
      <c r="F115" s="16" t="s">
        <v>234</v>
      </c>
      <c r="G115" s="23">
        <v>12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27</v>
      </c>
      <c r="F116" s="16" t="s">
        <v>234</v>
      </c>
      <c r="G116" s="23">
        <v>12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27</v>
      </c>
      <c r="F117" s="16" t="s">
        <v>234</v>
      </c>
      <c r="G117" s="23">
        <v>12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27</v>
      </c>
      <c r="F118" s="16" t="s">
        <v>234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27</v>
      </c>
      <c r="F119" s="16" t="s">
        <v>234</v>
      </c>
      <c r="G119" s="23">
        <v>12</v>
      </c>
      <c r="H119" s="23">
        <v>7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27</v>
      </c>
      <c r="F120" s="16" t="s">
        <v>234</v>
      </c>
      <c r="G120" s="23">
        <v>12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27</v>
      </c>
      <c r="F121" s="16" t="s">
        <v>234</v>
      </c>
      <c r="G121" s="23">
        <v>12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27</v>
      </c>
      <c r="F122" s="16" t="s">
        <v>234</v>
      </c>
      <c r="G122" s="23">
        <v>12</v>
      </c>
      <c r="H122" s="23">
        <v>4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2">
        <v>0</v>
      </c>
      <c r="AA122" s="19">
        <v>2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27</v>
      </c>
      <c r="F123" s="16" t="s">
        <v>234</v>
      </c>
      <c r="G123" s="23">
        <v>12</v>
      </c>
      <c r="H123" s="23">
        <v>3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27</v>
      </c>
      <c r="F124" s="16" t="s">
        <v>234</v>
      </c>
      <c r="G124" s="23">
        <v>12</v>
      </c>
      <c r="H124" s="23">
        <v>5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27</v>
      </c>
      <c r="F125" s="16" t="s">
        <v>234</v>
      </c>
      <c r="G125" s="23">
        <v>12</v>
      </c>
      <c r="H125" s="23">
        <v>8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27</v>
      </c>
      <c r="F126" s="16" t="s">
        <v>234</v>
      </c>
      <c r="G126" s="23">
        <v>12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27</v>
      </c>
      <c r="F127" s="16" t="s">
        <v>234</v>
      </c>
      <c r="G127" s="23">
        <v>12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1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2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27</v>
      </c>
      <c r="F128" s="16" t="s">
        <v>234</v>
      </c>
      <c r="G128" s="23">
        <v>12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27</v>
      </c>
      <c r="F129" s="16" t="s">
        <v>234</v>
      </c>
      <c r="G129" s="23">
        <v>12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>
        <v>1</v>
      </c>
      <c r="T129" s="5">
        <v>1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2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27</v>
      </c>
      <c r="F130" s="16" t="s">
        <v>234</v>
      </c>
      <c r="G130" s="23">
        <v>12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27</v>
      </c>
      <c r="F131" s="16" t="s">
        <v>234</v>
      </c>
      <c r="G131" s="23">
        <v>12</v>
      </c>
      <c r="H131" s="23">
        <v>2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2">
        <v>0</v>
      </c>
      <c r="AA131" s="19">
        <v>2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27</v>
      </c>
      <c r="F132" s="16" t="s">
        <v>234</v>
      </c>
      <c r="G132" s="23">
        <v>12</v>
      </c>
      <c r="H132" s="23">
        <v>2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1</v>
      </c>
      <c r="Z132" s="12">
        <v>0</v>
      </c>
      <c r="AA132" s="19">
        <v>3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27</v>
      </c>
      <c r="F133" s="16" t="s">
        <v>234</v>
      </c>
      <c r="G133" s="23">
        <v>12</v>
      </c>
      <c r="H133" s="23">
        <v>2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27</v>
      </c>
      <c r="F134" s="16" t="s">
        <v>234</v>
      </c>
      <c r="G134" s="23">
        <v>12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27</v>
      </c>
      <c r="F135" s="16" t="s">
        <v>234</v>
      </c>
      <c r="G135" s="23">
        <v>12</v>
      </c>
      <c r="H135" s="23">
        <v>2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>
        <v>1</v>
      </c>
      <c r="T135" s="5">
        <v>0</v>
      </c>
      <c r="U135" s="6">
        <v>1</v>
      </c>
      <c r="V135" s="7">
        <v>1</v>
      </c>
      <c r="W135" s="8">
        <v>0</v>
      </c>
      <c r="X135" s="7">
        <v>1</v>
      </c>
      <c r="Y135" s="7">
        <v>0</v>
      </c>
      <c r="Z135" s="12">
        <v>0</v>
      </c>
      <c r="AA135" s="19">
        <v>2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27</v>
      </c>
      <c r="F136" s="16" t="s">
        <v>234</v>
      </c>
      <c r="G136" s="23">
        <v>12</v>
      </c>
      <c r="H136" s="23">
        <v>4</v>
      </c>
      <c r="I136" s="16">
        <v>2</v>
      </c>
      <c r="J136" s="24"/>
      <c r="K136" s="13">
        <v>3</v>
      </c>
      <c r="L136" s="23">
        <v>2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>
        <v>2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27</v>
      </c>
      <c r="F137" s="16" t="s">
        <v>234</v>
      </c>
      <c r="G137" s="23">
        <v>12</v>
      </c>
      <c r="H137" s="23">
        <v>2</v>
      </c>
      <c r="I137" s="16">
        <v>2</v>
      </c>
      <c r="J137" s="24"/>
      <c r="K137" s="13">
        <v>3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27</v>
      </c>
      <c r="F138" s="16" t="s">
        <v>234</v>
      </c>
      <c r="G138" s="23">
        <v>13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27</v>
      </c>
      <c r="F139" s="16" t="s">
        <v>234</v>
      </c>
      <c r="G139" s="23">
        <v>13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27</v>
      </c>
      <c r="F140" s="16" t="s">
        <v>234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1</v>
      </c>
      <c r="P140" s="8">
        <v>0</v>
      </c>
      <c r="Q140" s="7">
        <v>0</v>
      </c>
      <c r="R140" s="19">
        <v>2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27</v>
      </c>
      <c r="F141" s="16" t="s">
        <v>234</v>
      </c>
      <c r="G141" s="23">
        <v>13</v>
      </c>
      <c r="H141" s="23">
        <v>8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27</v>
      </c>
      <c r="F142" s="16" t="s">
        <v>234</v>
      </c>
      <c r="G142" s="23">
        <v>13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1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27</v>
      </c>
      <c r="F143" s="16" t="s">
        <v>234</v>
      </c>
      <c r="G143" s="23">
        <v>13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27</v>
      </c>
      <c r="F144" s="16" t="s">
        <v>234</v>
      </c>
      <c r="G144" s="23">
        <v>13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27</v>
      </c>
      <c r="F145" s="16" t="s">
        <v>234</v>
      </c>
      <c r="G145" s="23">
        <v>13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27</v>
      </c>
      <c r="F146" s="16" t="s">
        <v>234</v>
      </c>
      <c r="G146" s="23">
        <v>13</v>
      </c>
      <c r="H146" s="23">
        <v>1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27</v>
      </c>
      <c r="F147" s="16" t="s">
        <v>234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27</v>
      </c>
      <c r="F148" s="16" t="s">
        <v>234</v>
      </c>
      <c r="G148" s="23">
        <v>13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27</v>
      </c>
      <c r="F149" s="16" t="s">
        <v>234</v>
      </c>
      <c r="G149" s="23">
        <v>13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27</v>
      </c>
      <c r="F150" s="16" t="s">
        <v>234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27</v>
      </c>
      <c r="F151" s="16" t="s">
        <v>234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27</v>
      </c>
      <c r="F152" s="16" t="s">
        <v>234</v>
      </c>
      <c r="G152" s="23">
        <v>13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27</v>
      </c>
      <c r="F153" s="16" t="s">
        <v>234</v>
      </c>
      <c r="G153" s="23">
        <v>13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2">
        <v>0</v>
      </c>
      <c r="AA153" s="19">
        <v>2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27</v>
      </c>
      <c r="F154" s="16" t="s">
        <v>234</v>
      </c>
      <c r="G154" s="23">
        <v>13</v>
      </c>
      <c r="H154" s="23">
        <v>2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27</v>
      </c>
      <c r="F155" s="16" t="s">
        <v>234</v>
      </c>
      <c r="G155" s="23">
        <v>13</v>
      </c>
      <c r="H155" s="23">
        <v>2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27</v>
      </c>
      <c r="F156" s="16" t="s">
        <v>234</v>
      </c>
      <c r="G156" s="23">
        <v>13</v>
      </c>
      <c r="H156" s="23">
        <v>5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27</v>
      </c>
      <c r="F157" s="16" t="s">
        <v>234</v>
      </c>
      <c r="G157" s="23">
        <v>13</v>
      </c>
      <c r="H157" s="23">
        <v>4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9">
        <v>2</v>
      </c>
      <c r="S157" s="23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27</v>
      </c>
      <c r="F158" s="16" t="s">
        <v>234</v>
      </c>
      <c r="G158" s="23">
        <v>13</v>
      </c>
      <c r="H158" s="23">
        <v>3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27</v>
      </c>
      <c r="F159" s="16" t="s">
        <v>234</v>
      </c>
      <c r="G159" s="23">
        <v>13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2">
        <v>0</v>
      </c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27</v>
      </c>
      <c r="F160" s="16" t="s">
        <v>234</v>
      </c>
      <c r="G160" s="23">
        <v>13</v>
      </c>
      <c r="H160" s="23">
        <v>2</v>
      </c>
      <c r="I160" s="16">
        <v>2</v>
      </c>
      <c r="J160" s="24"/>
      <c r="K160" s="13">
        <v>3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2</v>
      </c>
      <c r="Y160" s="7">
        <v>0</v>
      </c>
      <c r="Z160" s="12">
        <v>0</v>
      </c>
      <c r="AA160" s="19">
        <v>3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27</v>
      </c>
      <c r="F161" s="16" t="s">
        <v>234</v>
      </c>
      <c r="G161" s="23">
        <v>13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2">
        <v>0</v>
      </c>
      <c r="AA161" s="19">
        <v>2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27</v>
      </c>
      <c r="F162" s="16" t="s">
        <v>234</v>
      </c>
      <c r="G162" s="23">
        <v>13</v>
      </c>
      <c r="H162" s="23">
        <v>2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27</v>
      </c>
      <c r="F163" s="16" t="s">
        <v>234</v>
      </c>
      <c r="G163" s="23">
        <v>13</v>
      </c>
      <c r="H163" s="23">
        <v>2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27</v>
      </c>
      <c r="F164" s="16" t="s">
        <v>234</v>
      </c>
      <c r="G164" s="23">
        <v>13</v>
      </c>
      <c r="H164" s="23">
        <v>6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27</v>
      </c>
      <c r="F165" s="16" t="s">
        <v>234</v>
      </c>
      <c r="G165" s="23">
        <v>14</v>
      </c>
      <c r="H165" s="23">
        <v>1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27</v>
      </c>
      <c r="F166" s="16" t="s">
        <v>234</v>
      </c>
      <c r="G166" s="23">
        <v>14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27</v>
      </c>
      <c r="F167" s="16" t="s">
        <v>234</v>
      </c>
      <c r="G167" s="23">
        <v>14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27</v>
      </c>
      <c r="F168" s="16" t="s">
        <v>234</v>
      </c>
      <c r="G168" s="23">
        <v>14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27</v>
      </c>
      <c r="F169" s="16" t="s">
        <v>234</v>
      </c>
      <c r="G169" s="23">
        <v>14</v>
      </c>
      <c r="H169" s="23">
        <v>2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27</v>
      </c>
      <c r="F170" s="16" t="s">
        <v>234</v>
      </c>
      <c r="G170" s="23">
        <v>14</v>
      </c>
      <c r="H170" s="23">
        <v>5</v>
      </c>
      <c r="I170" s="16">
        <v>2</v>
      </c>
      <c r="J170" s="24"/>
      <c r="K170" s="13">
        <v>1</v>
      </c>
      <c r="L170" s="23">
        <v>3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27</v>
      </c>
      <c r="F171" s="16" t="s">
        <v>234</v>
      </c>
      <c r="G171" s="23">
        <v>14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27</v>
      </c>
      <c r="F172" s="16" t="s">
        <v>234</v>
      </c>
      <c r="G172" s="23">
        <v>14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27</v>
      </c>
      <c r="F173" s="16" t="s">
        <v>234</v>
      </c>
      <c r="G173" s="23">
        <v>14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27</v>
      </c>
      <c r="F174" s="16" t="s">
        <v>234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27</v>
      </c>
      <c r="F175" s="16" t="s">
        <v>234</v>
      </c>
      <c r="G175" s="23">
        <v>14</v>
      </c>
      <c r="H175" s="23">
        <v>1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27</v>
      </c>
      <c r="F176" s="16" t="s">
        <v>234</v>
      </c>
      <c r="G176" s="23">
        <v>14</v>
      </c>
      <c r="H176" s="23">
        <v>1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27</v>
      </c>
      <c r="F177" s="16" t="s">
        <v>234</v>
      </c>
      <c r="G177" s="23">
        <v>14</v>
      </c>
      <c r="H177" s="23">
        <v>1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27</v>
      </c>
      <c r="F178" s="16" t="s">
        <v>234</v>
      </c>
      <c r="G178" s="23">
        <v>14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27</v>
      </c>
      <c r="F179" s="16" t="s">
        <v>234</v>
      </c>
      <c r="G179" s="23">
        <v>14</v>
      </c>
      <c r="H179" s="23">
        <v>2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27</v>
      </c>
      <c r="F180" s="16" t="s">
        <v>234</v>
      </c>
      <c r="G180" s="23">
        <v>14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27</v>
      </c>
      <c r="F181" s="16" t="s">
        <v>234</v>
      </c>
      <c r="G181" s="23">
        <v>14</v>
      </c>
      <c r="H181" s="23">
        <v>3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27</v>
      </c>
      <c r="F182" s="16" t="s">
        <v>234</v>
      </c>
      <c r="G182" s="23">
        <v>14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2">
        <v>0</v>
      </c>
      <c r="AA182" s="19">
        <v>2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27</v>
      </c>
      <c r="F183" s="16" t="s">
        <v>234</v>
      </c>
      <c r="G183" s="23">
        <v>14</v>
      </c>
      <c r="H183" s="23">
        <v>3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27</v>
      </c>
      <c r="F184" s="16" t="s">
        <v>234</v>
      </c>
      <c r="G184" s="23">
        <v>14</v>
      </c>
      <c r="H184" s="23">
        <v>3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27</v>
      </c>
      <c r="F185" s="16" t="s">
        <v>234</v>
      </c>
      <c r="G185" s="23">
        <v>14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27</v>
      </c>
      <c r="F186" s="16" t="s">
        <v>234</v>
      </c>
      <c r="G186" s="23">
        <v>14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2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27</v>
      </c>
      <c r="F187" s="16" t="s">
        <v>234</v>
      </c>
      <c r="G187" s="23">
        <v>14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27</v>
      </c>
      <c r="F188" s="16" t="s">
        <v>234</v>
      </c>
      <c r="G188" s="23">
        <v>14</v>
      </c>
      <c r="H188" s="23">
        <v>2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1</v>
      </c>
      <c r="Z188" s="12">
        <v>0</v>
      </c>
      <c r="AA188" s="19">
        <v>3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27</v>
      </c>
      <c r="F189" s="16" t="s">
        <v>234</v>
      </c>
      <c r="G189" s="23">
        <v>14</v>
      </c>
      <c r="H189" s="23">
        <v>1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2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27</v>
      </c>
      <c r="F190" s="16" t="s">
        <v>234</v>
      </c>
      <c r="G190" s="23">
        <v>14</v>
      </c>
      <c r="H190" s="23">
        <v>2</v>
      </c>
      <c r="I190" s="16">
        <v>2</v>
      </c>
      <c r="J190" s="24"/>
      <c r="K190" s="13">
        <v>3</v>
      </c>
      <c r="L190" s="23">
        <v>2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>
        <v>2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27</v>
      </c>
      <c r="F191" s="16" t="s">
        <v>234</v>
      </c>
      <c r="G191" s="23">
        <v>14</v>
      </c>
      <c r="H191" s="23">
        <v>2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27</v>
      </c>
      <c r="F192" s="16" t="s">
        <v>234</v>
      </c>
      <c r="G192" s="23">
        <v>14</v>
      </c>
      <c r="H192" s="23">
        <v>5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27</v>
      </c>
      <c r="F193" s="16" t="s">
        <v>234</v>
      </c>
      <c r="G193" s="23">
        <v>14</v>
      </c>
      <c r="H193" s="23">
        <v>5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>
        <v>1</v>
      </c>
      <c r="T193" s="5">
        <v>0</v>
      </c>
      <c r="U193" s="6">
        <v>0</v>
      </c>
      <c r="V193" s="7">
        <v>1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27</v>
      </c>
      <c r="F194" s="16" t="s">
        <v>234</v>
      </c>
      <c r="G194" s="23">
        <v>14</v>
      </c>
      <c r="H194" s="23">
        <v>1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1</v>
      </c>
      <c r="Z194" s="12">
        <v>0</v>
      </c>
      <c r="AA194" s="19">
        <v>3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27</v>
      </c>
      <c r="F195" s="16" t="s">
        <v>234</v>
      </c>
      <c r="G195" s="23">
        <v>14</v>
      </c>
      <c r="H195" s="23">
        <v>4</v>
      </c>
      <c r="I195" s="16">
        <v>2</v>
      </c>
      <c r="J195" s="24"/>
      <c r="K195" s="13">
        <v>3</v>
      </c>
      <c r="L195" s="23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9">
        <v>2</v>
      </c>
      <c r="S195" s="23">
        <v>1</v>
      </c>
      <c r="T195" s="5">
        <v>0</v>
      </c>
      <c r="U195" s="6">
        <v>1</v>
      </c>
      <c r="V195" s="7">
        <v>1</v>
      </c>
      <c r="W195" s="8">
        <v>0</v>
      </c>
      <c r="X195" s="7">
        <v>1</v>
      </c>
      <c r="Y195" s="7">
        <v>0</v>
      </c>
      <c r="Z195" s="12">
        <v>0</v>
      </c>
      <c r="AA195" s="19">
        <v>3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27</v>
      </c>
      <c r="F196" s="16" t="s">
        <v>234</v>
      </c>
      <c r="G196" s="23">
        <v>14</v>
      </c>
      <c r="H196" s="23">
        <v>4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19">
        <v>2</v>
      </c>
      <c r="S196" s="23">
        <v>1</v>
      </c>
      <c r="T196" s="5">
        <v>0</v>
      </c>
      <c r="U196" s="6">
        <v>0</v>
      </c>
      <c r="V196" s="7">
        <v>1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27</v>
      </c>
      <c r="F197" s="16" t="s">
        <v>234</v>
      </c>
      <c r="G197" s="23">
        <v>14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1</v>
      </c>
      <c r="Z197" s="12">
        <v>0</v>
      </c>
      <c r="AA197" s="19">
        <v>3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27</v>
      </c>
      <c r="F198" s="16" t="s">
        <v>234</v>
      </c>
      <c r="G198" s="23">
        <v>15</v>
      </c>
      <c r="H198" s="23">
        <v>5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2</v>
      </c>
      <c r="T198" s="5">
        <v>4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4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27</v>
      </c>
      <c r="F199" s="16" t="s">
        <v>234</v>
      </c>
      <c r="G199" s="23">
        <v>15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27</v>
      </c>
      <c r="F200" s="16" t="s">
        <v>234</v>
      </c>
      <c r="G200" s="23">
        <v>15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27</v>
      </c>
      <c r="F201" s="16" t="s">
        <v>234</v>
      </c>
      <c r="G201" s="23">
        <v>15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27</v>
      </c>
      <c r="F202" s="16" t="s">
        <v>234</v>
      </c>
      <c r="G202" s="23">
        <v>15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27</v>
      </c>
      <c r="F203" s="16" t="s">
        <v>234</v>
      </c>
      <c r="G203" s="23">
        <v>15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27</v>
      </c>
      <c r="F204" s="16" t="s">
        <v>234</v>
      </c>
      <c r="G204" s="23">
        <v>15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27</v>
      </c>
      <c r="F205" s="16" t="s">
        <v>234</v>
      </c>
      <c r="G205" s="23">
        <v>15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27</v>
      </c>
      <c r="F206" s="16" t="s">
        <v>234</v>
      </c>
      <c r="G206" s="23">
        <v>15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27</v>
      </c>
      <c r="F207" s="16" t="s">
        <v>234</v>
      </c>
      <c r="G207" s="23">
        <v>15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27</v>
      </c>
      <c r="F208" s="16" t="s">
        <v>234</v>
      </c>
      <c r="G208" s="23">
        <v>15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27</v>
      </c>
      <c r="F209" s="16" t="s">
        <v>234</v>
      </c>
      <c r="G209" s="23">
        <v>15</v>
      </c>
      <c r="H209" s="23">
        <v>6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27</v>
      </c>
      <c r="F210" s="16" t="s">
        <v>234</v>
      </c>
      <c r="G210" s="23">
        <v>15</v>
      </c>
      <c r="H210" s="23">
        <v>7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19">
        <v>2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27</v>
      </c>
      <c r="F211" s="16" t="s">
        <v>234</v>
      </c>
      <c r="G211" s="23">
        <v>15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27</v>
      </c>
      <c r="F212" s="16" t="s">
        <v>234</v>
      </c>
      <c r="G212" s="23">
        <v>15</v>
      </c>
      <c r="H212" s="23">
        <v>4</v>
      </c>
      <c r="I212" s="16">
        <v>2</v>
      </c>
      <c r="J212" s="24"/>
      <c r="K212" s="13">
        <v>1</v>
      </c>
      <c r="L212" s="23">
        <v>3</v>
      </c>
      <c r="M212" s="5">
        <v>0</v>
      </c>
      <c r="N212" s="6">
        <v>2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27</v>
      </c>
      <c r="F213" s="16" t="s">
        <v>234</v>
      </c>
      <c r="G213" s="23">
        <v>15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27</v>
      </c>
      <c r="F214" s="16" t="s">
        <v>234</v>
      </c>
      <c r="G214" s="23">
        <v>15</v>
      </c>
      <c r="H214" s="23">
        <v>9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27</v>
      </c>
      <c r="F215" s="16" t="s">
        <v>234</v>
      </c>
      <c r="G215" s="23">
        <v>15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27</v>
      </c>
      <c r="F216" s="16" t="s">
        <v>234</v>
      </c>
      <c r="G216" s="23">
        <v>15</v>
      </c>
      <c r="H216" s="23">
        <v>9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1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27</v>
      </c>
      <c r="F217" s="16" t="s">
        <v>234</v>
      </c>
      <c r="G217" s="23">
        <v>15</v>
      </c>
      <c r="H217" s="23">
        <v>6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27</v>
      </c>
      <c r="F218" s="16" t="s">
        <v>234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27</v>
      </c>
      <c r="F219" s="16" t="s">
        <v>234</v>
      </c>
      <c r="G219" s="23">
        <v>15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27</v>
      </c>
      <c r="F220" s="16" t="s">
        <v>234</v>
      </c>
      <c r="G220" s="23">
        <v>15</v>
      </c>
      <c r="H220" s="23">
        <v>2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27</v>
      </c>
      <c r="F221" s="16" t="s">
        <v>234</v>
      </c>
      <c r="G221" s="23">
        <v>15</v>
      </c>
      <c r="H221" s="23">
        <v>2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27</v>
      </c>
      <c r="F222" s="16" t="s">
        <v>234</v>
      </c>
      <c r="G222" s="23">
        <v>15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27</v>
      </c>
      <c r="F223" s="16" t="s">
        <v>234</v>
      </c>
      <c r="G223" s="23">
        <v>15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27</v>
      </c>
      <c r="F224" s="16" t="s">
        <v>234</v>
      </c>
      <c r="G224" s="23">
        <v>15</v>
      </c>
      <c r="H224" s="23">
        <v>5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27</v>
      </c>
      <c r="F225" s="16" t="s">
        <v>234</v>
      </c>
      <c r="G225" s="23">
        <v>15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27</v>
      </c>
      <c r="F226" s="16" t="s">
        <v>234</v>
      </c>
      <c r="G226" s="23">
        <v>15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27</v>
      </c>
      <c r="F227" s="16" t="s">
        <v>234</v>
      </c>
      <c r="G227" s="23">
        <v>15</v>
      </c>
      <c r="H227" s="23">
        <v>2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2">
        <v>0</v>
      </c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27</v>
      </c>
      <c r="F228" s="16" t="s">
        <v>234</v>
      </c>
      <c r="G228" s="23">
        <v>15</v>
      </c>
      <c r="H228" s="23">
        <v>3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1</v>
      </c>
      <c r="Z228" s="12">
        <v>0</v>
      </c>
      <c r="AA228" s="19">
        <v>3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27</v>
      </c>
      <c r="F229" s="16" t="s">
        <v>234</v>
      </c>
      <c r="G229" s="23">
        <v>15</v>
      </c>
      <c r="H229" s="23">
        <v>5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27</v>
      </c>
      <c r="F230" s="16" t="s">
        <v>234</v>
      </c>
      <c r="G230" s="23">
        <v>15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27</v>
      </c>
      <c r="F231" s="16" t="s">
        <v>234</v>
      </c>
      <c r="G231" s="23">
        <v>15</v>
      </c>
      <c r="H231" s="23">
        <v>2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1</v>
      </c>
      <c r="Z231" s="12">
        <v>0</v>
      </c>
      <c r="AA231" s="19">
        <v>3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27</v>
      </c>
      <c r="F232" s="16" t="s">
        <v>234</v>
      </c>
      <c r="G232" s="23">
        <v>15</v>
      </c>
      <c r="H232" s="23">
        <v>2</v>
      </c>
      <c r="I232" s="16">
        <v>2</v>
      </c>
      <c r="J232" s="24"/>
      <c r="K232" s="13">
        <v>3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2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27</v>
      </c>
      <c r="F233" s="16" t="s">
        <v>234</v>
      </c>
      <c r="G233" s="23">
        <v>15</v>
      </c>
      <c r="H233" s="23">
        <v>2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2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27</v>
      </c>
      <c r="F234" s="16" t="s">
        <v>234</v>
      </c>
      <c r="G234" s="23">
        <v>15</v>
      </c>
      <c r="H234" s="23">
        <v>3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v>2</v>
      </c>
      <c r="S234" s="23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27</v>
      </c>
      <c r="F235" s="16" t="s">
        <v>234</v>
      </c>
      <c r="G235" s="23">
        <v>15</v>
      </c>
      <c r="H235" s="23">
        <v>3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27</v>
      </c>
      <c r="F236" s="16" t="s">
        <v>234</v>
      </c>
      <c r="G236" s="23">
        <v>15</v>
      </c>
      <c r="H236" s="23">
        <v>2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2">
        <v>0</v>
      </c>
      <c r="AA236" s="19">
        <v>2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27</v>
      </c>
      <c r="F237" s="16" t="s">
        <v>234</v>
      </c>
      <c r="G237" s="23">
        <v>15</v>
      </c>
      <c r="H237" s="23">
        <v>2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27</v>
      </c>
      <c r="F238" s="16" t="s">
        <v>234</v>
      </c>
      <c r="G238" s="23">
        <v>16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27</v>
      </c>
      <c r="F239" s="16" t="s">
        <v>234</v>
      </c>
      <c r="G239" s="23">
        <v>16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27</v>
      </c>
      <c r="F240" s="16" t="s">
        <v>234</v>
      </c>
      <c r="G240" s="23">
        <v>16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27</v>
      </c>
      <c r="F241" s="16" t="s">
        <v>234</v>
      </c>
      <c r="G241" s="23">
        <v>16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27</v>
      </c>
      <c r="F242" s="16" t="s">
        <v>234</v>
      </c>
      <c r="G242" s="23">
        <v>16</v>
      </c>
      <c r="H242" s="23">
        <v>7</v>
      </c>
      <c r="I242" s="16">
        <v>2</v>
      </c>
      <c r="J242" s="24"/>
      <c r="K242" s="13">
        <v>1</v>
      </c>
      <c r="L242" s="23">
        <v>1</v>
      </c>
      <c r="M242" s="5">
        <v>3</v>
      </c>
      <c r="N242" s="6">
        <v>0</v>
      </c>
      <c r="O242" s="7">
        <v>0</v>
      </c>
      <c r="P242" s="8">
        <v>0</v>
      </c>
      <c r="Q242" s="7">
        <v>0</v>
      </c>
      <c r="R242" s="19">
        <v>3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27</v>
      </c>
      <c r="F243" s="16" t="s">
        <v>234</v>
      </c>
      <c r="G243" s="23">
        <v>16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27</v>
      </c>
      <c r="F244" s="16" t="s">
        <v>234</v>
      </c>
      <c r="G244" s="23">
        <v>16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19">
        <v>2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27</v>
      </c>
      <c r="F245" s="16" t="s">
        <v>234</v>
      </c>
      <c r="G245" s="23">
        <v>16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27</v>
      </c>
      <c r="F246" s="16" t="s">
        <v>234</v>
      </c>
      <c r="G246" s="23">
        <v>16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27</v>
      </c>
      <c r="F247" s="16" t="s">
        <v>234</v>
      </c>
      <c r="G247" s="23">
        <v>16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27</v>
      </c>
      <c r="F248" s="16" t="s">
        <v>234</v>
      </c>
      <c r="G248" s="23">
        <v>16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27</v>
      </c>
      <c r="F249" s="16" t="s">
        <v>234</v>
      </c>
      <c r="G249" s="23">
        <v>16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27</v>
      </c>
      <c r="F250" s="16" t="s">
        <v>234</v>
      </c>
      <c r="G250" s="23">
        <v>16</v>
      </c>
      <c r="H250" s="23">
        <v>5</v>
      </c>
      <c r="I250" s="16">
        <v>2</v>
      </c>
      <c r="J250" s="24"/>
      <c r="K250" s="13">
        <v>1</v>
      </c>
      <c r="L250" s="23">
        <v>2</v>
      </c>
      <c r="M250" s="5">
        <v>0</v>
      </c>
      <c r="N250" s="6">
        <v>3</v>
      </c>
      <c r="O250" s="7">
        <v>0</v>
      </c>
      <c r="P250" s="8">
        <v>0</v>
      </c>
      <c r="Q250" s="7">
        <v>0</v>
      </c>
      <c r="R250" s="19">
        <v>3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27</v>
      </c>
      <c r="F251" s="16" t="s">
        <v>234</v>
      </c>
      <c r="G251" s="23">
        <v>16</v>
      </c>
      <c r="H251" s="23">
        <v>3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27</v>
      </c>
      <c r="F252" s="16" t="s">
        <v>234</v>
      </c>
      <c r="G252" s="23">
        <v>16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27</v>
      </c>
      <c r="F253" s="16" t="s">
        <v>234</v>
      </c>
      <c r="G253" s="23">
        <v>16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2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27</v>
      </c>
      <c r="F254" s="16" t="s">
        <v>234</v>
      </c>
      <c r="G254" s="23">
        <v>16</v>
      </c>
      <c r="H254" s="23">
        <v>5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2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27</v>
      </c>
      <c r="F255" s="16" t="s">
        <v>234</v>
      </c>
      <c r="G255" s="23">
        <v>16</v>
      </c>
      <c r="H255" s="23">
        <v>2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27</v>
      </c>
      <c r="F256" s="16" t="s">
        <v>234</v>
      </c>
      <c r="G256" s="23">
        <v>16</v>
      </c>
      <c r="H256" s="23">
        <v>6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2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27</v>
      </c>
      <c r="F257" s="16" t="s">
        <v>234</v>
      </c>
      <c r="G257" s="23">
        <v>16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27</v>
      </c>
      <c r="F258" s="16" t="s">
        <v>234</v>
      </c>
      <c r="G258" s="23">
        <v>16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1</v>
      </c>
      <c r="Z258" s="12">
        <v>0</v>
      </c>
      <c r="AA258" s="19">
        <v>3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27</v>
      </c>
      <c r="F259" s="16" t="s">
        <v>234</v>
      </c>
      <c r="G259" s="23">
        <v>16</v>
      </c>
      <c r="H259" s="23">
        <v>2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27</v>
      </c>
      <c r="F260" s="16" t="s">
        <v>234</v>
      </c>
      <c r="G260" s="23">
        <v>17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27</v>
      </c>
      <c r="F261" s="16" t="s">
        <v>234</v>
      </c>
      <c r="G261" s="23">
        <v>17</v>
      </c>
      <c r="H261" s="23">
        <v>1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27</v>
      </c>
      <c r="F262" s="16" t="s">
        <v>234</v>
      </c>
      <c r="G262" s="23">
        <v>17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27</v>
      </c>
      <c r="F263" s="16" t="s">
        <v>234</v>
      </c>
      <c r="G263" s="23">
        <v>17</v>
      </c>
      <c r="H263" s="23">
        <v>6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27</v>
      </c>
      <c r="F264" s="16" t="s">
        <v>234</v>
      </c>
      <c r="G264" s="23">
        <v>17</v>
      </c>
      <c r="H264" s="23">
        <v>7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27</v>
      </c>
      <c r="F265" s="16" t="s">
        <v>234</v>
      </c>
      <c r="G265" s="23">
        <v>17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27</v>
      </c>
      <c r="F266" s="16" t="s">
        <v>234</v>
      </c>
      <c r="G266" s="23">
        <v>17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27</v>
      </c>
      <c r="F267" s="16" t="s">
        <v>234</v>
      </c>
      <c r="G267" s="23">
        <v>17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27</v>
      </c>
      <c r="F268" s="16" t="s">
        <v>234</v>
      </c>
      <c r="G268" s="23">
        <v>17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27</v>
      </c>
      <c r="F269" s="16" t="s">
        <v>234</v>
      </c>
      <c r="G269" s="23">
        <v>17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2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27</v>
      </c>
      <c r="F270" s="16" t="s">
        <v>234</v>
      </c>
      <c r="G270" s="23">
        <v>17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27</v>
      </c>
      <c r="F271" s="16" t="s">
        <v>234</v>
      </c>
      <c r="G271" s="23">
        <v>17</v>
      </c>
      <c r="H271" s="23">
        <v>1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27</v>
      </c>
      <c r="F272" s="16" t="s">
        <v>234</v>
      </c>
      <c r="G272" s="23">
        <v>17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27</v>
      </c>
      <c r="F273" s="16" t="s">
        <v>234</v>
      </c>
      <c r="G273" s="23">
        <v>17</v>
      </c>
      <c r="H273" s="23">
        <v>8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27</v>
      </c>
      <c r="F274" s="16" t="s">
        <v>234</v>
      </c>
      <c r="G274" s="23">
        <v>17</v>
      </c>
      <c r="H274" s="23">
        <v>4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27</v>
      </c>
      <c r="F275" s="16" t="s">
        <v>234</v>
      </c>
      <c r="G275" s="23">
        <v>17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27</v>
      </c>
      <c r="F276" s="16" t="s">
        <v>234</v>
      </c>
      <c r="G276" s="23">
        <v>17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27</v>
      </c>
      <c r="F277" s="16" t="s">
        <v>234</v>
      </c>
      <c r="G277" s="23">
        <v>17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27</v>
      </c>
      <c r="F278" s="16" t="s">
        <v>234</v>
      </c>
      <c r="G278" s="23">
        <v>17</v>
      </c>
      <c r="H278" s="23">
        <v>3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1</v>
      </c>
      <c r="AA278" s="19">
        <v>2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27</v>
      </c>
      <c r="F279" s="16" t="s">
        <v>234</v>
      </c>
      <c r="G279" s="23">
        <v>17</v>
      </c>
      <c r="H279" s="23">
        <v>4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1</v>
      </c>
      <c r="Z279" s="12">
        <v>0</v>
      </c>
      <c r="AA279" s="19">
        <v>3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27</v>
      </c>
      <c r="F280" s="16" t="s">
        <v>234</v>
      </c>
      <c r="G280" s="23">
        <v>17</v>
      </c>
      <c r="H280" s="23">
        <v>1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27</v>
      </c>
      <c r="F281" s="16" t="s">
        <v>234</v>
      </c>
      <c r="G281" s="23">
        <v>18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27</v>
      </c>
      <c r="F282" s="16" t="s">
        <v>234</v>
      </c>
      <c r="G282" s="23">
        <v>18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27</v>
      </c>
      <c r="F283" s="16" t="s">
        <v>234</v>
      </c>
      <c r="G283" s="23">
        <v>18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27</v>
      </c>
      <c r="F284" s="16" t="s">
        <v>234</v>
      </c>
      <c r="G284" s="23">
        <v>18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27</v>
      </c>
      <c r="F285" s="16" t="s">
        <v>234</v>
      </c>
      <c r="G285" s="23">
        <v>18</v>
      </c>
      <c r="H285" s="23">
        <v>4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27</v>
      </c>
      <c r="F286" s="16" t="s">
        <v>234</v>
      </c>
      <c r="G286" s="23">
        <v>18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27</v>
      </c>
      <c r="F287" s="16" t="s">
        <v>234</v>
      </c>
      <c r="G287" s="23">
        <v>18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27</v>
      </c>
      <c r="F288" s="16" t="s">
        <v>234</v>
      </c>
      <c r="G288" s="23">
        <v>18</v>
      </c>
      <c r="H288" s="23">
        <v>3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27</v>
      </c>
      <c r="F289" s="16" t="s">
        <v>234</v>
      </c>
      <c r="G289" s="23">
        <v>18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27</v>
      </c>
      <c r="F290" s="16" t="s">
        <v>234</v>
      </c>
      <c r="G290" s="23">
        <v>18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27</v>
      </c>
      <c r="F291" s="16" t="s">
        <v>234</v>
      </c>
      <c r="G291" s="23">
        <v>18</v>
      </c>
      <c r="H291" s="23">
        <v>1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27</v>
      </c>
      <c r="F292" s="16" t="s">
        <v>234</v>
      </c>
      <c r="G292" s="23">
        <v>18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2</v>
      </c>
      <c r="Z292" s="12">
        <v>0</v>
      </c>
      <c r="AA292" s="19">
        <v>2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27</v>
      </c>
      <c r="F293" s="16" t="s">
        <v>234</v>
      </c>
      <c r="G293" s="23">
        <v>18</v>
      </c>
      <c r="H293" s="23">
        <v>2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27</v>
      </c>
      <c r="F294" s="16" t="s">
        <v>234</v>
      </c>
      <c r="G294" s="23">
        <v>18</v>
      </c>
      <c r="H294" s="23">
        <v>3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1</v>
      </c>
      <c r="Y294" s="7">
        <v>0</v>
      </c>
      <c r="Z294" s="12">
        <v>0</v>
      </c>
      <c r="AA294" s="19">
        <v>2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27</v>
      </c>
      <c r="F295" s="16" t="s">
        <v>234</v>
      </c>
      <c r="G295" s="23">
        <v>18</v>
      </c>
      <c r="H295" s="23">
        <v>3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27</v>
      </c>
      <c r="F296" s="16" t="s">
        <v>234</v>
      </c>
      <c r="G296" s="23">
        <v>18</v>
      </c>
      <c r="H296" s="23">
        <v>4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27</v>
      </c>
      <c r="F297" s="16" t="s">
        <v>234</v>
      </c>
      <c r="G297" s="23">
        <v>18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27</v>
      </c>
      <c r="F298" s="16" t="s">
        <v>234</v>
      </c>
      <c r="G298" s="23">
        <v>18</v>
      </c>
      <c r="H298" s="23">
        <v>2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27</v>
      </c>
      <c r="F299" s="16" t="s">
        <v>234</v>
      </c>
      <c r="G299" s="23">
        <v>18</v>
      </c>
      <c r="H299" s="23">
        <v>2</v>
      </c>
      <c r="I299" s="16">
        <v>2</v>
      </c>
      <c r="J299" s="24"/>
      <c r="K299" s="13">
        <v>3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2">
        <v>0</v>
      </c>
      <c r="AA299" s="19">
        <v>2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27</v>
      </c>
      <c r="F300" s="16" t="s">
        <v>234</v>
      </c>
      <c r="G300" s="23">
        <v>18</v>
      </c>
      <c r="H300" s="23">
        <v>3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27</v>
      </c>
      <c r="F301" s="16" t="s">
        <v>234</v>
      </c>
      <c r="G301" s="23">
        <v>18</v>
      </c>
      <c r="H301" s="23">
        <v>2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1</v>
      </c>
      <c r="Z301" s="12">
        <v>0</v>
      </c>
      <c r="AA301" s="19">
        <v>3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27</v>
      </c>
      <c r="F302" s="16" t="s">
        <v>234</v>
      </c>
      <c r="G302" s="23">
        <v>18</v>
      </c>
      <c r="H302" s="23">
        <v>4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19">
        <v>1</v>
      </c>
      <c r="S302" s="23">
        <v>1</v>
      </c>
      <c r="T302" s="5">
        <v>0</v>
      </c>
      <c r="U302" s="6">
        <v>0</v>
      </c>
      <c r="V302" s="7">
        <v>1</v>
      </c>
      <c r="W302" s="8">
        <v>0</v>
      </c>
      <c r="X302" s="7">
        <v>0</v>
      </c>
      <c r="Y302" s="7">
        <v>1</v>
      </c>
      <c r="Z302" s="12">
        <v>0</v>
      </c>
      <c r="AA302" s="19">
        <v>2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27</v>
      </c>
      <c r="F303" s="16" t="s">
        <v>234</v>
      </c>
      <c r="G303" s="23">
        <v>18</v>
      </c>
      <c r="H303" s="23">
        <v>2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0</v>
      </c>
      <c r="V303" s="7">
        <v>1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2</v>
      </c>
      <c r="C304" s="21">
        <v>2</v>
      </c>
      <c r="D304" s="22">
        <v>3</v>
      </c>
      <c r="E304" s="22">
        <v>27</v>
      </c>
      <c r="F304" s="16" t="s">
        <v>234</v>
      </c>
      <c r="G304" s="23"/>
      <c r="H304" s="23"/>
      <c r="I304" s="16"/>
      <c r="J304" s="24"/>
      <c r="K304" s="13">
        <v>1</v>
      </c>
      <c r="L304" s="23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2</v>
      </c>
      <c r="C305" s="21">
        <v>2</v>
      </c>
      <c r="D305" s="22">
        <v>3</v>
      </c>
      <c r="E305" s="22">
        <v>27</v>
      </c>
      <c r="F305" s="16" t="s">
        <v>234</v>
      </c>
      <c r="G305" s="23"/>
      <c r="H305" s="23"/>
      <c r="I305" s="16"/>
      <c r="J305" s="24"/>
      <c r="K305" s="13">
        <v>1</v>
      </c>
      <c r="L305" s="23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2</v>
      </c>
      <c r="C306" s="21">
        <v>2</v>
      </c>
      <c r="D306" s="22">
        <v>3</v>
      </c>
      <c r="E306" s="22">
        <v>27</v>
      </c>
      <c r="F306" s="16" t="s">
        <v>234</v>
      </c>
      <c r="G306" s="23"/>
      <c r="H306" s="23"/>
      <c r="I306" s="16"/>
      <c r="J306" s="24"/>
      <c r="K306" s="13">
        <v>1</v>
      </c>
      <c r="L306" s="23">
        <v>5</v>
      </c>
      <c r="M306" s="5">
        <v>1</v>
      </c>
      <c r="N306" s="6">
        <v>1</v>
      </c>
      <c r="O306" s="7">
        <v>0</v>
      </c>
      <c r="P306" s="8">
        <v>0</v>
      </c>
      <c r="Q306" s="7">
        <v>0</v>
      </c>
      <c r="R306" s="19">
        <v>2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2</v>
      </c>
      <c r="C307" s="21">
        <v>2</v>
      </c>
      <c r="D307" s="22">
        <v>3</v>
      </c>
      <c r="E307" s="22">
        <v>27</v>
      </c>
      <c r="F307" s="16" t="s">
        <v>234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1</v>
      </c>
      <c r="O307" s="7">
        <v>0</v>
      </c>
      <c r="P307" s="8">
        <v>0</v>
      </c>
      <c r="Q307" s="7">
        <v>0</v>
      </c>
      <c r="R307" s="19">
        <v>2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2</v>
      </c>
      <c r="C308" s="21">
        <v>2</v>
      </c>
      <c r="D308" s="22">
        <v>3</v>
      </c>
      <c r="E308" s="22">
        <v>27</v>
      </c>
      <c r="F308" s="16" t="s">
        <v>234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1</v>
      </c>
      <c r="O308" s="7">
        <v>0</v>
      </c>
      <c r="P308" s="8">
        <v>0</v>
      </c>
      <c r="Q308" s="7">
        <v>0</v>
      </c>
      <c r="R308" s="19">
        <v>2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2</v>
      </c>
      <c r="C309" s="21">
        <v>2</v>
      </c>
      <c r="D309" s="22">
        <v>3</v>
      </c>
      <c r="E309" s="22">
        <v>27</v>
      </c>
      <c r="F309" s="16" t="s">
        <v>234</v>
      </c>
      <c r="G309" s="23"/>
      <c r="H309" s="23"/>
      <c r="I309" s="16"/>
      <c r="J309" s="24"/>
      <c r="K309" s="13">
        <v>1</v>
      </c>
      <c r="L309" s="23">
        <v>5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2</v>
      </c>
      <c r="C310" s="21">
        <v>2</v>
      </c>
      <c r="D310" s="22">
        <v>3</v>
      </c>
      <c r="E310" s="22">
        <v>27</v>
      </c>
      <c r="F310" s="16" t="s">
        <v>234</v>
      </c>
      <c r="G310" s="23"/>
      <c r="H310" s="23"/>
      <c r="I310" s="16"/>
      <c r="J310" s="24"/>
      <c r="K310" s="13">
        <v>1</v>
      </c>
      <c r="L310" s="23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2</v>
      </c>
      <c r="C311" s="21">
        <v>2</v>
      </c>
      <c r="D311" s="22">
        <v>3</v>
      </c>
      <c r="E311" s="22">
        <v>27</v>
      </c>
      <c r="F311" s="16" t="s">
        <v>234</v>
      </c>
      <c r="G311" s="23"/>
      <c r="H311" s="23"/>
      <c r="I311" s="16"/>
      <c r="J311" s="24"/>
      <c r="K311" s="13">
        <v>1</v>
      </c>
      <c r="L311" s="23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2</v>
      </c>
      <c r="C312" s="21">
        <v>2</v>
      </c>
      <c r="D312" s="22">
        <v>3</v>
      </c>
      <c r="E312" s="22">
        <v>27</v>
      </c>
      <c r="F312" s="16" t="s">
        <v>234</v>
      </c>
      <c r="G312" s="23"/>
      <c r="H312" s="23"/>
      <c r="I312" s="16"/>
      <c r="J312" s="24"/>
      <c r="K312" s="13">
        <v>1</v>
      </c>
      <c r="L312" s="23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2</v>
      </c>
      <c r="C313" s="21">
        <v>2</v>
      </c>
      <c r="D313" s="22">
        <v>3</v>
      </c>
      <c r="E313" s="22">
        <v>27</v>
      </c>
      <c r="F313" s="16" t="s">
        <v>234</v>
      </c>
      <c r="G313" s="23"/>
      <c r="H313" s="23"/>
      <c r="I313" s="16"/>
      <c r="J313" s="24"/>
      <c r="K313" s="13">
        <v>1</v>
      </c>
      <c r="L313" s="23">
        <v>5</v>
      </c>
      <c r="M313" s="5">
        <v>0</v>
      </c>
      <c r="N313" s="6">
        <v>2</v>
      </c>
      <c r="O313" s="7">
        <v>0</v>
      </c>
      <c r="P313" s="8">
        <v>0</v>
      </c>
      <c r="Q313" s="7">
        <v>0</v>
      </c>
      <c r="R313" s="19">
        <v>2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2</v>
      </c>
      <c r="C314" s="21">
        <v>2</v>
      </c>
      <c r="D314" s="22">
        <v>3</v>
      </c>
      <c r="E314" s="22">
        <v>27</v>
      </c>
      <c r="F314" s="16" t="s">
        <v>234</v>
      </c>
      <c r="G314" s="23"/>
      <c r="H314" s="23"/>
      <c r="I314" s="16"/>
      <c r="J314" s="24"/>
      <c r="K314" s="13">
        <v>1</v>
      </c>
      <c r="L314" s="23">
        <v>5</v>
      </c>
      <c r="M314" s="5">
        <v>1</v>
      </c>
      <c r="N314" s="6">
        <v>1</v>
      </c>
      <c r="O314" s="7">
        <v>0</v>
      </c>
      <c r="P314" s="8">
        <v>0</v>
      </c>
      <c r="Q314" s="7">
        <v>0</v>
      </c>
      <c r="R314" s="19"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2</v>
      </c>
      <c r="C315" s="21">
        <v>2</v>
      </c>
      <c r="D315" s="22">
        <v>3</v>
      </c>
      <c r="E315" s="22">
        <v>27</v>
      </c>
      <c r="F315" s="16" t="s">
        <v>234</v>
      </c>
      <c r="G315" s="23"/>
      <c r="H315" s="23"/>
      <c r="I315" s="16"/>
      <c r="J315" s="24"/>
      <c r="K315" s="13">
        <v>1</v>
      </c>
      <c r="L315" s="23">
        <v>5</v>
      </c>
      <c r="M315" s="5">
        <v>1</v>
      </c>
      <c r="N315" s="6">
        <v>2</v>
      </c>
      <c r="O315" s="7">
        <v>0</v>
      </c>
      <c r="P315" s="8">
        <v>0</v>
      </c>
      <c r="Q315" s="7">
        <v>0</v>
      </c>
      <c r="R315" s="19">
        <v>3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2</v>
      </c>
      <c r="C316" s="21">
        <v>2</v>
      </c>
      <c r="D316" s="22">
        <v>3</v>
      </c>
      <c r="E316" s="22">
        <v>27</v>
      </c>
      <c r="F316" s="16" t="s">
        <v>234</v>
      </c>
      <c r="G316" s="23"/>
      <c r="H316" s="23"/>
      <c r="I316" s="16"/>
      <c r="J316" s="24"/>
      <c r="K316" s="13">
        <v>1</v>
      </c>
      <c r="L316" s="23">
        <v>5</v>
      </c>
      <c r="M316" s="5">
        <v>1</v>
      </c>
      <c r="N316" s="6">
        <v>1</v>
      </c>
      <c r="O316" s="7">
        <v>0</v>
      </c>
      <c r="P316" s="8">
        <v>0</v>
      </c>
      <c r="Q316" s="7">
        <v>0</v>
      </c>
      <c r="R316" s="19">
        <v>2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2</v>
      </c>
      <c r="C317" s="21">
        <v>2</v>
      </c>
      <c r="D317" s="22">
        <v>3</v>
      </c>
      <c r="E317" s="22">
        <v>27</v>
      </c>
      <c r="F317" s="16" t="s">
        <v>234</v>
      </c>
      <c r="G317" s="23"/>
      <c r="H317" s="23"/>
      <c r="I317" s="16"/>
      <c r="J317" s="24"/>
      <c r="K317" s="13">
        <v>1</v>
      </c>
      <c r="L317" s="23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2</v>
      </c>
      <c r="C318" s="21">
        <v>2</v>
      </c>
      <c r="D318" s="22">
        <v>3</v>
      </c>
      <c r="E318" s="22">
        <v>27</v>
      </c>
      <c r="F318" s="16" t="s">
        <v>234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2</v>
      </c>
      <c r="C319" s="21">
        <v>2</v>
      </c>
      <c r="D319" s="22">
        <v>3</v>
      </c>
      <c r="E319" s="22">
        <v>27</v>
      </c>
      <c r="F319" s="16" t="s">
        <v>234</v>
      </c>
      <c r="G319" s="23"/>
      <c r="H319" s="23"/>
      <c r="I319" s="16"/>
      <c r="J319" s="24"/>
      <c r="K319" s="13">
        <v>1</v>
      </c>
      <c r="L319" s="23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19"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2</v>
      </c>
      <c r="C320" s="21">
        <v>2</v>
      </c>
      <c r="D320" s="22">
        <v>3</v>
      </c>
      <c r="E320" s="22">
        <v>27</v>
      </c>
      <c r="F320" s="16" t="s">
        <v>234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19"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2</v>
      </c>
      <c r="C321" s="21">
        <v>2</v>
      </c>
      <c r="D321" s="22">
        <v>3</v>
      </c>
      <c r="E321" s="22">
        <v>27</v>
      </c>
      <c r="F321" s="16" t="s">
        <v>234</v>
      </c>
      <c r="G321" s="23"/>
      <c r="H321" s="23"/>
      <c r="I321" s="16"/>
      <c r="J321" s="24"/>
      <c r="K321" s="13">
        <v>1</v>
      </c>
      <c r="L321" s="23">
        <v>5</v>
      </c>
      <c r="M321" s="5">
        <v>0</v>
      </c>
      <c r="N321" s="6">
        <v>2</v>
      </c>
      <c r="O321" s="7">
        <v>0</v>
      </c>
      <c r="P321" s="8">
        <v>0</v>
      </c>
      <c r="Q321" s="7">
        <v>2</v>
      </c>
      <c r="R321" s="19">
        <v>4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2</v>
      </c>
      <c r="C322" s="21">
        <v>2</v>
      </c>
      <c r="D322" s="22">
        <v>3</v>
      </c>
      <c r="E322" s="22">
        <v>27</v>
      </c>
      <c r="F322" s="16" t="s">
        <v>234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1</v>
      </c>
      <c r="O322" s="7">
        <v>0</v>
      </c>
      <c r="P322" s="8">
        <v>0</v>
      </c>
      <c r="Q322" s="7">
        <v>0</v>
      </c>
      <c r="R322" s="19">
        <v>2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2</v>
      </c>
      <c r="C323" s="21">
        <v>2</v>
      </c>
      <c r="D323" s="22">
        <v>3</v>
      </c>
      <c r="E323" s="22">
        <v>27</v>
      </c>
      <c r="F323" s="16" t="s">
        <v>234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3</v>
      </c>
      <c r="E324" s="22">
        <v>27</v>
      </c>
      <c r="F324" s="16" t="s">
        <v>234</v>
      </c>
      <c r="G324" s="23">
        <v>9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1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3</v>
      </c>
      <c r="E325" s="22">
        <v>27</v>
      </c>
      <c r="F325" s="16" t="s">
        <v>234</v>
      </c>
      <c r="G325" s="23">
        <v>11</v>
      </c>
      <c r="H325" s="23">
        <v>6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1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3</v>
      </c>
      <c r="E326" s="22">
        <v>27</v>
      </c>
      <c r="F326" s="16" t="s">
        <v>234</v>
      </c>
      <c r="G326" s="23">
        <v>12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1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3</v>
      </c>
      <c r="E327" s="22">
        <v>27</v>
      </c>
      <c r="F327" s="16" t="s">
        <v>234</v>
      </c>
      <c r="G327" s="23">
        <v>16</v>
      </c>
      <c r="H327" s="23">
        <v>3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1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3</v>
      </c>
      <c r="E328" s="22">
        <v>27</v>
      </c>
      <c r="F328" s="16" t="s">
        <v>234</v>
      </c>
      <c r="G328" s="23">
        <v>18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1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3</v>
      </c>
      <c r="E5" s="110">
        <f>ローデータ!D4</f>
        <v>27</v>
      </c>
      <c r="F5" s="110" t="str">
        <f>ローデータ!E4</f>
        <v>金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317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297</v>
      </c>
      <c r="E13" s="110">
        <f>COUNTIFS(ローデータ!B12:B1011,2)</f>
        <v>20</v>
      </c>
      <c r="F13" s="110">
        <f>SUM(D13:E13)</f>
        <v>317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3</v>
      </c>
      <c r="D18" s="107">
        <f>ローデータ!D4</f>
        <v>27</v>
      </c>
      <c r="E18" s="107" t="str">
        <f>ローデータ!E4</f>
        <v>金</v>
      </c>
      <c r="G18" s="295">
        <f>COUNTIFS(ローデータ!B12:B1011,2)</f>
        <v>20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20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20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13</v>
      </c>
      <c r="K31" s="73">
        <f>SUMIFS(ローデータ!N12:N1011,ローデータ!$B$12:$B$1011,2,ローデータ!$K$12:$K$1011,$B$23)</f>
        <v>19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2</v>
      </c>
      <c r="O31" s="73">
        <f>SUM(J31:N31)</f>
        <v>34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20</v>
      </c>
      <c r="G32" s="45">
        <f>SUM(B32:F32)</f>
        <v>20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54"/>
      <c r="H4" s="295">
        <f>COUNTIFS(ローデータ!B12:B1011,1)</f>
        <v>297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13</v>
      </c>
      <c r="C10" s="45">
        <f>COUNTIFS(ローデータ!$B$12:$B$1011,1,ローデータ!$H$12:$H$1011,C8)</f>
        <v>112</v>
      </c>
      <c r="D10" s="45">
        <f>COUNTIFS(ローデータ!$B$12:$B$1011,1,ローデータ!$H$12:$H$1011,D8)</f>
        <v>50</v>
      </c>
      <c r="E10" s="45">
        <f>COUNTIFS(ローデータ!$B$12:$B$1011,1,ローデータ!$H$12:$H$1011,E8)</f>
        <v>52</v>
      </c>
      <c r="F10" s="45">
        <f>COUNTIFS(ローデータ!$B$12:$B$1011,1,ローデータ!$H$12:$H$1011,F8)</f>
        <v>37</v>
      </c>
      <c r="G10" s="45">
        <f>COUNTIFS(ローデータ!$B$12:$B$1011,1,ローデータ!$H$12:$H$1011,G8)</f>
        <v>14</v>
      </c>
      <c r="H10" s="45">
        <f>COUNTIFS(ローデータ!$B$12:$B$1011,1,ローデータ!$H$12:$H$1011,H8)</f>
        <v>8</v>
      </c>
      <c r="I10" s="45">
        <f>COUNTIFS(ローデータ!$B$12:$B$1011,1,ローデータ!$H$12:$H$1011,I8)</f>
        <v>9</v>
      </c>
      <c r="J10" s="45">
        <f>COUNTIFS(ローデータ!$B$12:$B$1011,1,ローデータ!$H$12:$H$1011,J8)</f>
        <v>2</v>
      </c>
      <c r="K10" s="45">
        <f>SUM(B10:J10)</f>
        <v>297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297</v>
      </c>
      <c r="D16" s="45">
        <f>SUM(B16:C16)</f>
        <v>297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151</v>
      </c>
      <c r="C23" s="285"/>
      <c r="D23" s="284">
        <f>COUNTIFS(ローデータ!$B$12:$B$1011,1,ローデータ!$K$12:$K$1011,D21)</f>
        <v>86</v>
      </c>
      <c r="E23" s="285"/>
      <c r="F23" s="284">
        <f>COUNTIFS(ローデータ!$B$12:$B$1011,1,ローデータ!$K$12:$K$1011,F21)</f>
        <v>60</v>
      </c>
      <c r="G23" s="286"/>
      <c r="H23" s="285"/>
      <c r="I23" s="45">
        <f>SUM(B23:H23)</f>
        <v>297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25</v>
      </c>
      <c r="K29" s="73">
        <f>SUMIFS(ローデータ!N12:N1011,ローデータ!$B$12:$B$1011,1,ローデータ!$K$12:$K$1011,$B$21)</f>
        <v>115</v>
      </c>
      <c r="L29" s="73">
        <f>SUMIFS(ローデータ!O12:O1011,ローデータ!$B$12:$B$1011,1,ローデータ!$K$12:$K$1011,$B$21)</f>
        <v>38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1</v>
      </c>
      <c r="O29" s="73">
        <f>SUM(J29:N29)</f>
        <v>179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146</v>
      </c>
      <c r="C30" s="45">
        <f>COUNTIFS(ローデータ!$B$12:$B$1011,1,ローデータ!$K$12:$K$1011,$B$21,ローデータ!$L$12:$L$1011,C27)</f>
        <v>2</v>
      </c>
      <c r="D30" s="45">
        <f>COUNTIFS(ローデータ!$B$12:$B$1011,1,ローデータ!$K$12:$K$1011,$B$21,ローデータ!$L$12:$L$1011,D27)</f>
        <v>2</v>
      </c>
      <c r="E30" s="45">
        <f>COUNTIFS(ローデータ!$B$12:$B$1011,1,ローデータ!$K$12:$K$1011,$B$21,ローデータ!$L$12:$L$1011,E27)</f>
        <v>1</v>
      </c>
      <c r="F30" s="45">
        <f>COUNTIFS(ローデータ!$B$12:$B$1011,1,ローデータ!$K$12:$K$1011,$B$21,ローデータ!$L$12:$L$1011,F27)</f>
        <v>0</v>
      </c>
      <c r="G30" s="45">
        <f>SUM(B30:F30)</f>
        <v>151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82</v>
      </c>
      <c r="C36" s="45">
        <f>COUNTIFS(ローデータ!$B$12:$B$1011,1,ローデータ!$K$12:$K$1011,$D$21,ローデータ!$S$12:$S$1011,C34)</f>
        <v>4</v>
      </c>
      <c r="D36" s="45">
        <f>COUNTIFS(ローデータ!$B$12:$B$1011,1,ローデータ!$K$12:$K$1011,$D$21,ローデータ!$S$12:$S$1011,D34)</f>
        <v>0</v>
      </c>
      <c r="E36" s="45">
        <f>SUM(B36:D36)</f>
        <v>86</v>
      </c>
      <c r="I36" s="147" t="s">
        <v>51</v>
      </c>
      <c r="J36" s="45">
        <f>SUMIFS(ローデータ!T12:T1011,ローデータ!$B$12:$B$1011,1,ローデータ!$K$12:$K$1011,$D$21)</f>
        <v>4</v>
      </c>
      <c r="K36" s="45">
        <f>SUMIFS(ローデータ!U12:U1011,ローデータ!$B$12:$B$1011,1,ローデータ!$K$12:$K$1011,$D$21)</f>
        <v>58</v>
      </c>
      <c r="L36" s="45">
        <f>SUMIFS(ローデータ!V12:V1011,ローデータ!$B$12:$B$1011,1,ローデータ!$K$12:$K$1011,$D$21)</f>
        <v>4</v>
      </c>
      <c r="M36" s="45">
        <f>SUMIFS(ローデータ!W12:W1011,ローデータ!$B$12:$B$1011,1,ローデータ!$K$12:$K$1011,$D$21)</f>
        <v>5</v>
      </c>
      <c r="N36" s="45">
        <f>SUMIFS(ローデータ!X12:X1011,ローデータ!$B$12:$B$1011,1,ローデータ!$K$12:$K$1011,$D$21)</f>
        <v>10</v>
      </c>
      <c r="O36" s="45">
        <f>SUMIFS(ローデータ!Y12:Y1011,ローデータ!$B$12:$B$1011,1,ローデータ!$K$12:$K$1011,$D$21)</f>
        <v>30</v>
      </c>
      <c r="P36" s="45">
        <f>SUMIFS(ローデータ!Z12:Z1011,ローデータ!$B$12:$B$1011,1,ローデータ!$K$12:$K$1011,$D$21)</f>
        <v>3</v>
      </c>
      <c r="Q36" s="45">
        <f>SUM(J36:P36)</f>
        <v>114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57</v>
      </c>
      <c r="C44" s="73">
        <f>COUNTIFS(ローデータ!$B$12:$B$1011,1,ローデータ!$K$12:$K$1011,$F$21,ローデータ!$L$12:$L$1011,C41)</f>
        <v>3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60</v>
      </c>
      <c r="H44" s="76">
        <f>COUNTIFS(ローデータ!$B$12:$B$1011,1,ローデータ!$K$12:$K$1011,$F$21,ローデータ!$S$12:$S$1011,H41)</f>
        <v>57</v>
      </c>
      <c r="I44" s="77">
        <f>COUNTIFS(ローデータ!$B$12:$B$1011,1,ローデータ!$K$12:$K$1011,$F$21,ローデータ!$S$12:$S$1011,I41)</f>
        <v>3</v>
      </c>
      <c r="J44" s="77">
        <f>COUNTIFS(ローデータ!$B$12:$B$1011,1,ローデータ!$K$12:$K$1011,$F$21,ローデータ!$S$12:$S$1011,J41)</f>
        <v>0</v>
      </c>
      <c r="K44" s="77">
        <f>SUM(H44:J44)</f>
        <v>60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0</v>
      </c>
      <c r="C50" s="78">
        <f>SUMIFS(ローデータ!N12:N1011,ローデータ!$B$12:$B$1011,1,ローデータ!$K$12:$K$1011,$F$21)</f>
        <v>53</v>
      </c>
      <c r="D50" s="78">
        <f>SUMIFS(ローデータ!O12:O1011,ローデータ!$B$12:$B$1011,1,ローデータ!$K$12:$K$1011,$F$21)</f>
        <v>12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65</v>
      </c>
      <c r="H50" s="81">
        <f>SUMIFS(ローデータ!T12:T1011,ローデータ!$B$12:$B$1011,1,ローデータ!$K$12:$K$1011,$F$21)</f>
        <v>1</v>
      </c>
      <c r="I50" s="78">
        <f>SUMIFS(ローデータ!U12:U1011,ローデータ!$B$12:$B$1011,1,ローデータ!$K$12:$K$1011,$F$21)</f>
        <v>45</v>
      </c>
      <c r="J50" s="78">
        <f>SUMIFS(ローデータ!V12:V1011,ローデータ!$B$12:$B$1011,1,ローデータ!$K$12:$K$1011,$F$21)</f>
        <v>15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25</v>
      </c>
      <c r="M50" s="78">
        <f>SUMIFS(ローデータ!Y12:Y1011,ローデータ!$B$12:$B$1011,1,ローデータ!$K$12:$K$1011,$F$21)</f>
        <v>19</v>
      </c>
      <c r="N50" s="78">
        <f>SUMIFS(ローデータ!Z12:Z1011,ローデータ!$B$12:$B$1011,1,ローデータ!$K$12:$K$1011,$F$21)</f>
        <v>0</v>
      </c>
      <c r="O50" s="82">
        <f>SUM(H50:N50)</f>
        <v>105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13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13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112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112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50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50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52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52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37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37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14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14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8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8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9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9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2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297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297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9</v>
      </c>
      <c r="D75" s="285"/>
      <c r="E75" s="284">
        <f>COUNTIFS(ローデータ!$B$12:$B$1011,1,ローデータ!$H$12:$H$1011,$A$75,ローデータ!$K$12:$K$1011,E73)</f>
        <v>1</v>
      </c>
      <c r="F75" s="285"/>
      <c r="G75" s="284">
        <f>COUNTIFS(ローデータ!$B$12:$B$1011,1,ローデータ!$H$12:$H$1011,$A$75,ローデータ!$K$12:$K$1011,G73)</f>
        <v>3</v>
      </c>
      <c r="H75" s="286"/>
      <c r="I75" s="286"/>
      <c r="J75" s="91">
        <f t="shared" ref="J75:J84" si="2">SUM(C75:I75)</f>
        <v>13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32</v>
      </c>
      <c r="D76" s="285"/>
      <c r="E76" s="284">
        <f>COUNTIFS(ローデータ!$B$12:$B$1011,1,ローデータ!$H$12:$H$1011,$A$76,ローデータ!$K$12:$K$1011,E73)</f>
        <v>44</v>
      </c>
      <c r="F76" s="285"/>
      <c r="G76" s="284">
        <f>COUNTIFS(ローデータ!$B$12:$B$1011,1,ローデータ!$H$12:$H$1011,$A$76,ローデータ!$K$12:$K$1011,G73)</f>
        <v>36</v>
      </c>
      <c r="H76" s="286"/>
      <c r="I76" s="286"/>
      <c r="J76" s="91">
        <f t="shared" si="2"/>
        <v>112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23</v>
      </c>
      <c r="D77" s="285"/>
      <c r="E77" s="284">
        <f>COUNTIFS(ローデータ!$B$12:$B$1011,1,ローデータ!$H$12:$H$1011,$A$77,ローデータ!$K$12:$K$1011,E73)</f>
        <v>21</v>
      </c>
      <c r="F77" s="285"/>
      <c r="G77" s="284">
        <f>COUNTIFS(ローデータ!$B$12:$B$1011,1,ローデータ!$H$12:$H$1011,$A$77,ローデータ!$K$12:$K$1011,G73)</f>
        <v>6</v>
      </c>
      <c r="H77" s="286"/>
      <c r="I77" s="286"/>
      <c r="J77" s="91">
        <f t="shared" si="2"/>
        <v>50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36</v>
      </c>
      <c r="D78" s="285"/>
      <c r="E78" s="284">
        <f>COUNTIFS(ローデータ!$B$12:$B$1011,1,ローデータ!$H$12:$H$1011,$A$78,ローデータ!$K$12:$K$1011,E73)</f>
        <v>7</v>
      </c>
      <c r="F78" s="285"/>
      <c r="G78" s="284">
        <f>COUNTIFS(ローデータ!$B$12:$B$1011,1,ローデータ!$H$12:$H$1011,$A$78,ローデータ!$K$12:$K$1011,G73)</f>
        <v>9</v>
      </c>
      <c r="H78" s="286"/>
      <c r="I78" s="286"/>
      <c r="J78" s="91">
        <f t="shared" si="2"/>
        <v>52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24</v>
      </c>
      <c r="D79" s="285"/>
      <c r="E79" s="284">
        <f>COUNTIFS(ローデータ!$B$12:$B$1011,1,ローデータ!$H$12:$H$1011,$A$79,ローデータ!$K$12:$K$1011,E73)</f>
        <v>9</v>
      </c>
      <c r="F79" s="285"/>
      <c r="G79" s="284">
        <f>COUNTIFS(ローデータ!$B$12:$B$1011,1,ローデータ!$H$12:$H$1011,$A$79,ローデータ!$K$12:$K$1011,G73)</f>
        <v>4</v>
      </c>
      <c r="H79" s="286"/>
      <c r="I79" s="286"/>
      <c r="J79" s="91">
        <f t="shared" si="2"/>
        <v>37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11</v>
      </c>
      <c r="D80" s="285"/>
      <c r="E80" s="284">
        <f>COUNTIFS(ローデータ!$B$12:$B$1011,1,ローデータ!$H$12:$H$1011,$A$80,ローデータ!$K$12:$K$1011,E73)</f>
        <v>2</v>
      </c>
      <c r="F80" s="285"/>
      <c r="G80" s="284">
        <f>COUNTIFS(ローデータ!$B$12:$B$1011,1,ローデータ!$H$12:$H$1011,$A$80,ローデータ!$K$12:$K$1011,G73)</f>
        <v>1</v>
      </c>
      <c r="H80" s="286"/>
      <c r="I80" s="286"/>
      <c r="J80" s="91">
        <f t="shared" si="2"/>
        <v>14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7</v>
      </c>
      <c r="D81" s="285"/>
      <c r="E81" s="284">
        <f>COUNTIFS(ローデータ!$B$12:$B$1011,1,ローデータ!$H$12:$H$1011,$A$81,ローデータ!$K$12:$K$1011,E73)</f>
        <v>0</v>
      </c>
      <c r="F81" s="285"/>
      <c r="G81" s="284">
        <f>COUNTIFS(ローデータ!$B$12:$B$1011,1,ローデータ!$H$12:$H$1011,$A$81,ローデータ!$K$12:$K$1011,G73)</f>
        <v>1</v>
      </c>
      <c r="H81" s="286"/>
      <c r="I81" s="286"/>
      <c r="J81" s="91">
        <f t="shared" si="2"/>
        <v>8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7</v>
      </c>
      <c r="D82" s="285"/>
      <c r="E82" s="284">
        <f>COUNTIFS(ローデータ!$B$12:$B$1011,1,ローデータ!$H$12:$H$1011,$A$82,ローデータ!$K$12:$K$1011,E73)</f>
        <v>2</v>
      </c>
      <c r="F82" s="285"/>
      <c r="G82" s="284">
        <f>COUNTIFS(ローデータ!$B$12:$B$1011,1,ローデータ!$H$12:$H$1011,$A$82,ローデータ!$K$12:$K$1011,G73)</f>
        <v>0</v>
      </c>
      <c r="H82" s="286"/>
      <c r="I82" s="286"/>
      <c r="J82" s="91">
        <f t="shared" si="2"/>
        <v>9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2</v>
      </c>
      <c r="D83" s="325"/>
      <c r="E83" s="324">
        <f>COUNTIFS(ローデータ!$B$12:$B$1011,1,ローデータ!$H$12:$H$1011,$A$83,ローデータ!$K$12:$K$1011,E73)</f>
        <v>0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151</v>
      </c>
      <c r="D84" s="328"/>
      <c r="E84" s="327">
        <f>SUM(E75:F83)</f>
        <v>86</v>
      </c>
      <c r="F84" s="328"/>
      <c r="G84" s="329">
        <f>SUM(G75:I83)</f>
        <v>60</v>
      </c>
      <c r="H84" s="329"/>
      <c r="I84" s="327"/>
      <c r="J84" s="93">
        <f t="shared" si="2"/>
        <v>297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2</v>
      </c>
      <c r="M92" s="75">
        <f>SUMIFS(ローデータ!$N$12:$N$1011,ローデータ!$B$12:$B$1011,1,ローデータ!$K$12:$K$1011,$B$21,ローデータ!$H$12:$H$1011,J92)</f>
        <v>7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9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9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9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1</v>
      </c>
      <c r="M93" s="75">
        <f>SUMIFS(ローデータ!$N$12:$N$1011,ローデータ!$B$12:$B$1011,1,ローデータ!$K$12:$K$1011,$B$21,ローデータ!$H$12:$H$1011,J93)</f>
        <v>29</v>
      </c>
      <c r="N93" s="75">
        <f>SUMIFS(ローデータ!$O$12:$O$1011,ローデータ!$B$12:$B$1011,1,ローデータ!$K$12:$K$1011,$B$21,ローデータ!$H$12:$H$1011,J93)</f>
        <v>1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0</v>
      </c>
      <c r="Q93" s="90">
        <f t="shared" si="3"/>
        <v>31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32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0</v>
      </c>
      <c r="H94" s="45">
        <f t="shared" si="4"/>
        <v>32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4</v>
      </c>
      <c r="M94" s="75">
        <f>SUMIFS(ローデータ!$N$12:$N$1011,ローデータ!$B$12:$B$1011,1,ローデータ!$K$12:$K$1011,$B$21,ローデータ!$H$12:$H$1011,J94)</f>
        <v>13</v>
      </c>
      <c r="N94" s="75">
        <f>SUMIFS(ローデータ!$O$12:$O$1011,ローデータ!$B$12:$B$1011,1,ローデータ!$K$12:$K$1011,$B$21,ローデータ!$H$12:$H$1011,J94)</f>
        <v>8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25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23</v>
      </c>
      <c r="D95" s="45">
        <f>COUNTIFS(ローデータ!$B$12:$B$1011,1,ローデータ!$K$12:$K$1011,$B$21,ローデータ!$L$12:$L$1011,$D$90,ローデータ!$H$12:$H$1011,A95)</f>
        <v>0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0</v>
      </c>
      <c r="H95" s="45">
        <f t="shared" si="4"/>
        <v>23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6</v>
      </c>
      <c r="M95" s="75">
        <f>SUMIFS(ローデータ!$N$12:$N$1011,ローデータ!$B$12:$B$1011,1,ローデータ!$K$12:$K$1011,$B$21,ローデータ!$H$12:$H$1011,J95)</f>
        <v>29</v>
      </c>
      <c r="N95" s="75">
        <f>SUMIFS(ローデータ!$O$12:$O$1011,ローデータ!$B$12:$B$1011,1,ローデータ!$K$12:$K$1011,$B$21,ローデータ!$H$12:$H$1011,J95)</f>
        <v>11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0</v>
      </c>
      <c r="Q95" s="90">
        <f t="shared" si="3"/>
        <v>46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34</v>
      </c>
      <c r="D96" s="45">
        <f>COUNTIFS(ローデータ!$B$12:$B$1011,1,ローデータ!$K$12:$K$1011,$B$21,ローデータ!$L$12:$L$1011,$D$90,ローデータ!$H$12:$H$1011,A96)</f>
        <v>0</v>
      </c>
      <c r="E96" s="45">
        <f>COUNTIFS(ローデータ!$B$12:$B$1011,1,ローデータ!$K$12:$K$1011,$B$21,ローデータ!$L$12:$L$1011,$E$90,ローデータ!$H$12:$H$1011,A96)</f>
        <v>1</v>
      </c>
      <c r="F96" s="45">
        <f>COUNTIFS(ローデータ!$B$12:$B$1011,1,ローデータ!$K$12:$K$1011,$B$21,ローデータ!$L$12:$L$1011,$F$90,ローデータ!$H$12:$H$1011,A96)</f>
        <v>1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36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4</v>
      </c>
      <c r="M96" s="75">
        <f>SUMIFS(ローデータ!$N$12:$N$1011,ローデータ!$B$12:$B$1011,1,ローデータ!$K$12:$K$1011,$B$21,ローデータ!$H$12:$H$1011,J96)</f>
        <v>23</v>
      </c>
      <c r="N96" s="75">
        <f>SUMIFS(ローデータ!$O$12:$O$1011,ローデータ!$B$12:$B$1011,1,ローデータ!$K$12:$K$1011,$B$21,ローデータ!$H$12:$H$1011,J96)</f>
        <v>11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38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21</v>
      </c>
      <c r="D97" s="45">
        <f>COUNTIFS(ローデータ!$B$12:$B$1011,1,ローデータ!$K$12:$K$1011,$B$21,ローデータ!$L$12:$L$1011,$D$90,ローデータ!$H$12:$H$1011,A97)</f>
        <v>2</v>
      </c>
      <c r="E97" s="45">
        <f>COUNTIFS(ローデータ!$B$12:$B$1011,1,ローデータ!$K$12:$K$1011,$B$21,ローデータ!$L$12:$L$1011,$E$90,ローデータ!$H$12:$H$1011,A97)</f>
        <v>1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24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2</v>
      </c>
      <c r="M97" s="75">
        <f>SUMIFS(ローデータ!$N$12:$N$1011,ローデータ!$B$12:$B$1011,1,ローデータ!$K$12:$K$1011,$B$21,ローデータ!$H$12:$H$1011,J97)</f>
        <v>7</v>
      </c>
      <c r="N97" s="75">
        <f>SUMIFS(ローデータ!$O$12:$O$1011,ローデータ!$B$12:$B$1011,1,ローデータ!$K$12:$K$1011,$B$21,ローデータ!$H$12:$H$1011,J97)</f>
        <v>2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11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11</v>
      </c>
      <c r="D98" s="45">
        <f>COUNTIFS(ローデータ!$B$12:$B$1011,1,ローデータ!$K$12:$K$1011,$B$21,ローデータ!$L$12:$L$1011,$D$90,ローデータ!$H$12:$H$1011,A98)</f>
        <v>0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11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5</v>
      </c>
      <c r="M98" s="75">
        <f>SUMIFS(ローデータ!$N$12:$N$1011,ローデータ!$B$12:$B$1011,1,ローデータ!$K$12:$K$1011,$B$21,ローデータ!$H$12:$H$1011,J98)</f>
        <v>3</v>
      </c>
      <c r="N98" s="75">
        <f>SUMIFS(ローデータ!$O$12:$O$1011,ローデータ!$B$12:$B$1011,1,ローデータ!$K$12:$K$1011,$B$21,ローデータ!$H$12:$H$1011,J98)</f>
        <v>1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1</v>
      </c>
      <c r="Q98" s="90">
        <f t="shared" si="3"/>
        <v>10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7</v>
      </c>
      <c r="D99" s="45">
        <f>COUNTIFS(ローデータ!$B$12:$B$1011,1,ローデータ!$K$12:$K$1011,$B$21,ローデータ!$L$12:$L$1011,$D$90,ローデータ!$H$12:$H$1011,A99)</f>
        <v>0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7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0</v>
      </c>
      <c r="M99" s="75">
        <f>SUMIFS(ローデータ!$N$12:$N$1011,ローデータ!$B$12:$B$1011,1,ローデータ!$K$12:$K$1011,$B$21,ローデータ!$H$12:$H$1011,J99)</f>
        <v>3</v>
      </c>
      <c r="N99" s="75">
        <f>SUMIFS(ローデータ!$O$12:$O$1011,ローデータ!$B$12:$B$1011,1,ローデータ!$K$12:$K$1011,$B$21,ローデータ!$H$12:$H$1011,J99)</f>
        <v>3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0</v>
      </c>
      <c r="Q99" s="90">
        <f t="shared" si="3"/>
        <v>6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7</v>
      </c>
      <c r="D100" s="45">
        <f>COUNTIFS(ローデータ!$B$12:$B$1011,1,ローデータ!$K$12:$K$1011,$B$21,ローデータ!$L$12:$L$1011,$D$90,ローデータ!$H$12:$H$1011,A100)</f>
        <v>0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7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1</v>
      </c>
      <c r="M100" s="75">
        <f>SUMIFS(ローデータ!$N$12:$N$1011,ローデータ!$B$12:$B$1011,1,ローデータ!$K$12:$K$1011,$B$21,ローデータ!$H$12:$H$1011,J100)</f>
        <v>1</v>
      </c>
      <c r="N100" s="75">
        <f>SUMIFS(ローデータ!$O$12:$O$1011,ローデータ!$B$12:$B$1011,1,ローデータ!$K$12:$K$1011,$B$21,ローデータ!$H$12:$H$1011,J100)</f>
        <v>1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3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2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2</v>
      </c>
      <c r="J101" s="141" t="s">
        <v>50</v>
      </c>
      <c r="K101" s="142"/>
      <c r="L101" s="90">
        <f>SUM(L92:L100)</f>
        <v>25</v>
      </c>
      <c r="M101" s="90">
        <f>SUM(M92:M100)</f>
        <v>115</v>
      </c>
      <c r="N101" s="90">
        <f>SUM(N92:N100)</f>
        <v>38</v>
      </c>
      <c r="O101" s="90">
        <f>SUM(O92:O100)</f>
        <v>0</v>
      </c>
      <c r="P101" s="90">
        <f>SUM(P92:P100)</f>
        <v>1</v>
      </c>
      <c r="Q101" s="90">
        <f t="shared" si="3"/>
        <v>179</v>
      </c>
    </row>
    <row r="102" spans="1:17" ht="14.1" customHeight="1" x14ac:dyDescent="0.15">
      <c r="A102" s="141" t="s">
        <v>50</v>
      </c>
      <c r="B102" s="142"/>
      <c r="C102" s="45">
        <f>SUM(C93:C101)</f>
        <v>146</v>
      </c>
      <c r="D102" s="45">
        <f>SUM(D93:D101)</f>
        <v>2</v>
      </c>
      <c r="E102" s="45">
        <f>SUM(E93:E101)</f>
        <v>2</v>
      </c>
      <c r="F102" s="45">
        <f>SUM(F93:F101)</f>
        <v>1</v>
      </c>
      <c r="G102" s="45">
        <f>SUM(G93:G101)</f>
        <v>0</v>
      </c>
      <c r="H102" s="45">
        <f t="shared" si="4"/>
        <v>151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1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1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44</v>
      </c>
      <c r="D110" s="96">
        <f>COUNTIFS(ローデータ!$B$12:$B$1011,1,ローデータ!$K$12:$K$1011,$D$21,ローデータ!$S$12:$S$1011,$D$107,ローデータ!$H$12:$H$1011,A110)</f>
        <v>0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44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0</v>
      </c>
      <c r="K110" s="96">
        <f>SUMIFS(ローデータ!$U$12:$U$1011,ローデータ!$B$12:$B$1011,1,ローデータ!$K$12:$K$1011,$D$21,ローデータ!$H$12:$H$1011,H110)</f>
        <v>27</v>
      </c>
      <c r="L110" s="96">
        <f>SUMIFS(ローデータ!$V$12:$V$1011,ローデータ!$B$12:$B$1011,1,ローデータ!$K$12:$K$1011,$D$21,ローデータ!$H$12:$H$1011,H110)</f>
        <v>2</v>
      </c>
      <c r="M110" s="96">
        <f>SUMIFS(ローデータ!$W$12:$W$1011,ローデータ!$B$12:$B$1011,1,ローデータ!$K$12:$K$1011,$D$21,ローデータ!$H$12:$H$1011,H110)</f>
        <v>1</v>
      </c>
      <c r="N110" s="96">
        <f>SUMIFS(ローデータ!$X$12:$X$1011,ローデータ!$B$12:$B$1011,1,ローデータ!$K$12:$K$1011,$D$21,ローデータ!$H$12:$H$1011,H110)</f>
        <v>6</v>
      </c>
      <c r="O110" s="96">
        <f>SUMIFS(ローデータ!$Y$12:$Y$1011,ローデータ!$B$12:$B$1011,1,ローデータ!$K$12:$K$1011,$D$21,ローデータ!$H$12:$H$1011,H110)</f>
        <v>18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54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20</v>
      </c>
      <c r="D111" s="96">
        <f>COUNTIFS(ローデータ!$B$12:$B$1011,1,ローデータ!$K$12:$K$1011,$D$21,ローデータ!$S$12:$S$1011,$D$107,ローデータ!$H$12:$H$1011,A111)</f>
        <v>1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21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0</v>
      </c>
      <c r="K111" s="96">
        <f>SUMIFS(ローデータ!$U$12:$U$1011,ローデータ!$B$12:$B$1011,1,ローデータ!$K$12:$K$1011,$D$21,ローデータ!$H$12:$H$1011,H111)</f>
        <v>22</v>
      </c>
      <c r="L111" s="96">
        <f>SUMIFS(ローデータ!$V$12:$V$1011,ローデータ!$B$12:$B$1011,1,ローデータ!$K$12:$K$1011,$D$21,ローデータ!$H$12:$H$1011,H111)</f>
        <v>2</v>
      </c>
      <c r="M111" s="96">
        <f>SUMIFS(ローデータ!$W$12:$W$1011,ローデータ!$B$12:$B$1011,1,ローデータ!$K$12:$K$1011,$D$21,ローデータ!$H$12:$H$1011,H111)</f>
        <v>2</v>
      </c>
      <c r="N111" s="96">
        <f>SUMIFS(ローデータ!$X$12:$X$1011,ローデータ!$B$12:$B$1011,1,ローデータ!$K$12:$K$1011,$D$21,ローデータ!$H$12:$H$1011,H111)</f>
        <v>3</v>
      </c>
      <c r="O111" s="96">
        <f>SUMIFS(ローデータ!$Y$12:$Y$1011,ローデータ!$B$12:$B$1011,1,ローデータ!$K$12:$K$1011,$D$21,ローデータ!$H$12:$H$1011,H111)</f>
        <v>5</v>
      </c>
      <c r="P111" s="96">
        <f>SUMIFS(ローデータ!$Z$12:$Z$1011,ローデータ!$B$12:$B$1011,1,ローデータ!$K$12:$K$1011,$D$21,ローデータ!$H$12:$H$1011,H111)</f>
        <v>1</v>
      </c>
      <c r="Q111" s="98">
        <f t="shared" si="5"/>
        <v>35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7</v>
      </c>
      <c r="D112" s="96">
        <f>COUNTIFS(ローデータ!$B$12:$B$1011,1,ローデータ!$K$12:$K$1011,$D$21,ローデータ!$S$12:$S$1011,$D$107,ローデータ!$H$12:$H$1011,A112)</f>
        <v>0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7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0</v>
      </c>
      <c r="K112" s="96">
        <f>SUMIFS(ローデータ!$U$12:$U$1011,ローデータ!$B$12:$B$1011,1,ローデータ!$K$12:$K$1011,$D$21,ローデータ!$H$12:$H$1011,H112)</f>
        <v>3</v>
      </c>
      <c r="L112" s="96">
        <f>SUMIFS(ローデータ!$V$12:$V$1011,ローデータ!$B$12:$B$1011,1,ローデータ!$K$12:$K$1011,$D$21,ローデータ!$H$12:$H$1011,H112)</f>
        <v>0</v>
      </c>
      <c r="M112" s="96">
        <f>SUMIFS(ローデータ!$W$12:$W$1011,ローデータ!$B$12:$B$1011,1,ローデータ!$K$12:$K$1011,$D$21,ローデータ!$H$12:$H$1011,H112)</f>
        <v>1</v>
      </c>
      <c r="N112" s="96">
        <f>SUMIFS(ローデータ!$X$12:$X$1011,ローデータ!$B$12:$B$1011,1,ローデータ!$K$12:$K$1011,$D$21,ローデータ!$H$12:$H$1011,H112)</f>
        <v>1</v>
      </c>
      <c r="O112" s="96">
        <f>SUMIFS(ローデータ!$Y$12:$Y$1011,ローデータ!$B$12:$B$1011,1,ローデータ!$K$12:$K$1011,$D$21,ローデータ!$H$12:$H$1011,H112)</f>
        <v>3</v>
      </c>
      <c r="P112" s="96">
        <f>SUMIFS(ローデータ!$Z$12:$Z$1011,ローデータ!$B$12:$B$1011,1,ローデータ!$K$12:$K$1011,$D$21,ローデータ!$H$12:$H$1011,H112)</f>
        <v>1</v>
      </c>
      <c r="Q112" s="98">
        <f t="shared" si="5"/>
        <v>9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7</v>
      </c>
      <c r="D113" s="96">
        <f>COUNTIFS(ローデータ!$B$12:$B$1011,1,ローデータ!$K$12:$K$1011,$D$21,ローデータ!$S$12:$S$1011,$D$107,ローデータ!$H$12:$H$1011,A113)</f>
        <v>2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9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4</v>
      </c>
      <c r="K113" s="96">
        <f>SUMIFS(ローデータ!$U$12:$U$1011,ローデータ!$B$12:$B$1011,1,ローデータ!$K$12:$K$1011,$D$21,ローデータ!$H$12:$H$1011,H113)</f>
        <v>4</v>
      </c>
      <c r="L113" s="96">
        <f>SUMIFS(ローデータ!$V$12:$V$1011,ローデータ!$B$12:$B$1011,1,ローデータ!$K$12:$K$1011,$D$21,ローデータ!$H$12:$H$1011,H113)</f>
        <v>0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2</v>
      </c>
      <c r="P113" s="96">
        <f>SUMIFS(ローデータ!$Z$12:$Z$1011,ローデータ!$B$12:$B$1011,1,ローデータ!$K$12:$K$1011,$D$21,ローデータ!$H$12:$H$1011,H113)</f>
        <v>1</v>
      </c>
      <c r="Q113" s="98">
        <f t="shared" si="5"/>
        <v>11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1</v>
      </c>
      <c r="D114" s="96">
        <f>COUNTIFS(ローデータ!$B$12:$B$1011,1,ローデータ!$K$12:$K$1011,$D$21,ローデータ!$S$12:$S$1011,$D$107,ローデータ!$H$12:$H$1011,A114)</f>
        <v>1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1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1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0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2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0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0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0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2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0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2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0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0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0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82</v>
      </c>
      <c r="D118" s="96">
        <f t="shared" ref="D118:E118" si="7">SUM(D109:D117)</f>
        <v>4</v>
      </c>
      <c r="E118" s="96">
        <f t="shared" si="7"/>
        <v>0</v>
      </c>
      <c r="F118" s="96">
        <f>SUM(C118:E118)</f>
        <v>86</v>
      </c>
      <c r="G118" s="66"/>
      <c r="H118" s="344" t="s">
        <v>50</v>
      </c>
      <c r="I118" s="345"/>
      <c r="J118" s="96">
        <f t="shared" ref="J118:P118" si="8">SUM(J109:J117)</f>
        <v>4</v>
      </c>
      <c r="K118" s="96">
        <f t="shared" si="8"/>
        <v>58</v>
      </c>
      <c r="L118" s="96">
        <f t="shared" si="8"/>
        <v>4</v>
      </c>
      <c r="M118" s="96">
        <f t="shared" si="8"/>
        <v>5</v>
      </c>
      <c r="N118" s="96">
        <f t="shared" si="8"/>
        <v>10</v>
      </c>
      <c r="O118" s="96">
        <f t="shared" si="8"/>
        <v>30</v>
      </c>
      <c r="P118" s="96">
        <f t="shared" si="8"/>
        <v>3</v>
      </c>
      <c r="Q118" s="96">
        <f t="shared" si="5"/>
        <v>114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3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3</v>
      </c>
      <c r="I127" s="102">
        <f>COUNTIFS(ローデータ!$B$12:$B$1011,1,ローデータ!$K$12:$K$1011,$F$21,ローデータ!$S$12:$S$1011,$I$124,ローデータ!$H$12:$H$1011,A127)</f>
        <v>3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3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35</v>
      </c>
      <c r="D128" s="99">
        <f>COUNTIFS(ローデータ!$B$12:$B$1011,1,ローデータ!$K$12:$K$1011,$F$21,ローデータ!$L$12:$L$1011,$D$124,ローデータ!$H$12:$H$1011,A128)</f>
        <v>1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36</v>
      </c>
      <c r="I128" s="102">
        <f>COUNTIFS(ローデータ!$B$12:$B$1011,1,ローデータ!$K$12:$K$1011,$F$21,ローデータ!$S$12:$S$1011,$I$124,ローデータ!$H$12:$H$1011,A128)</f>
        <v>35</v>
      </c>
      <c r="J128" s="99">
        <f>COUNTIFS(ローデータ!$B$12:$B$1011,1,ローデータ!$K$12:$K$1011,$F$21,ローデータ!$S$12:$S$1011,$J$124,ローデータ!$H$12:$H$1011,A128)</f>
        <v>1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36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6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6</v>
      </c>
      <c r="I129" s="102">
        <f>COUNTIFS(ローデータ!$B$12:$B$1011,1,ローデータ!$K$12:$K$1011,$F$21,ローデータ!$S$12:$S$1011,$I$124,ローデータ!$H$12:$H$1011,A129)</f>
        <v>6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6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7</v>
      </c>
      <c r="D130" s="99">
        <f>COUNTIFS(ローデータ!$B$12:$B$1011,1,ローデータ!$K$12:$K$1011,$F$21,ローデータ!$L$12:$L$1011,$D$124,ローデータ!$H$12:$H$1011,A130)</f>
        <v>2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9</v>
      </c>
      <c r="I130" s="102">
        <f>COUNTIFS(ローデータ!$B$12:$B$1011,1,ローデータ!$K$12:$K$1011,$F$21,ローデータ!$S$12:$S$1011,$I$124,ローデータ!$H$12:$H$1011,A130)</f>
        <v>7</v>
      </c>
      <c r="J130" s="99">
        <f>COUNTIFS(ローデータ!$B$12:$B$1011,1,ローデータ!$K$12:$K$1011,$F$21,ローデータ!$S$12:$S$1011,$J$124,ローデータ!$H$12:$H$1011,A130)</f>
        <v>2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9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4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4</v>
      </c>
      <c r="I131" s="102">
        <f>COUNTIFS(ローデータ!$B$12:$B$1011,1,ローデータ!$K$12:$K$1011,$F$21,ローデータ!$S$12:$S$1011,$I$124,ローデータ!$H$12:$H$1011,A131)</f>
        <v>4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4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1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COUNTIFS(ローデータ!$B$12:$B$1011,1,ローデータ!$K$12:$K$1011,$F$21,ローデータ!$S$12:$S$1011,$I$124,ローデータ!$H$12:$H$1011,A132)</f>
        <v>1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1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COUNTIFS(ローデータ!$B$12:$B$1011,1,ローデータ!$K$12:$K$1011,$F$21,ローデータ!$S$12:$S$1011,$I$124,ローデータ!$H$12:$H$1011,A133)</f>
        <v>1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0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COUNTIFS(ローデータ!$B$12:$B$1011,1,ローデータ!$K$12:$K$1011,$F$21,ローデータ!$S$12:$S$1011,$I$124,ローデータ!$H$12:$H$1011,A134)</f>
        <v>0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57</v>
      </c>
      <c r="D136" s="96">
        <f t="shared" ref="D136:G136" si="11">SUM(D127:D135)</f>
        <v>3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60</v>
      </c>
      <c r="I136" s="98">
        <f>SUM(I127:I135)</f>
        <v>57</v>
      </c>
      <c r="J136" s="96">
        <f>SUM(J127:J135)</f>
        <v>3</v>
      </c>
      <c r="K136" s="96">
        <f>SUM(K127:K135)</f>
        <v>0</v>
      </c>
      <c r="L136" s="96">
        <f t="shared" si="9"/>
        <v>60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3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3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3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1</v>
      </c>
      <c r="N143" s="78">
        <f>SUMIFS(ローデータ!$Y$12:$Y$1011,ローデータ!$B$12:$B$1011,1,ローデータ!$K$12:$K$1011,$F$21,ローデータ!$H$12:$H$1011,A143)</f>
        <v>2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6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0</v>
      </c>
      <c r="D144" s="78">
        <f>SUMIFS(ローデータ!$N$12:$N$1011,ローデータ!$B$12:$B$1011,1,ローデータ!$K$12:$K$1011,$F$21,ローデータ!$H$12:$H$1011,A144)</f>
        <v>33</v>
      </c>
      <c r="E144" s="78">
        <f>SUMIFS(ローデータ!$O$12:$O$1011,ローデータ!$B$12:$B$1011,1,ローデータ!$K$12:$K$1011,$F$21,ローデータ!$H$12:$H$1011,A144)</f>
        <v>2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35</v>
      </c>
      <c r="I144" s="81">
        <f>SUMIFS(ローデータ!$T$12:$T$1011,ローデータ!$B$12:$B$1011,1,ローデータ!$K$12:$K$1011,$F$21,ローデータ!$H$12:$H$1011,A144)</f>
        <v>1</v>
      </c>
      <c r="J144" s="78">
        <f>SUMIFS(ローデータ!$U$12:$U$1011,ローデータ!$B$12:$B$1011,1,ローデータ!$K$12:$K$1011,$F$21,ローデータ!$H$12:$H$1011,A144)</f>
        <v>33</v>
      </c>
      <c r="K144" s="78">
        <f>SUMIFS(ローデータ!$V$12:$V$1011,ローデータ!$B$12:$B$1011,1,ローデータ!$K$12:$K$1011,$F$21,ローデータ!$H$12:$H$1011,A144)</f>
        <v>4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18</v>
      </c>
      <c r="N144" s="78">
        <f>SUMIFS(ローデータ!$Y$12:$Y$1011,ローデータ!$B$12:$B$1011,1,ローデータ!$K$12:$K$1011,$F$21,ローデータ!$H$12:$H$1011,A144)</f>
        <v>13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69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0</v>
      </c>
      <c r="D145" s="78">
        <f>SUMIFS(ローデータ!$N$12:$N$1011,ローデータ!$B$12:$B$1011,1,ローデータ!$K$12:$K$1011,$F$21,ローデータ!$H$12:$H$1011,A145)</f>
        <v>6</v>
      </c>
      <c r="E145" s="78">
        <f>SUMIFS(ローデータ!$O$12:$O$1011,ローデータ!$B$12:$B$1011,1,ローデータ!$K$12:$K$1011,$F$21,ローデータ!$H$12:$H$1011,A145)</f>
        <v>1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7</v>
      </c>
      <c r="I145" s="81">
        <f>SUMIFS(ローデータ!$T$12:$T$1011,ローデータ!$B$12:$B$1011,1,ローデータ!$K$12:$K$1011,$F$21,ローデータ!$H$12:$H$1011,A145)</f>
        <v>0</v>
      </c>
      <c r="J145" s="78">
        <f>SUMIFS(ローデータ!$U$12:$U$1011,ローデータ!$B$12:$B$1011,1,ローデータ!$K$12:$K$1011,$F$21,ローデータ!$H$12:$H$1011,A145)</f>
        <v>4</v>
      </c>
      <c r="K145" s="78">
        <f>SUMIFS(ローデータ!$V$12:$V$1011,ローデータ!$B$12:$B$1011,1,ローデータ!$K$12:$K$1011,$F$21,ローデータ!$H$12:$H$1011,A145)</f>
        <v>1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2</v>
      </c>
      <c r="N145" s="78">
        <f>SUMIFS(ローデータ!$Y$12:$Y$1011,ローデータ!$B$12:$B$1011,1,ローデータ!$K$12:$K$1011,$F$21,ローデータ!$H$12:$H$1011,A145)</f>
        <v>0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7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7</v>
      </c>
      <c r="E146" s="78">
        <f>SUMIFS(ローデータ!$O$12:$O$1011,ローデータ!$B$12:$B$1011,1,ローデータ!$K$12:$K$1011,$F$21,ローデータ!$H$12:$H$1011,A146)</f>
        <v>5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12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3</v>
      </c>
      <c r="K146" s="78">
        <f>SUMIFS(ローデータ!$V$12:$V$1011,ローデータ!$B$12:$B$1011,1,ローデータ!$K$12:$K$1011,$F$21,ローデータ!$H$12:$H$1011,A146)</f>
        <v>6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3</v>
      </c>
      <c r="N146" s="78">
        <f>SUMIFS(ローデータ!$Y$12:$Y$1011,ローデータ!$B$12:$B$1011,1,ローデータ!$K$12:$K$1011,$F$21,ローデータ!$H$12:$H$1011,A146)</f>
        <v>4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16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3</v>
      </c>
      <c r="E147" s="78">
        <f>SUMIFS(ローデータ!$O$12:$O$1011,ローデータ!$B$12:$B$1011,1,ローデータ!$K$12:$K$1011,$F$21,ローデータ!$H$12:$H$1011,A147)</f>
        <v>2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5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2</v>
      </c>
      <c r="K147" s="78">
        <f>SUMIFS(ローデータ!$V$12:$V$1011,ローデータ!$B$12:$B$1011,1,ローデータ!$K$12:$K$1011,$F$21,ローデータ!$H$12:$H$1011,A147)</f>
        <v>2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1</v>
      </c>
      <c r="N147" s="78">
        <f>SUMIFS(ローデータ!$Y$12:$Y$1011,ローデータ!$B$12:$B$1011,1,ローデータ!$K$12:$K$1011,$F$21,ローデータ!$H$12:$H$1011,A147)</f>
        <v>0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5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1</v>
      </c>
      <c r="E148" s="78">
        <f>SUMIFS(ローデータ!$O$12:$O$1011,ローデータ!$B$12:$B$1011,1,ローデータ!$K$12:$K$1011,$F$21,ローデータ!$H$12:$H$1011,A148)</f>
        <v>1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1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1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1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1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0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0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53</v>
      </c>
      <c r="E152" s="45">
        <f>SUM(E143:E151)</f>
        <v>12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65</v>
      </c>
      <c r="I152" s="45">
        <f t="shared" ref="I152:O152" si="15">SUM(I143:I151)</f>
        <v>1</v>
      </c>
      <c r="J152" s="45">
        <f t="shared" si="15"/>
        <v>45</v>
      </c>
      <c r="K152" s="45">
        <f t="shared" si="15"/>
        <v>15</v>
      </c>
      <c r="L152" s="45">
        <f t="shared" si="15"/>
        <v>0</v>
      </c>
      <c r="M152" s="45">
        <f t="shared" si="15"/>
        <v>25</v>
      </c>
      <c r="N152" s="45">
        <f t="shared" si="15"/>
        <v>19</v>
      </c>
      <c r="O152" s="45">
        <f t="shared" si="15"/>
        <v>0</v>
      </c>
      <c r="P152" s="45">
        <f t="shared" si="13"/>
        <v>105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151</v>
      </c>
      <c r="G159" s="285"/>
      <c r="H159" s="284">
        <f>COUNTIFS(ローデータ!$B$12:$B$1011,1,ローデータ!$I$12:$I$1011,$C$14,ローデータ!$K$12:$K$1011,H157)</f>
        <v>86</v>
      </c>
      <c r="I159" s="285"/>
      <c r="J159" s="284">
        <f>COUNTIFS(ローデータ!$B$12:$B$1011,1,ローデータ!$I$12:$I$1011,$C$14,ローデータ!$K$12:$K$1011,J157)</f>
        <v>60</v>
      </c>
      <c r="K159" s="286"/>
      <c r="L159" s="285"/>
      <c r="M159" s="45">
        <f t="shared" ref="M159:M171" si="16">SUM(F159:L159)</f>
        <v>297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151</v>
      </c>
      <c r="G171" s="285"/>
      <c r="H171" s="284">
        <f>SUM(H159:I170)</f>
        <v>86</v>
      </c>
      <c r="I171" s="285"/>
      <c r="J171" s="284">
        <f>SUM(J159:L170)</f>
        <v>60</v>
      </c>
      <c r="K171" s="286"/>
      <c r="L171" s="285"/>
      <c r="M171" s="45">
        <f t="shared" si="16"/>
        <v>297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146</v>
      </c>
      <c r="G179" s="45">
        <f>COUNTIFS(ローデータ!$B$12:$B$1011,1,ローデータ!$I$12:$I$1011,$C$14,ローデータ!$K$12:$K$1011,$B$21,ローデータ!$L$12:$L$1011,G176)</f>
        <v>2</v>
      </c>
      <c r="H179" s="45">
        <f>COUNTIFS(ローデータ!$B$12:$B$1011,1,ローデータ!$I$12:$I$1011,$C$14,ローデータ!$K$12:$K$1011,$B$21,ローデータ!$L$12:$L$1011,H176)</f>
        <v>2</v>
      </c>
      <c r="I179" s="45">
        <f>COUNTIFS(ローデータ!$B$12:$B$1011,1,ローデータ!$I$12:$I$1011,$C$14,ローデータ!$K$12:$K$1011,$B$21,ローデータ!$L$12:$L$1011,I176)</f>
        <v>1</v>
      </c>
      <c r="J179" s="45">
        <f>COUNTIFS(ローデータ!$B$12:$B$1011,1,ローデータ!$I$12:$I$1011,$C$14,ローデータ!$K$12:$K$1011,$B$21,ローデータ!$L$12:$L$1011,J176)</f>
        <v>0</v>
      </c>
      <c r="K179" s="94">
        <f t="shared" ref="K179:K191" si="17">SUM(F179:J179)</f>
        <v>151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146</v>
      </c>
      <c r="G191" s="45">
        <f>SUM(G179:G190)</f>
        <v>2</v>
      </c>
      <c r="H191" s="45">
        <f>SUM(H179:H190)</f>
        <v>2</v>
      </c>
      <c r="I191" s="45">
        <f>SUM(I179:I190)</f>
        <v>1</v>
      </c>
      <c r="J191" s="45">
        <f>SUM(J179:J190)</f>
        <v>0</v>
      </c>
      <c r="K191" s="94">
        <f t="shared" si="17"/>
        <v>151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25</v>
      </c>
      <c r="G198" s="77">
        <f>SUMIFS(ローデータ!N12:N1011,ローデータ!$B$12:$B$1011,1,ローデータ!$I$12:$I$1011,$C$14,ローデータ!$K$12:$K$1011,$B$21)</f>
        <v>115</v>
      </c>
      <c r="H198" s="77">
        <f>SUMIFS(ローデータ!O12:O1011,ローデータ!$B$12:$B$1011,1,ローデータ!$I$12:$I$1011,$C$14,ローデータ!$K$12:$K$1011,$B$21)</f>
        <v>38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1</v>
      </c>
      <c r="K198" s="105">
        <f>SUM(F198:J198)</f>
        <v>179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25</v>
      </c>
      <c r="G210" s="82">
        <f t="shared" ref="G210:I210" si="19">SUM(G198:G209)</f>
        <v>115</v>
      </c>
      <c r="H210" s="82">
        <f>SUM(H198:H209)</f>
        <v>38</v>
      </c>
      <c r="I210" s="82">
        <f t="shared" si="19"/>
        <v>0</v>
      </c>
      <c r="J210" s="82">
        <f>SUM(J198:J209)</f>
        <v>1</v>
      </c>
      <c r="K210" s="105">
        <f t="shared" si="18"/>
        <v>179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82</v>
      </c>
      <c r="G216" s="45">
        <f>COUNTIFS(ローデータ!$B$12:$B$1011,1,ローデータ!$I$12:$I$1011,$C$14,ローデータ!$K$12:$K$1011,$D$21,ローデータ!$S$12:$S$1011,G214)</f>
        <v>4</v>
      </c>
      <c r="H216" s="45">
        <f>COUNTIFS(ローデータ!$B$12:$B$1011,1,ローデータ!$I$12:$I$1011,$C$14,ローデータ!$K$12:$K$1011,$D$21,ローデータ!$S$12:$S$1011,H214)</f>
        <v>0</v>
      </c>
      <c r="I216" s="45">
        <f>SUM(F216:H216)</f>
        <v>86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82</v>
      </c>
      <c r="G228" s="45">
        <f>SUM(G216:G227)</f>
        <v>4</v>
      </c>
      <c r="H228" s="45">
        <f>SUM(H216:H227)</f>
        <v>0</v>
      </c>
      <c r="I228" s="45">
        <f t="shared" si="20"/>
        <v>86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4</v>
      </c>
      <c r="G234" s="77">
        <f>SUMIFS(ローデータ!U12:U1011,ローデータ!$B$12:$B$1011,1,ローデータ!$I$12:$I$1011,$C$14,ローデータ!$K$12:$K$1011,$D$21)</f>
        <v>58</v>
      </c>
      <c r="H234" s="77">
        <f>SUMIFS(ローデータ!V12:V1011,ローデータ!$B$12:$B$1011,1,ローデータ!$I$12:$I$1011,$C$14,ローデータ!$K$12:$K$1011,$D$21)</f>
        <v>4</v>
      </c>
      <c r="I234" s="77">
        <f>SUMIFS(ローデータ!W12:W1011,ローデータ!$B$12:$B$1011,1,ローデータ!$I$12:$I$1011,$C$14,ローデータ!$K$12:$K$1011,$D$21)</f>
        <v>5</v>
      </c>
      <c r="J234" s="77">
        <f>SUMIFS(ローデータ!X12:X1011,ローデータ!$B$12:$B$1011,1,ローデータ!$I$12:$I$1011,$C$14,ローデータ!$K$12:$K$1011,$D$21)</f>
        <v>10</v>
      </c>
      <c r="K234" s="77">
        <f>SUMIFS(ローデータ!Y12:Y1011,ローデータ!$B$12:$B$1011,1,ローデータ!$I$12:$I$1011,$C$14,ローデータ!$K$12:$K$1011,$D$21)</f>
        <v>30</v>
      </c>
      <c r="L234" s="77">
        <f>SUMIFS(ローデータ!Z12:Z1011,ローデータ!$B$12:$B$1011,1,ローデータ!$I$12:$I$1011,$C$14,ローデータ!$K$12:$K$1011,$D$21)</f>
        <v>3</v>
      </c>
      <c r="M234" s="45">
        <f t="shared" ref="M234:M246" si="21">SUM(F234:L234)</f>
        <v>114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4</v>
      </c>
      <c r="G246" s="82">
        <f t="shared" ref="G246:L246" si="22">SUM(G234:G245)</f>
        <v>58</v>
      </c>
      <c r="H246" s="82">
        <f t="shared" si="22"/>
        <v>4</v>
      </c>
      <c r="I246" s="82">
        <f>SUM(I234:I245)</f>
        <v>5</v>
      </c>
      <c r="J246" s="82">
        <f t="shared" si="22"/>
        <v>10</v>
      </c>
      <c r="K246" s="82">
        <f>SUM(K234:K245)</f>
        <v>30</v>
      </c>
      <c r="L246" s="82">
        <f t="shared" si="22"/>
        <v>3</v>
      </c>
      <c r="M246" s="45">
        <f t="shared" si="21"/>
        <v>114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57</v>
      </c>
      <c r="G254" s="45">
        <f>COUNTIFS(ローデータ!$B$12:$B$1011,1,ローデータ!$I$12:$I$1011,$C$14,ローデータ!$K$12:$K$1011,$F$21,ローデータ!$L$12:$L$1011,G251)</f>
        <v>3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60</v>
      </c>
      <c r="L254" s="45">
        <f>COUNTIFS(ローデータ!$B$12:$B$1011,1,ローデータ!$I$12:$I$1011,$C$14,ローデータ!$K$12:$K$1011,$F$21,ローデータ!$S$12:$S$1011,L251)</f>
        <v>57</v>
      </c>
      <c r="M254" s="45">
        <f>COUNTIFS(ローデータ!$B$12:$B$1011,1,ローデータ!$I$12:$I$1011,$C$14,ローデータ!$K$12:$K$1011,$F$21,ローデータ!$S$12:$S$1011,M251)</f>
        <v>3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60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57</v>
      </c>
      <c r="G266" s="45">
        <f t="shared" ref="G266" si="25">SUM(G254:G265)</f>
        <v>3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60</v>
      </c>
      <c r="L266" s="82">
        <f>SUM(L254:L265)</f>
        <v>57</v>
      </c>
      <c r="M266" s="82">
        <f>SUM(M254:M265)</f>
        <v>3</v>
      </c>
      <c r="N266" s="82">
        <f>SUM(N254:N265)</f>
        <v>0</v>
      </c>
      <c r="O266" s="45">
        <f>SUM(L266:N266)</f>
        <v>60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10</v>
      </c>
      <c r="G272" s="77">
        <f>SUMIFS(ローデータ!N86:N1085,ローデータ!$B$12:$B$1011,1,ローデータ!$I$12:$I$1011,$C$14,ローデータ!$K$12:$K$1011,$F$21)</f>
        <v>36</v>
      </c>
      <c r="H272" s="77">
        <f>SUMIFS(ローデータ!O86:O1085,ローデータ!$B$12:$B$1011,1,ローデータ!$I$12:$I$1011,$C$14,ローデータ!$K$12:$K$1011,$F$21)</f>
        <v>6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52</v>
      </c>
      <c r="L272" s="82">
        <f>SUMIFS(ローデータ!$T$12:$T$1011,ローデータ!$B$12:$B$1011,1,ローデータ!$I$12:$I$1011,$C$14,ローデータ!$K$12:$K$1011,$F$21)</f>
        <v>1</v>
      </c>
      <c r="M272" s="82">
        <f>SUMIFS(ローデータ!$U$12:$U$1011,ローデータ!$B$12:$B$1011,1,ローデータ!$I$12:$I$1011,$C$14,ローデータ!$K$12:$K$1011,$F$21)</f>
        <v>45</v>
      </c>
      <c r="N272" s="82">
        <f>SUMIFS(ローデータ!$V$12:$V$1011,ローデータ!$B$12:$B$1011,1,ローデータ!$I$12:$I$1011,$C$14,ローデータ!$K$12:$K$1011,$F$21)</f>
        <v>15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25</v>
      </c>
      <c r="Q272" s="82">
        <f>SUMIFS(ローデータ!$Y$12:$Y$1011,ローデータ!$B$12:$B$1011,1,ローデータ!$I$12:$I$1011,$C$14,ローデータ!$K$12:$K$1011,$F$21)</f>
        <v>19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105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10</v>
      </c>
      <c r="G284" s="45">
        <f t="shared" ref="G284:J284" si="28">SUM(G272:G283)</f>
        <v>36</v>
      </c>
      <c r="H284" s="45">
        <f t="shared" si="28"/>
        <v>6</v>
      </c>
      <c r="I284" s="45">
        <f t="shared" si="28"/>
        <v>0</v>
      </c>
      <c r="J284" s="45">
        <f t="shared" si="28"/>
        <v>0</v>
      </c>
      <c r="K284" s="83">
        <f t="shared" si="26"/>
        <v>52</v>
      </c>
      <c r="L284" s="82">
        <f>SUM(L272:L283)</f>
        <v>1</v>
      </c>
      <c r="M284" s="82">
        <f t="shared" ref="M284:R284" si="29">SUM(M272:M283)</f>
        <v>45</v>
      </c>
      <c r="N284" s="82">
        <f t="shared" si="29"/>
        <v>15</v>
      </c>
      <c r="O284" s="82">
        <f t="shared" si="29"/>
        <v>0</v>
      </c>
      <c r="P284" s="82">
        <f t="shared" si="29"/>
        <v>25</v>
      </c>
      <c r="Q284" s="82">
        <f t="shared" si="29"/>
        <v>19</v>
      </c>
      <c r="R284" s="82">
        <f t="shared" si="29"/>
        <v>0</v>
      </c>
      <c r="S284" s="45">
        <f t="shared" si="27"/>
        <v>105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1" t="s">
        <v>94</v>
      </c>
      <c r="L2" s="432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3"/>
      <c r="L3" s="434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5"/>
      <c r="H16" s="301"/>
      <c r="I16" s="301"/>
      <c r="J16" s="435"/>
      <c r="K16" s="301"/>
      <c r="L16" s="301"/>
      <c r="M16" s="301"/>
      <c r="N16" s="301"/>
      <c r="O16" s="301"/>
      <c r="P16" s="440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41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41"/>
      <c r="E43" s="450"/>
      <c r="F43" s="451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38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39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5"/>
      <c r="E57" s="301"/>
      <c r="F57" s="301"/>
      <c r="G57" s="435"/>
      <c r="H57" s="301"/>
      <c r="I57" s="301"/>
      <c r="J57" s="301"/>
      <c r="K57" s="301"/>
      <c r="L57" s="301"/>
      <c r="M57" s="440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41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7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27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8">
        <f>COUNTIFS(ローデータ!$B$12:$B$1011,1,ローデータ!$G$12:$G$1011,$G$4,ローデータ!$H$12:$H$1011,$A$83,ローデータ!$K$12:$K$1011,C73)</f>
        <v>0</v>
      </c>
      <c r="D83" s="429"/>
      <c r="E83" s="428">
        <f>COUNTIFS(ローデータ!$B$12:$B$1011,1,ローデータ!$G$12:$G$1011,$G$4,ローデータ!$H$12:$H$1011,$A$83,ローデータ!$K$12:$K$1011,E73)</f>
        <v>0</v>
      </c>
      <c r="F83" s="429"/>
      <c r="G83" s="428">
        <f>COUNTIFS(ローデータ!$B$12:$B$1011,1,ローデータ!$G$12:$G$1011,$G$4,ローデータ!$H$12:$H$1011,$A$83,ローデータ!$K$12:$K$1011,G73)</f>
        <v>0</v>
      </c>
      <c r="H83" s="444"/>
      <c r="I83" s="445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2"/>
      <c r="I84" s="443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6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6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38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39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6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6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38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39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9</v>
      </c>
      <c r="H4" s="133" t="s">
        <v>53</v>
      </c>
      <c r="K4" s="295">
        <f>COUNTIFS(ローデータ!B12:B1011,1,ローデータ!G12:G1011,$G$4)</f>
        <v>31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9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10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31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31</v>
      </c>
      <c r="D16" s="45">
        <f>SUM(B16:C16)</f>
        <v>31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18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21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1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9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6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9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8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10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22</v>
      </c>
      <c r="D84" s="328"/>
      <c r="E84" s="327">
        <f>SUM(E75:F83)</f>
        <v>7</v>
      </c>
      <c r="F84" s="328"/>
      <c r="G84" s="329">
        <f>SUM(G75:I83)</f>
        <v>2</v>
      </c>
      <c r="H84" s="329"/>
      <c r="I84" s="327"/>
      <c r="J84" s="93">
        <f t="shared" si="2"/>
        <v>31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6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6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10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7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1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8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2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18</v>
      </c>
      <c r="N101" s="90">
        <f>SUM(N92:N100)</f>
        <v>8</v>
      </c>
      <c r="O101" s="90">
        <f>SUM(O92:O100)</f>
        <v>0</v>
      </c>
      <c r="P101" s="90">
        <f>SUM(P92:P100)</f>
        <v>0</v>
      </c>
      <c r="Q101" s="90">
        <f t="shared" si="3"/>
        <v>28</v>
      </c>
    </row>
    <row r="102" spans="1:17" ht="14.1" customHeight="1" x14ac:dyDescent="0.15">
      <c r="A102" s="126" t="s">
        <v>50</v>
      </c>
      <c r="B102" s="127"/>
      <c r="C102" s="45">
        <f>SUM(C93:C101)</f>
        <v>21</v>
      </c>
      <c r="D102" s="45">
        <f>SUM(D93:D101)</f>
        <v>0</v>
      </c>
      <c r="E102" s="45">
        <f>SUM(E93:E101)</f>
        <v>0</v>
      </c>
      <c r="F102" s="45">
        <f>SUM(F93:F101)</f>
        <v>1</v>
      </c>
      <c r="G102" s="45">
        <f>SUM(G93:G101)</f>
        <v>0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1</v>
      </c>
      <c r="M111" s="96">
        <f>SUMIFS(ローデータ!$W$12:$W$1011,ローデータ!$B$12:$B$1011,1,ローデータ!$G$12:$G$1011,$G$4,ローデータ!$K$12:$K$1011,$D$21,ローデータ!$H$12:$H$1011,H111)</f>
        <v>1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1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2</v>
      </c>
      <c r="L118" s="96">
        <f t="shared" si="8"/>
        <v>1</v>
      </c>
      <c r="M118" s="96">
        <f t="shared" si="8"/>
        <v>1</v>
      </c>
      <c r="N118" s="96">
        <f t="shared" si="8"/>
        <v>0</v>
      </c>
      <c r="O118" s="96">
        <f t="shared" si="8"/>
        <v>2</v>
      </c>
      <c r="P118" s="96">
        <f t="shared" si="8"/>
        <v>1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1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COUNTIFS(ローデータ!$B$12:$B$1011,1,ローデータ!$G$12:$G$1011,$G$4,ローデータ!$K$12:$K$1011,$F$21,ローデータ!$S$12:$S$1011,$I$124,ローデータ!$H$12:$H$1011,A133)</f>
        <v>1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1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1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1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2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31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22</v>
      </c>
      <c r="G171" s="285"/>
      <c r="H171" s="284">
        <f>SUM(H159:I170)</f>
        <v>7</v>
      </c>
      <c r="I171" s="285"/>
      <c r="J171" s="284">
        <f>SUM(J159:L170)</f>
        <v>2</v>
      </c>
      <c r="K171" s="286"/>
      <c r="L171" s="285"/>
      <c r="M171" s="45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21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1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21</v>
      </c>
      <c r="G191" s="45">
        <f>SUM(G179:G190)</f>
        <v>0</v>
      </c>
      <c r="H191" s="45">
        <f>SUM(H179:H190)</f>
        <v>0</v>
      </c>
      <c r="I191" s="45">
        <f>SUM(I179:I190)</f>
        <v>1</v>
      </c>
      <c r="J191" s="45">
        <f>SUM(J179:J190)</f>
        <v>0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18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18</v>
      </c>
      <c r="H210" s="82">
        <f>SUM(H198:H209)</f>
        <v>8</v>
      </c>
      <c r="I210" s="82">
        <f t="shared" si="19"/>
        <v>0</v>
      </c>
      <c r="J210" s="82">
        <f>SUM(J198:J209)</f>
        <v>0</v>
      </c>
      <c r="K210" s="105">
        <f t="shared" si="18"/>
        <v>28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2</v>
      </c>
      <c r="H246" s="82">
        <f t="shared" si="22"/>
        <v>1</v>
      </c>
      <c r="I246" s="82">
        <f>SUM(I234:I245)</f>
        <v>1</v>
      </c>
      <c r="J246" s="82">
        <f t="shared" si="22"/>
        <v>0</v>
      </c>
      <c r="K246" s="82">
        <f>SUM(K234:K245)</f>
        <v>2</v>
      </c>
      <c r="L246" s="82">
        <f t="shared" si="22"/>
        <v>1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2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1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2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2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10</v>
      </c>
      <c r="H4" s="133" t="s">
        <v>53</v>
      </c>
      <c r="K4" s="295">
        <f>COUNTIFS(ローデータ!B12:B1011,1,ローデータ!G12:G1011,$G$4)</f>
        <v>33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12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33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33</v>
      </c>
      <c r="D16" s="45">
        <f>SUM(B16:C16)</f>
        <v>33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17</v>
      </c>
      <c r="C23" s="285"/>
      <c r="D23" s="284">
        <f>COUNTIFS(ローデータ!$B$12:$B$1011,1,ローデータ!$G$12:$G$1011,$G$4,ローデータ!$K$12:$K$1011,D21)</f>
        <v>11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12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17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17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10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17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7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12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17</v>
      </c>
      <c r="D84" s="328"/>
      <c r="E84" s="327">
        <f>SUM(E75:F83)</f>
        <v>11</v>
      </c>
      <c r="F84" s="328"/>
      <c r="G84" s="329">
        <f>SUM(G75:I83)</f>
        <v>5</v>
      </c>
      <c r="H84" s="329"/>
      <c r="I84" s="327"/>
      <c r="J84" s="93">
        <f t="shared" si="2"/>
        <v>33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12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17</v>
      </c>
    </row>
    <row r="102" spans="1:17" ht="14.1" customHeight="1" x14ac:dyDescent="0.15">
      <c r="A102" s="126" t="s">
        <v>50</v>
      </c>
      <c r="B102" s="127"/>
      <c r="C102" s="45">
        <f>SUM(C93:C101)</f>
        <v>17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7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7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5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8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1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1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10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17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3</v>
      </c>
      <c r="P118" s="96">
        <f t="shared" si="8"/>
        <v>1</v>
      </c>
      <c r="Q118" s="96">
        <f t="shared" si="5"/>
        <v>23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1</v>
      </c>
      <c r="L152" s="45">
        <f t="shared" si="15"/>
        <v>0</v>
      </c>
      <c r="M152" s="45">
        <f t="shared" si="15"/>
        <v>1</v>
      </c>
      <c r="N152" s="45">
        <f t="shared" si="15"/>
        <v>2</v>
      </c>
      <c r="O152" s="45">
        <f t="shared" si="15"/>
        <v>0</v>
      </c>
      <c r="P152" s="45">
        <f t="shared" si="13"/>
        <v>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17</v>
      </c>
      <c r="G159" s="285"/>
      <c r="H159" s="284">
        <f>COUNTIFS(ローデータ!$B$12:$B$1011,1,ローデータ!$G$12:$G$1011,$G$4,ローデータ!$I$12:$I$1011,$C$14,ローデータ!$K$12:$K$1011,H157)</f>
        <v>11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33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17</v>
      </c>
      <c r="G171" s="285"/>
      <c r="H171" s="284">
        <f>SUM(H159:I170)</f>
        <v>11</v>
      </c>
      <c r="I171" s="285"/>
      <c r="J171" s="284">
        <f>SUM(J159:L170)</f>
        <v>5</v>
      </c>
      <c r="K171" s="286"/>
      <c r="L171" s="285"/>
      <c r="M171" s="45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17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17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12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17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12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17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10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10</v>
      </c>
      <c r="G228" s="45">
        <f>SUM(G216:G227)</f>
        <v>1</v>
      </c>
      <c r="H228" s="45">
        <f>SUM(H216:H227)</f>
        <v>0</v>
      </c>
      <c r="I228" s="45">
        <f t="shared" si="20"/>
        <v>11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17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23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17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3</v>
      </c>
      <c r="L246" s="82">
        <f t="shared" si="22"/>
        <v>1</v>
      </c>
      <c r="M246" s="45">
        <f t="shared" si="21"/>
        <v>23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3</v>
      </c>
      <c r="H272" s="77">
        <f>SUMIFS(ローデータ!O86:O1085,ローデータ!$B$12:$B$1011,1,ローデータ!$G$12:$G$1011,$G$4,ローデータ!$I$12:$I$1011,$C$14,ローデータ!$K$12:$K$1011,$F$21)</f>
        <v>2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7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3</v>
      </c>
      <c r="H284" s="45">
        <f t="shared" si="28"/>
        <v>2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1</v>
      </c>
      <c r="O284" s="82">
        <f t="shared" si="29"/>
        <v>0</v>
      </c>
      <c r="P284" s="82">
        <f t="shared" si="29"/>
        <v>1</v>
      </c>
      <c r="Q284" s="82">
        <f t="shared" si="29"/>
        <v>2</v>
      </c>
      <c r="R284" s="82">
        <f t="shared" si="29"/>
        <v>0</v>
      </c>
      <c r="S284" s="45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11</v>
      </c>
      <c r="H4" s="133" t="s">
        <v>53</v>
      </c>
      <c r="K4" s="295">
        <f>COUNTIFS(ローデータ!B12:B1011,1,ローデータ!G12:G1011,$G$4)</f>
        <v>32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14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32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32</v>
      </c>
      <c r="D16" s="45">
        <f>SUM(B16:C16)</f>
        <v>32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14</v>
      </c>
      <c r="C23" s="285"/>
      <c r="D23" s="284">
        <f>COUNTIFS(ローデータ!$B$12:$B$1011,1,ローデータ!$G$12:$G$1011,$G$4,ローデータ!$K$12:$K$1011,D21)</f>
        <v>9</v>
      </c>
      <c r="E23" s="285"/>
      <c r="F23" s="284">
        <f>COUNTIFS(ローデータ!$B$12:$B$1011,1,ローデータ!$G$12:$G$1011,$G$4,ローデータ!$K$12:$K$1011,F21)</f>
        <v>9</v>
      </c>
      <c r="G23" s="286"/>
      <c r="H23" s="285"/>
      <c r="I23" s="45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22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26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13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14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9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8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9</v>
      </c>
      <c r="H44" s="76">
        <f>COUNTIFS(ローデータ!$B$12:$B$1011,1,ローデータ!$G$12:$G$1011,$G$4,ローデータ!$K$12:$K$1011,$F$21,ローデータ!$S$12:$S$1011,H41)</f>
        <v>8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9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9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9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8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7</v>
      </c>
      <c r="M50" s="78">
        <f>SUMIFS(ローデータ!Y12:Y1011,ローデータ!$B$12:$B$1011,1,ローデータ!$G$12:$G$1011,$G$4,ローデータ!$K$12:$K$1011,$F$21)</f>
        <v>4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14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14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6</v>
      </c>
      <c r="H76" s="286"/>
      <c r="I76" s="286"/>
      <c r="J76" s="91">
        <f t="shared" si="2"/>
        <v>14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14</v>
      </c>
      <c r="D84" s="328"/>
      <c r="E84" s="327">
        <f>SUM(E75:F83)</f>
        <v>9</v>
      </c>
      <c r="F84" s="328"/>
      <c r="G84" s="329">
        <f>SUM(G75:I83)</f>
        <v>9</v>
      </c>
      <c r="H84" s="329"/>
      <c r="I84" s="327"/>
      <c r="J84" s="93">
        <f t="shared" si="2"/>
        <v>32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13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1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22</v>
      </c>
      <c r="N101" s="90">
        <f>SUM(N92:N100)</f>
        <v>1</v>
      </c>
      <c r="O101" s="90">
        <f>SUM(O92:O100)</f>
        <v>0</v>
      </c>
      <c r="P101" s="90">
        <f>SUM(P92:P100)</f>
        <v>1</v>
      </c>
      <c r="Q101" s="90">
        <f t="shared" si="3"/>
        <v>26</v>
      </c>
    </row>
    <row r="102" spans="1:17" ht="14.1" customHeight="1" x14ac:dyDescent="0.15">
      <c r="A102" s="126" t="s">
        <v>50</v>
      </c>
      <c r="B102" s="127"/>
      <c r="C102" s="45">
        <f>SUM(C93:C101)</f>
        <v>13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5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5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3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6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2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1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9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9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0</v>
      </c>
      <c r="M118" s="96">
        <f t="shared" si="8"/>
        <v>1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10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6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6</v>
      </c>
      <c r="I128" s="102">
        <f>COUNTIFS(ローデータ!$B$12:$B$1011,1,ローデータ!$G$12:$G$1011,$G$4,ローデータ!$K$12:$K$1011,$F$21,ローデータ!$S$12:$S$1011,$I$124,ローデータ!$H$12:$H$1011,A128)</f>
        <v>6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1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1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8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9</v>
      </c>
      <c r="I136" s="98">
        <f>SUM(I127:I135)</f>
        <v>8</v>
      </c>
      <c r="J136" s="96">
        <f>SUM(J127:J135)</f>
        <v>1</v>
      </c>
      <c r="K136" s="96">
        <f>SUM(K127:K135)</f>
        <v>0</v>
      </c>
      <c r="L136" s="96">
        <f t="shared" si="9"/>
        <v>9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6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6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6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4</v>
      </c>
      <c r="N144" s="78">
        <f>SUMIFS(ローデータ!$Y$12:$Y$1011,ローデータ!$B$12:$B$1011,1,ローデータ!$G$12:$G$1011,$G$4,ローデータ!$K$12:$K$1011,$F$21,ローデータ!$H$12:$H$1011,A144)</f>
        <v>3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1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2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9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9</v>
      </c>
      <c r="I152" s="45">
        <f t="shared" ref="I152:O152" si="15">SUM(I143:I151)</f>
        <v>0</v>
      </c>
      <c r="J152" s="45">
        <f t="shared" si="15"/>
        <v>8</v>
      </c>
      <c r="K152" s="45">
        <f t="shared" si="15"/>
        <v>1</v>
      </c>
      <c r="L152" s="45">
        <f t="shared" si="15"/>
        <v>0</v>
      </c>
      <c r="M152" s="45">
        <f t="shared" si="15"/>
        <v>7</v>
      </c>
      <c r="N152" s="45">
        <f t="shared" si="15"/>
        <v>4</v>
      </c>
      <c r="O152" s="45">
        <f t="shared" si="15"/>
        <v>0</v>
      </c>
      <c r="P152" s="45">
        <f t="shared" si="13"/>
        <v>20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14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9</v>
      </c>
      <c r="K159" s="286"/>
      <c r="L159" s="285"/>
      <c r="M159" s="45">
        <f t="shared" ref="M159:M171" si="16">SUM(F159:L159)</f>
        <v>32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14</v>
      </c>
      <c r="G171" s="285"/>
      <c r="H171" s="284">
        <f>SUM(H159:I170)</f>
        <v>9</v>
      </c>
      <c r="I171" s="285"/>
      <c r="J171" s="284">
        <f>SUM(J159:L170)</f>
        <v>9</v>
      </c>
      <c r="K171" s="286"/>
      <c r="L171" s="285"/>
      <c r="M171" s="45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13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14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13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14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22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26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22</v>
      </c>
      <c r="H210" s="82">
        <f>SUM(H198:H209)</f>
        <v>1</v>
      </c>
      <c r="I210" s="82">
        <f t="shared" si="19"/>
        <v>0</v>
      </c>
      <c r="J210" s="82">
        <f>SUM(J198:J209)</f>
        <v>1</v>
      </c>
      <c r="K210" s="105">
        <f t="shared" si="18"/>
        <v>26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9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9</v>
      </c>
      <c r="G228" s="45">
        <f>SUM(G216:G227)</f>
        <v>0</v>
      </c>
      <c r="H228" s="45">
        <f>SUM(H216:H227)</f>
        <v>0</v>
      </c>
      <c r="I228" s="45">
        <f t="shared" si="20"/>
        <v>9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1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10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8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9</v>
      </c>
      <c r="L254" s="45">
        <f>COUNTIFS(ローデータ!$B$12:$B$1011,1,ローデータ!$G$12:$G$1011,$G$4,ローデータ!$I$12:$I$1011,$C$14,ローデータ!$K$12:$K$1011,$F$21,ローデータ!$S$12:$S$1011,L251)</f>
        <v>8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9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8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9</v>
      </c>
      <c r="L266" s="82">
        <f>SUM(L254:L265)</f>
        <v>8</v>
      </c>
      <c r="M266" s="82">
        <f>SUM(M254:M265)</f>
        <v>1</v>
      </c>
      <c r="N266" s="82">
        <f>SUM(N254:N265)</f>
        <v>0</v>
      </c>
      <c r="O266" s="45">
        <f>SUM(L266:N266)</f>
        <v>9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2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8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8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7</v>
      </c>
      <c r="Q272" s="82">
        <f>SUMIFS(ローデータ!$Y$12:$Y$1011,ローデータ!$B$12:$B$1011,1,ローデータ!$G$12:$G$1011,$G$4,ローデータ!$I$12:$I$1011,$C$14,ローデータ!$K$12:$K$1011,$F$21)</f>
        <v>4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4</v>
      </c>
      <c r="H284" s="45">
        <f t="shared" si="28"/>
        <v>2</v>
      </c>
      <c r="I284" s="45">
        <f t="shared" si="28"/>
        <v>0</v>
      </c>
      <c r="J284" s="45">
        <f t="shared" si="28"/>
        <v>0</v>
      </c>
      <c r="K284" s="83">
        <f t="shared" si="26"/>
        <v>8</v>
      </c>
      <c r="L284" s="82">
        <f>SUM(L272:L283)</f>
        <v>0</v>
      </c>
      <c r="M284" s="82">
        <f t="shared" ref="M284:R284" si="29">SUM(M272:M283)</f>
        <v>8</v>
      </c>
      <c r="N284" s="82">
        <f t="shared" si="29"/>
        <v>1</v>
      </c>
      <c r="O284" s="82">
        <f t="shared" si="29"/>
        <v>0</v>
      </c>
      <c r="P284" s="82">
        <f t="shared" si="29"/>
        <v>7</v>
      </c>
      <c r="Q284" s="82">
        <f t="shared" si="29"/>
        <v>4</v>
      </c>
      <c r="R284" s="82">
        <f t="shared" si="29"/>
        <v>0</v>
      </c>
      <c r="S284" s="45">
        <f t="shared" si="27"/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12</v>
      </c>
      <c r="H4" s="133" t="s">
        <v>53</v>
      </c>
      <c r="K4" s="295">
        <f>COUNTIFS(ローデータ!B12:B1011,1,ローデータ!G12:G1011,$G$4)</f>
        <v>33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14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0</v>
      </c>
      <c r="K10" s="45">
        <f>SUM(B10:J10)</f>
        <v>33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33</v>
      </c>
      <c r="D16" s="45">
        <f>SUM(B16:C16)</f>
        <v>33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9</v>
      </c>
      <c r="E23" s="285"/>
      <c r="F23" s="284">
        <f>COUNTIFS(ローデータ!$B$12:$B$1011,1,ローデータ!$G$12:$G$1011,$G$4,ローデータ!$K$12:$K$1011,F21)</f>
        <v>9</v>
      </c>
      <c r="G23" s="286"/>
      <c r="H23" s="285"/>
      <c r="I23" s="45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7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15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9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8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9</v>
      </c>
      <c r="H44" s="76">
        <f>COUNTIFS(ローデータ!$B$12:$B$1011,1,ローデータ!$G$12:$G$1011,$G$4,ローデータ!$K$12:$K$1011,$F$21,ローデータ!$S$12:$S$1011,H41)</f>
        <v>8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9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8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9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7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15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14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14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8</v>
      </c>
      <c r="H76" s="286"/>
      <c r="I76" s="286"/>
      <c r="J76" s="91">
        <f t="shared" si="2"/>
        <v>14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4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15</v>
      </c>
      <c r="D84" s="328"/>
      <c r="E84" s="327">
        <f>SUM(E75:F83)</f>
        <v>9</v>
      </c>
      <c r="F84" s="328"/>
      <c r="G84" s="329">
        <f>SUM(G75:I83)</f>
        <v>9</v>
      </c>
      <c r="H84" s="329"/>
      <c r="I84" s="327"/>
      <c r="J84" s="93">
        <f t="shared" si="2"/>
        <v>33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7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14</v>
      </c>
    </row>
    <row r="102" spans="1:17" ht="14.1" customHeight="1" x14ac:dyDescent="0.15">
      <c r="A102" s="126" t="s">
        <v>50</v>
      </c>
      <c r="B102" s="127"/>
      <c r="C102" s="45">
        <f>SUM(C93:C101)</f>
        <v>15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4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4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1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9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9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1</v>
      </c>
      <c r="M118" s="96">
        <f t="shared" si="8"/>
        <v>1</v>
      </c>
      <c r="N118" s="96">
        <f t="shared" si="8"/>
        <v>1</v>
      </c>
      <c r="O118" s="96">
        <f t="shared" si="8"/>
        <v>2</v>
      </c>
      <c r="P118" s="96">
        <f t="shared" si="8"/>
        <v>0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8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8</v>
      </c>
      <c r="I128" s="102">
        <f>COUNTIFS(ローデータ!$B$12:$B$1011,1,ローデータ!$G$12:$G$1011,$G$4,ローデータ!$K$12:$K$1011,$F$21,ローデータ!$S$12:$S$1011,$I$124,ローデータ!$H$12:$H$1011,A128)</f>
        <v>8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8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1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1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8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9</v>
      </c>
      <c r="I136" s="98">
        <f>SUM(I127:I135)</f>
        <v>8</v>
      </c>
      <c r="J136" s="96">
        <f>SUM(J127:J135)</f>
        <v>1</v>
      </c>
      <c r="K136" s="96">
        <f>SUM(K127:K135)</f>
        <v>0</v>
      </c>
      <c r="L136" s="96">
        <f t="shared" si="9"/>
        <v>9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8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8</v>
      </c>
      <c r="I144" s="81">
        <f>SUMIFS(ローデータ!$T$12:$T$1011,ローデータ!$B$12:$B$1011,1,ローデータ!$G$12:$G$1011,$G$4,ローデータ!$K$12:$K$1011,$F$21,ローデータ!$H$12:$H$1011,A144)</f>
        <v>1</v>
      </c>
      <c r="J144" s="78">
        <f>SUMIFS(ローデータ!$U$12:$U$1011,ローデータ!$B$12:$B$1011,1,ローデータ!$G$12:$G$1011,$G$4,ローデータ!$K$12:$K$1011,$F$21,ローデータ!$H$12:$H$1011,A144)</f>
        <v>7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3</v>
      </c>
      <c r="N144" s="78">
        <f>SUMIFS(ローデータ!$Y$12:$Y$1011,ローデータ!$B$12:$B$1011,1,ローデータ!$G$12:$G$1011,$G$4,ローデータ!$K$12:$K$1011,$F$21,ローデータ!$H$12:$H$1011,A144)</f>
        <v>2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8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9</v>
      </c>
      <c r="I152" s="45">
        <f t="shared" ref="I152:O152" si="15">SUM(I143:I151)</f>
        <v>1</v>
      </c>
      <c r="J152" s="45">
        <f t="shared" si="15"/>
        <v>7</v>
      </c>
      <c r="K152" s="45">
        <f t="shared" si="15"/>
        <v>2</v>
      </c>
      <c r="L152" s="45">
        <f t="shared" si="15"/>
        <v>0</v>
      </c>
      <c r="M152" s="45">
        <f t="shared" si="15"/>
        <v>3</v>
      </c>
      <c r="N152" s="45">
        <f t="shared" si="15"/>
        <v>2</v>
      </c>
      <c r="O152" s="45">
        <f t="shared" si="15"/>
        <v>0</v>
      </c>
      <c r="P152" s="45">
        <f t="shared" si="13"/>
        <v>15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9</v>
      </c>
      <c r="K159" s="286"/>
      <c r="L159" s="285"/>
      <c r="M159" s="45">
        <f t="shared" ref="M159:M171" si="16">SUM(F159:L159)</f>
        <v>33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</v>
      </c>
      <c r="G171" s="285"/>
      <c r="H171" s="284">
        <f>SUM(H159:I170)</f>
        <v>9</v>
      </c>
      <c r="I171" s="285"/>
      <c r="J171" s="284">
        <f>SUM(J159:L170)</f>
        <v>9</v>
      </c>
      <c r="K171" s="286"/>
      <c r="L171" s="285"/>
      <c r="M171" s="45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15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15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7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7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14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9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9</v>
      </c>
      <c r="G228" s="45">
        <f>SUM(G216:G227)</f>
        <v>0</v>
      </c>
      <c r="H228" s="45">
        <f>SUM(H216:H227)</f>
        <v>0</v>
      </c>
      <c r="I228" s="45">
        <f t="shared" si="20"/>
        <v>9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9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1</v>
      </c>
      <c r="I246" s="82">
        <f>SUM(I234:I245)</f>
        <v>1</v>
      </c>
      <c r="J246" s="82">
        <f t="shared" si="22"/>
        <v>1</v>
      </c>
      <c r="K246" s="82">
        <f>SUM(K234:K245)</f>
        <v>2</v>
      </c>
      <c r="L246" s="82">
        <f t="shared" si="22"/>
        <v>0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8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9</v>
      </c>
      <c r="L254" s="45">
        <f>COUNTIFS(ローデータ!$B$12:$B$1011,1,ローデータ!$G$12:$G$1011,$G$4,ローデータ!$I$12:$I$1011,$C$14,ローデータ!$K$12:$K$1011,$F$21,ローデータ!$S$12:$S$1011,L251)</f>
        <v>8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9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8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9</v>
      </c>
      <c r="L266" s="82">
        <f>SUM(L254:L265)</f>
        <v>8</v>
      </c>
      <c r="M266" s="82">
        <f>SUM(M254:M265)</f>
        <v>1</v>
      </c>
      <c r="N266" s="82">
        <f>SUM(N254:N265)</f>
        <v>0</v>
      </c>
      <c r="O266" s="45">
        <f>SUM(L266:N266)</f>
        <v>9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3</v>
      </c>
      <c r="G272" s="77">
        <f>SUMIFS(ローデータ!N86:N1085,ローデータ!$B$12:$B$1011,1,ローデータ!$G$12:$G$1011,$G$4,ローデータ!$I$12:$I$1011,$C$14,ローデータ!$K$12:$K$1011,$F$21)</f>
        <v>7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10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7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15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3</v>
      </c>
      <c r="G284" s="45">
        <f t="shared" ref="G284:J284" si="28">SUM(G272:G283)</f>
        <v>7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10</v>
      </c>
      <c r="L284" s="82">
        <f>SUM(L272:L283)</f>
        <v>1</v>
      </c>
      <c r="M284" s="82">
        <f t="shared" ref="M284:R284" si="29">SUM(M272:M283)</f>
        <v>7</v>
      </c>
      <c r="N284" s="82">
        <f t="shared" si="29"/>
        <v>2</v>
      </c>
      <c r="O284" s="82">
        <f t="shared" si="29"/>
        <v>0</v>
      </c>
      <c r="P284" s="82">
        <f t="shared" si="29"/>
        <v>3</v>
      </c>
      <c r="Q284" s="82">
        <f t="shared" si="29"/>
        <v>2</v>
      </c>
      <c r="R284" s="82">
        <f t="shared" si="29"/>
        <v>0</v>
      </c>
      <c r="S284" s="45">
        <f t="shared" si="27"/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13</v>
      </c>
      <c r="H4" s="133" t="s">
        <v>53</v>
      </c>
      <c r="K4" s="295">
        <f>COUNTIFS(ローデータ!B12:B1011,1,ローデータ!G12:G1011,$G$4)</f>
        <v>27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10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27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27</v>
      </c>
      <c r="D16" s="45">
        <f>SUM(B16:C16)</f>
        <v>27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14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8</v>
      </c>
      <c r="G23" s="286"/>
      <c r="H23" s="285"/>
      <c r="I23" s="45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14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14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8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8</v>
      </c>
      <c r="H44" s="76">
        <f>COUNTIFS(ローデータ!$B$12:$B$1011,1,ローデータ!$G$12:$G$1011,$G$4,ローデータ!$K$12:$K$1011,$F$21,ローデータ!$S$12:$S$1011,H41)</f>
        <v>8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8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8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4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1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14</v>
      </c>
      <c r="D84" s="328"/>
      <c r="E84" s="327">
        <f>SUM(E75:F83)</f>
        <v>5</v>
      </c>
      <c r="F84" s="328"/>
      <c r="G84" s="329">
        <f>SUM(G75:I83)</f>
        <v>8</v>
      </c>
      <c r="H84" s="329"/>
      <c r="I84" s="327"/>
      <c r="J84" s="93">
        <f t="shared" si="2"/>
        <v>27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3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4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3</v>
      </c>
      <c r="M101" s="90">
        <f>SUM(M92:M100)</f>
        <v>6</v>
      </c>
      <c r="N101" s="90">
        <f>SUM(N92:N100)</f>
        <v>7</v>
      </c>
      <c r="O101" s="90">
        <f>SUM(O92:O100)</f>
        <v>0</v>
      </c>
      <c r="P101" s="90">
        <f>SUM(P92:P100)</f>
        <v>0</v>
      </c>
      <c r="Q101" s="90">
        <f t="shared" si="3"/>
        <v>16</v>
      </c>
    </row>
    <row r="102" spans="1:17" ht="14.1" customHeight="1" x14ac:dyDescent="0.15">
      <c r="A102" s="126" t="s">
        <v>50</v>
      </c>
      <c r="B102" s="127"/>
      <c r="C102" s="45">
        <f>SUM(C93:C101)</f>
        <v>14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6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2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8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8</v>
      </c>
      <c r="I136" s="98">
        <f>SUM(I127:I135)</f>
        <v>8</v>
      </c>
      <c r="J136" s="96">
        <f>SUM(J127:J135)</f>
        <v>0</v>
      </c>
      <c r="K136" s="96">
        <f>SUM(K127:K135)</f>
        <v>0</v>
      </c>
      <c r="L136" s="96">
        <f t="shared" si="9"/>
        <v>8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5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5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4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9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1</v>
      </c>
      <c r="E148" s="78">
        <f>SUMIFS(ローデータ!$O$12:$O$1011,ローデータ!$B$12:$B$1011,1,ローデータ!$G$12:$G$1011,$G$4,ローデータ!$K$12:$K$1011,$F$21,ローデータ!$H$12:$H$1011,A148)</f>
        <v>1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1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8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10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2</v>
      </c>
      <c r="L152" s="45">
        <f t="shared" si="15"/>
        <v>0</v>
      </c>
      <c r="M152" s="45">
        <f t="shared" si="15"/>
        <v>4</v>
      </c>
      <c r="N152" s="45">
        <f t="shared" si="15"/>
        <v>0</v>
      </c>
      <c r="O152" s="45">
        <f t="shared" si="15"/>
        <v>0</v>
      </c>
      <c r="P152" s="45">
        <f t="shared" si="13"/>
        <v>12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14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8</v>
      </c>
      <c r="K159" s="286"/>
      <c r="L159" s="285"/>
      <c r="M159" s="45">
        <f t="shared" ref="M159:M171" si="16">SUM(F159:L159)</f>
        <v>27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14</v>
      </c>
      <c r="G171" s="285"/>
      <c r="H171" s="284">
        <f>SUM(H159:I170)</f>
        <v>5</v>
      </c>
      <c r="I171" s="285"/>
      <c r="J171" s="284">
        <f>SUM(J159:L170)</f>
        <v>8</v>
      </c>
      <c r="K171" s="286"/>
      <c r="L171" s="285"/>
      <c r="M171" s="45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14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14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14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6</v>
      </c>
      <c r="H210" s="82">
        <f>SUM(H198:H209)</f>
        <v>7</v>
      </c>
      <c r="I210" s="82">
        <f t="shared" si="19"/>
        <v>0</v>
      </c>
      <c r="J210" s="82">
        <f>SUM(J198:J209)</f>
        <v>0</v>
      </c>
      <c r="K210" s="105">
        <f t="shared" si="18"/>
        <v>16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2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8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8</v>
      </c>
      <c r="L254" s="45">
        <f>COUNTIFS(ローデータ!$B$12:$B$1011,1,ローデータ!$G$12:$G$1011,$G$4,ローデータ!$I$12:$I$1011,$C$14,ローデータ!$K$12:$K$1011,$F$21,ローデータ!$S$12:$S$1011,L251)</f>
        <v>8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8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8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8</v>
      </c>
      <c r="L266" s="82">
        <f>SUM(L254:L265)</f>
        <v>8</v>
      </c>
      <c r="M266" s="82">
        <f>SUM(M254:M265)</f>
        <v>0</v>
      </c>
      <c r="N266" s="82">
        <f>SUM(N254:N265)</f>
        <v>0</v>
      </c>
      <c r="O266" s="45">
        <f>SUM(L266:N266)</f>
        <v>8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8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9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8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9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2</v>
      </c>
      <c r="O284" s="82">
        <f t="shared" si="29"/>
        <v>0</v>
      </c>
      <c r="P284" s="82">
        <f t="shared" si="29"/>
        <v>4</v>
      </c>
      <c r="Q284" s="82">
        <f t="shared" si="29"/>
        <v>0</v>
      </c>
      <c r="R284" s="82">
        <f t="shared" si="29"/>
        <v>0</v>
      </c>
      <c r="S284" s="45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14</v>
      </c>
      <c r="H4" s="133" t="s">
        <v>53</v>
      </c>
      <c r="K4" s="295">
        <f>COUNTIFS(ローデータ!B12:B1011,1,ローデータ!G12:G1011,$G$4)</f>
        <v>33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6</v>
      </c>
      <c r="C10" s="45">
        <f>COUNTIFS(ローデータ!$B$12:$B$1011,1,ローデータ!$G$12:$G$1011,$G$4,ローデータ!$H$12:$H$1011,C8)</f>
        <v>13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33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33</v>
      </c>
      <c r="D16" s="45">
        <f>SUM(B16:C16)</f>
        <v>33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13</v>
      </c>
      <c r="C23" s="285"/>
      <c r="D23" s="284">
        <f>COUNTIFS(ローデータ!$B$12:$B$1011,1,ローデータ!$G$12:$G$1011,$G$4,ローデータ!$K$12:$K$1011,D21)</f>
        <v>9</v>
      </c>
      <c r="E23" s="285"/>
      <c r="F23" s="284">
        <f>COUNTIFS(ローデータ!$B$12:$B$1011,1,ローデータ!$G$12:$G$1011,$G$4,ローデータ!$K$12:$K$1011,F21)</f>
        <v>11</v>
      </c>
      <c r="G23" s="286"/>
      <c r="H23" s="285"/>
      <c r="I23" s="45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9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13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12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13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9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6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10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11</v>
      </c>
      <c r="H44" s="76">
        <f>COUNTIFS(ローデータ!$B$12:$B$1011,1,ローデータ!$G$12:$G$1011,$G$4,ローデータ!$K$12:$K$1011,$F$21,ローデータ!$S$12:$S$1011,H41)</f>
        <v>10</v>
      </c>
      <c r="I44" s="77">
        <f>COUNTIFS(ローデータ!$B$12:$B$1011,1,ローデータ!$G$12:$G$1011,$G$4,ローデータ!$K$12:$K$1011,$F$21,ローデータ!$S$12:$S$1011,I41)</f>
        <v>1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9</v>
      </c>
      <c r="D50" s="78">
        <f>SUMIFS(ローデータ!O12:O1011,ローデータ!$B$12:$B$1011,1,ローデータ!$G$12:$G$1011,$G$4,ローデータ!$K$12:$K$1011,$F$21)</f>
        <v>4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8</v>
      </c>
      <c r="J50" s="78">
        <f>SUMIFS(ローデータ!V12:V1011,ローデータ!$B$12:$B$1011,1,ローデータ!$G$12:$G$1011,$G$4,ローデータ!$K$12:$K$1011,$F$21)</f>
        <v>4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4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6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6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4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2</v>
      </c>
      <c r="H75" s="286"/>
      <c r="I75" s="286"/>
      <c r="J75" s="91">
        <f t="shared" ref="J75:J84" si="2">SUM(C75:I75)</f>
        <v>6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6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2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13</v>
      </c>
      <c r="D84" s="328"/>
      <c r="E84" s="327">
        <f>SUM(E75:F83)</f>
        <v>9</v>
      </c>
      <c r="F84" s="328"/>
      <c r="G84" s="329">
        <f>SUM(G75:I83)</f>
        <v>11</v>
      </c>
      <c r="H84" s="329"/>
      <c r="I84" s="327"/>
      <c r="J84" s="93">
        <f t="shared" si="2"/>
        <v>33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1</v>
      </c>
      <c r="M92" s="75">
        <f>SUMIFS(ローデータ!$N$12:$N$1011,ローデータ!$B$12:$B$1011,1,ローデータ!$G$12:$G$1011,$G$4,ローデータ!$K$12:$K$1011,$B$21,ローデータ!$H$12:$H$1011,J92)</f>
        <v>3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4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4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4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1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9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13</v>
      </c>
    </row>
    <row r="102" spans="1:17" ht="14.1" customHeight="1" x14ac:dyDescent="0.15">
      <c r="A102" s="126" t="s">
        <v>50</v>
      </c>
      <c r="B102" s="127"/>
      <c r="C102" s="45">
        <f>SUM(C93:C101)</f>
        <v>12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6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6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4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3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8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9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9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6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2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COUNTIFS(ローデータ!$B$12:$B$1011,1,ローデータ!$G$12:$G$1011,$G$4,ローデータ!$K$12:$K$1011,$F$21,ローデータ!$S$12:$S$1011,$I$124,ローデータ!$H$12:$H$1011,A127)</f>
        <v>2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4</v>
      </c>
      <c r="D128" s="99">
        <f>COUNTIFS(ローデータ!$B$12:$B$1011,1,ローデータ!$G$12:$G$1011,$G$4,ローデータ!$K$12:$K$1011,$F$21,ローデータ!$L$12:$L$1011,$D$124,ローデータ!$H$12:$H$1011,A128)</f>
        <v>1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4</v>
      </c>
      <c r="J128" s="99">
        <f>COUNTIFS(ローデータ!$B$12:$B$1011,1,ローデータ!$G$12:$G$1011,$G$4,ローデータ!$K$12:$K$1011,$F$21,ローデータ!$S$12:$S$1011,$J$124,ローデータ!$H$12:$H$1011,A128)</f>
        <v>1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2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2</v>
      </c>
      <c r="I131" s="102">
        <f>COUNTIFS(ローデータ!$B$12:$B$1011,1,ローデータ!$G$12:$G$1011,$G$4,ローデータ!$K$12:$K$1011,$F$21,ローデータ!$S$12:$S$1011,$I$124,ローデータ!$H$12:$H$1011,A131)</f>
        <v>2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2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10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11</v>
      </c>
      <c r="I136" s="98">
        <f>SUM(I127:I135)</f>
        <v>10</v>
      </c>
      <c r="J136" s="96">
        <f>SUM(J127:J135)</f>
        <v>1</v>
      </c>
      <c r="K136" s="96">
        <f>SUM(K127:K135)</f>
        <v>0</v>
      </c>
      <c r="L136" s="96">
        <f t="shared" si="9"/>
        <v>11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2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2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2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1</v>
      </c>
      <c r="N143" s="78">
        <f>SUMIFS(ローデータ!$Y$12:$Y$1011,ローデータ!$B$12:$B$1011,1,ローデータ!$G$12:$G$1011,$G$4,ローデータ!$K$12:$K$1011,$F$21,ローデータ!$H$12:$H$1011,A143)</f>
        <v>2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5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4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4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2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9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2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4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2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4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2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9</v>
      </c>
      <c r="E152" s="45">
        <f>SUM(E143:E151)</f>
        <v>4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13</v>
      </c>
      <c r="I152" s="45">
        <f t="shared" ref="I152:O152" si="15">SUM(I143:I151)</f>
        <v>0</v>
      </c>
      <c r="J152" s="45">
        <f t="shared" si="15"/>
        <v>8</v>
      </c>
      <c r="K152" s="45">
        <f t="shared" si="15"/>
        <v>4</v>
      </c>
      <c r="L152" s="45">
        <f t="shared" si="15"/>
        <v>0</v>
      </c>
      <c r="M152" s="45">
        <f t="shared" si="15"/>
        <v>4</v>
      </c>
      <c r="N152" s="45">
        <f t="shared" si="15"/>
        <v>4</v>
      </c>
      <c r="O152" s="45">
        <f t="shared" si="15"/>
        <v>0</v>
      </c>
      <c r="P152" s="45">
        <f t="shared" si="13"/>
        <v>20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13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11</v>
      </c>
      <c r="K159" s="286"/>
      <c r="L159" s="285"/>
      <c r="M159" s="45">
        <f t="shared" ref="M159:M171" si="16">SUM(F159:L159)</f>
        <v>33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13</v>
      </c>
      <c r="G171" s="285"/>
      <c r="H171" s="284">
        <f>SUM(H159:I170)</f>
        <v>9</v>
      </c>
      <c r="I171" s="285"/>
      <c r="J171" s="284">
        <f>SUM(J159:L170)</f>
        <v>11</v>
      </c>
      <c r="K171" s="286"/>
      <c r="L171" s="285"/>
      <c r="M171" s="45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12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13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12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13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9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13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9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13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9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9</v>
      </c>
      <c r="G228" s="45">
        <f>SUM(G216:G227)</f>
        <v>0</v>
      </c>
      <c r="H228" s="45">
        <f>SUM(H216:H227)</f>
        <v>0</v>
      </c>
      <c r="I228" s="45">
        <f t="shared" si="20"/>
        <v>9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6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6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10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11</v>
      </c>
      <c r="L254" s="45">
        <f>COUNTIFS(ローデータ!$B$12:$B$1011,1,ローデータ!$G$12:$G$1011,$G$4,ローデータ!$I$12:$I$1011,$C$14,ローデータ!$K$12:$K$1011,$F$21,ローデータ!$S$12:$S$1011,L251)</f>
        <v>10</v>
      </c>
      <c r="M254" s="45">
        <f>COUNTIFS(ローデータ!$B$12:$B$1011,1,ローデータ!$G$12:$G$1011,$G$4,ローデータ!$I$12:$I$1011,$C$14,ローデータ!$K$12:$K$1011,$F$21,ローデータ!$S$12:$S$1011,M251)</f>
        <v>1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10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11</v>
      </c>
      <c r="L266" s="82">
        <f>SUM(L254:L265)</f>
        <v>10</v>
      </c>
      <c r="M266" s="82">
        <f>SUM(M254:M265)</f>
        <v>1</v>
      </c>
      <c r="N266" s="82">
        <f>SUM(N254:N265)</f>
        <v>0</v>
      </c>
      <c r="O266" s="45">
        <f>SUM(L266:N266)</f>
        <v>11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7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8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8</v>
      </c>
      <c r="N272" s="82">
        <f>SUMIFS(ローデータ!$V$12:$V$1011,ローデータ!$B$12:$B$1011,1,ローデータ!$G$12:$G$1011,$G$4,ローデータ!$I$12:$I$1011,$C$14,ローデータ!$K$12:$K$1011,$F$21)</f>
        <v>4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4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7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8</v>
      </c>
      <c r="L284" s="82">
        <f>SUM(L272:L283)</f>
        <v>0</v>
      </c>
      <c r="M284" s="82">
        <f t="shared" ref="M284:R284" si="29">SUM(M272:M283)</f>
        <v>8</v>
      </c>
      <c r="N284" s="82">
        <f t="shared" si="29"/>
        <v>4</v>
      </c>
      <c r="O284" s="82">
        <f t="shared" si="29"/>
        <v>0</v>
      </c>
      <c r="P284" s="82">
        <f t="shared" si="29"/>
        <v>4</v>
      </c>
      <c r="Q284" s="82">
        <f t="shared" si="29"/>
        <v>4</v>
      </c>
      <c r="R284" s="82">
        <f t="shared" si="29"/>
        <v>0</v>
      </c>
      <c r="S284" s="45">
        <f t="shared" si="27"/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15</v>
      </c>
      <c r="H4" s="133" t="s">
        <v>53</v>
      </c>
      <c r="K4" s="295">
        <f>COUNTIFS(ローデータ!B12:B1011,1,ローデータ!G12:G1011,$G$4)</f>
        <v>40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17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2</v>
      </c>
      <c r="K10" s="45">
        <f>SUM(B10:J10)</f>
        <v>40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40</v>
      </c>
      <c r="D16" s="45">
        <f>SUM(B16:C16)</f>
        <v>40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12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17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11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12</v>
      </c>
      <c r="I36" s="134" t="s">
        <v>51</v>
      </c>
      <c r="J36" s="45">
        <f>SUMIFS(ローデータ!T12:T1011,ローデータ!$B$12:$B$1011,1,ローデータ!$G$12:$G$1011,$G$4,ローデータ!$K$12:$K$1011,$D$21)</f>
        <v>4</v>
      </c>
      <c r="K36" s="45">
        <f>SUMIFS(ローデータ!U12:U1011,ローデータ!$B$12:$B$1011,1,ローデータ!$G$12:$G$1011,$G$4,ローデータ!$K$12:$K$1011,$D$21)</f>
        <v>7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7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8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3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40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7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3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21</v>
      </c>
      <c r="D84" s="328"/>
      <c r="E84" s="327">
        <f>SUM(E75:F83)</f>
        <v>12</v>
      </c>
      <c r="F84" s="328"/>
      <c r="G84" s="329">
        <f>SUM(G75:I83)</f>
        <v>7</v>
      </c>
      <c r="H84" s="329"/>
      <c r="I84" s="327"/>
      <c r="J84" s="93">
        <f t="shared" si="2"/>
        <v>40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6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3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5</v>
      </c>
      <c r="M101" s="90">
        <f>SUM(M92:M100)</f>
        <v>17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24</v>
      </c>
    </row>
    <row r="102" spans="1:17" ht="14.1" customHeight="1" x14ac:dyDescent="0.15">
      <c r="A102" s="126" t="s">
        <v>50</v>
      </c>
      <c r="B102" s="127"/>
      <c r="C102" s="45">
        <f>SUM(C93:C101)</f>
        <v>20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7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7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5</v>
      </c>
      <c r="L110" s="96">
        <f>SUMIFS(ローデータ!$V$12:$V$1011,ローデータ!$B$12:$B$1011,1,ローデータ!$G$12:$G$1011,$G$4,ローデータ!$K$12:$K$1011,$D$21,ローデータ!$H$12:$H$1011,H110)</f>
        <v>1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8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3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4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6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11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12</v>
      </c>
      <c r="G118" s="66"/>
      <c r="H118" s="344" t="s">
        <v>50</v>
      </c>
      <c r="I118" s="345"/>
      <c r="J118" s="96">
        <f t="shared" ref="J118:P118" si="8">SUM(J109:J117)</f>
        <v>4</v>
      </c>
      <c r="K118" s="96">
        <f t="shared" si="8"/>
        <v>7</v>
      </c>
      <c r="L118" s="96">
        <f t="shared" si="8"/>
        <v>1</v>
      </c>
      <c r="M118" s="96">
        <f t="shared" si="8"/>
        <v>0</v>
      </c>
      <c r="N118" s="96">
        <f t="shared" si="8"/>
        <v>2</v>
      </c>
      <c r="O118" s="96">
        <f t="shared" si="8"/>
        <v>4</v>
      </c>
      <c r="P118" s="96">
        <f t="shared" si="8"/>
        <v>0</v>
      </c>
      <c r="Q118" s="96">
        <f t="shared" si="5"/>
        <v>18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5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5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3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3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7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8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1</v>
      </c>
      <c r="L152" s="45">
        <f t="shared" si="15"/>
        <v>0</v>
      </c>
      <c r="M152" s="45">
        <f t="shared" si="15"/>
        <v>2</v>
      </c>
      <c r="N152" s="45">
        <f t="shared" si="15"/>
        <v>3</v>
      </c>
      <c r="O152" s="45">
        <f t="shared" si="15"/>
        <v>0</v>
      </c>
      <c r="P152" s="45">
        <f t="shared" si="13"/>
        <v>12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12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40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21</v>
      </c>
      <c r="G171" s="285"/>
      <c r="H171" s="284">
        <f>SUM(H159:I170)</f>
        <v>12</v>
      </c>
      <c r="I171" s="285"/>
      <c r="J171" s="284">
        <f>SUM(J159:L170)</f>
        <v>7</v>
      </c>
      <c r="K171" s="286"/>
      <c r="L171" s="285"/>
      <c r="M171" s="45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20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17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17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24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11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12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11</v>
      </c>
      <c r="G228" s="45">
        <f>SUM(G216:G227)</f>
        <v>1</v>
      </c>
      <c r="H228" s="45">
        <f>SUM(H216:H227)</f>
        <v>0</v>
      </c>
      <c r="I228" s="45">
        <f t="shared" si="20"/>
        <v>12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4</v>
      </c>
      <c r="G234" s="77">
        <f>SUMIFS(ローデータ!U12:U1011,ローデータ!$B$12:$B$1011,1,ローデータ!$G$12:$G$1011,$G$4,ローデータ!$I$12:$I$1011,$C$14,ローデータ!$K$12:$K$1011,$D$21)</f>
        <v>7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4</v>
      </c>
      <c r="G246" s="82">
        <f t="shared" ref="G246:L246" si="22">SUM(G234:G245)</f>
        <v>7</v>
      </c>
      <c r="H246" s="82">
        <f t="shared" si="22"/>
        <v>1</v>
      </c>
      <c r="I246" s="82">
        <f>SUM(I234:I245)</f>
        <v>0</v>
      </c>
      <c r="J246" s="82">
        <f t="shared" si="22"/>
        <v>2</v>
      </c>
      <c r="K246" s="82">
        <f>SUM(K234:K245)</f>
        <v>4</v>
      </c>
      <c r="L246" s="82">
        <f t="shared" si="22"/>
        <v>0</v>
      </c>
      <c r="M246" s="45">
        <f t="shared" si="21"/>
        <v>18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4</v>
      </c>
      <c r="G272" s="77">
        <f>SUMIFS(ローデータ!N86:N1085,ローデータ!$B$12:$B$1011,1,ローデータ!$G$12:$G$1011,$G$4,ローデータ!$I$12:$I$1011,$C$14,ローデータ!$K$12:$K$1011,$F$21)</f>
        <v>6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3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4</v>
      </c>
      <c r="G284" s="45">
        <f t="shared" ref="G284:J284" si="28">SUM(G272:G283)</f>
        <v>6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10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1</v>
      </c>
      <c r="O284" s="82">
        <f t="shared" si="29"/>
        <v>0</v>
      </c>
      <c r="P284" s="82">
        <f t="shared" si="29"/>
        <v>2</v>
      </c>
      <c r="Q284" s="82">
        <f t="shared" si="29"/>
        <v>3</v>
      </c>
      <c r="R284" s="82">
        <f t="shared" si="29"/>
        <v>0</v>
      </c>
      <c r="S284" s="45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16</v>
      </c>
      <c r="H4" s="133" t="s">
        <v>53</v>
      </c>
      <c r="K4" s="295">
        <f>COUNTIFS(ローデータ!B12:B1011,1,ローデータ!G12:G1011,$G$4)</f>
        <v>23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6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23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23</v>
      </c>
      <c r="D16" s="45">
        <f>SUM(B16:C16)</f>
        <v>23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10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14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2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4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6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6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15</v>
      </c>
      <c r="D84" s="328"/>
      <c r="E84" s="327">
        <f>SUM(E75:F83)</f>
        <v>6</v>
      </c>
      <c r="F84" s="328"/>
      <c r="G84" s="329">
        <f>SUM(G75:I83)</f>
        <v>2</v>
      </c>
      <c r="H84" s="329"/>
      <c r="I84" s="327"/>
      <c r="J84" s="93">
        <f t="shared" si="2"/>
        <v>23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8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6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3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10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21</v>
      </c>
    </row>
    <row r="102" spans="1:17" ht="14.1" customHeight="1" x14ac:dyDescent="0.15">
      <c r="A102" s="126" t="s">
        <v>50</v>
      </c>
      <c r="B102" s="127"/>
      <c r="C102" s="45">
        <f>SUM(C93:C101)</f>
        <v>14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1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1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1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4</v>
      </c>
      <c r="D118" s="96">
        <f t="shared" ref="D118:E118" si="7">SUM(D109:D117)</f>
        <v>2</v>
      </c>
      <c r="E118" s="96">
        <f t="shared" si="7"/>
        <v>0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1</v>
      </c>
      <c r="M118" s="96">
        <f t="shared" si="8"/>
        <v>1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4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23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</v>
      </c>
      <c r="G171" s="285"/>
      <c r="H171" s="284">
        <f>SUM(H159:I170)</f>
        <v>6</v>
      </c>
      <c r="I171" s="285"/>
      <c r="J171" s="284">
        <f>SUM(J159:L170)</f>
        <v>2</v>
      </c>
      <c r="K171" s="286"/>
      <c r="L171" s="285"/>
      <c r="M171" s="45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14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10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10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21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2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</v>
      </c>
      <c r="G228" s="45">
        <f>SUM(G216:G227)</f>
        <v>2</v>
      </c>
      <c r="H228" s="45">
        <f>SUM(H216:H227)</f>
        <v>0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1</v>
      </c>
      <c r="I246" s="82">
        <f>SUM(I234:I245)</f>
        <v>1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17</v>
      </c>
      <c r="H4" s="133" t="s">
        <v>53</v>
      </c>
      <c r="K4" s="295">
        <f>COUNTIFS(ローデータ!B12:B1011,1,ローデータ!G12:G1011,$G$4)</f>
        <v>21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3</v>
      </c>
      <c r="C10" s="45">
        <f>COUNTIFS(ローデータ!$B$12:$B$1011,1,ローデータ!$G$12:$G$1011,$G$4,ローデータ!$H$12:$H$1011,C8)</f>
        <v>9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21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21</v>
      </c>
      <c r="D16" s="45">
        <f>SUM(B16:C16)</f>
        <v>21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9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8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9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7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4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3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3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9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3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9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9</v>
      </c>
      <c r="D84" s="328"/>
      <c r="E84" s="327">
        <f>SUM(E75:F83)</f>
        <v>10</v>
      </c>
      <c r="F84" s="328"/>
      <c r="G84" s="329">
        <f>SUM(G75:I83)</f>
        <v>2</v>
      </c>
      <c r="H84" s="329"/>
      <c r="I84" s="327"/>
      <c r="J84" s="93">
        <f t="shared" si="2"/>
        <v>21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1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8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9</v>
      </c>
    </row>
    <row r="102" spans="1:17" ht="14.1" customHeight="1" x14ac:dyDescent="0.15">
      <c r="A102" s="126" t="s">
        <v>50</v>
      </c>
      <c r="B102" s="127"/>
      <c r="C102" s="45">
        <f>SUM(C93:C101)</f>
        <v>9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1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3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3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1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7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4</v>
      </c>
      <c r="P118" s="96">
        <f t="shared" si="8"/>
        <v>1</v>
      </c>
      <c r="Q118" s="96">
        <f t="shared" si="5"/>
        <v>12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1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4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9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21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9</v>
      </c>
      <c r="G171" s="285"/>
      <c r="H171" s="284">
        <f>SUM(H159:I170)</f>
        <v>10</v>
      </c>
      <c r="I171" s="285"/>
      <c r="J171" s="284">
        <f>SUM(J159:L170)</f>
        <v>2</v>
      </c>
      <c r="K171" s="286"/>
      <c r="L171" s="285"/>
      <c r="M171" s="45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9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9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8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8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10</v>
      </c>
      <c r="G228" s="45">
        <f>SUM(G216:G227)</f>
        <v>0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7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12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7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4</v>
      </c>
      <c r="L246" s="82">
        <f t="shared" si="22"/>
        <v>1</v>
      </c>
      <c r="M246" s="45">
        <f t="shared" si="21"/>
        <v>12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18</v>
      </c>
      <c r="H4" s="133" t="s">
        <v>53</v>
      </c>
      <c r="K4" s="295">
        <f>COUNTIFS(ローデータ!B12:B1011,1,ローデータ!G12:G1011,$G$4)</f>
        <v>24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8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24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24</v>
      </c>
      <c r="D16" s="45">
        <f>SUM(B16:C16)</f>
        <v>24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11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3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11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8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8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8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24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8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11</v>
      </c>
      <c r="D84" s="328"/>
      <c r="E84" s="327">
        <f>SUM(E75:F83)</f>
        <v>8</v>
      </c>
      <c r="F84" s="328"/>
      <c r="G84" s="329">
        <f>SUM(G75:I83)</f>
        <v>5</v>
      </c>
      <c r="H84" s="329"/>
      <c r="I84" s="327"/>
      <c r="J84" s="93">
        <f t="shared" si="2"/>
        <v>24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6</v>
      </c>
      <c r="N101" s="90">
        <f>SUM(N92:N100)</f>
        <v>3</v>
      </c>
      <c r="O101" s="90">
        <f>SUM(O92:O100)</f>
        <v>0</v>
      </c>
      <c r="P101" s="90">
        <f>SUM(P92:P100)</f>
        <v>0</v>
      </c>
      <c r="Q101" s="90">
        <f t="shared" si="3"/>
        <v>11</v>
      </c>
    </row>
    <row r="102" spans="1:17" ht="14.1" customHeight="1" x14ac:dyDescent="0.15">
      <c r="A102" s="126" t="s">
        <v>50</v>
      </c>
      <c r="B102" s="127"/>
      <c r="C102" s="45">
        <f>SUM(C93:C101)</f>
        <v>11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1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8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8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0</v>
      </c>
      <c r="M118" s="96">
        <f t="shared" si="8"/>
        <v>1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10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6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2</v>
      </c>
      <c r="L152" s="45">
        <f t="shared" si="15"/>
        <v>0</v>
      </c>
      <c r="M152" s="45">
        <f t="shared" si="15"/>
        <v>2</v>
      </c>
      <c r="N152" s="45">
        <f t="shared" si="15"/>
        <v>2</v>
      </c>
      <c r="O152" s="45">
        <f t="shared" si="15"/>
        <v>0</v>
      </c>
      <c r="P152" s="45">
        <f t="shared" si="13"/>
        <v>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11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24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11</v>
      </c>
      <c r="G171" s="285"/>
      <c r="H171" s="284">
        <f>SUM(H159:I170)</f>
        <v>8</v>
      </c>
      <c r="I171" s="285"/>
      <c r="J171" s="284">
        <f>SUM(J159:L170)</f>
        <v>5</v>
      </c>
      <c r="K171" s="286"/>
      <c r="L171" s="285"/>
      <c r="M171" s="45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11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11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3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6</v>
      </c>
      <c r="H210" s="82">
        <f>SUM(H198:H209)</f>
        <v>3</v>
      </c>
      <c r="I210" s="82">
        <f t="shared" si="19"/>
        <v>0</v>
      </c>
      <c r="J210" s="82">
        <f>SUM(J198:J209)</f>
        <v>0</v>
      </c>
      <c r="K210" s="105">
        <f t="shared" si="18"/>
        <v>11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8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8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8</v>
      </c>
      <c r="G228" s="45">
        <f>SUM(G216:G227)</f>
        <v>0</v>
      </c>
      <c r="H228" s="45">
        <f>SUM(H216:H227)</f>
        <v>0</v>
      </c>
      <c r="I228" s="45">
        <f t="shared" si="20"/>
        <v>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1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10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2</v>
      </c>
      <c r="O284" s="82">
        <f t="shared" si="29"/>
        <v>0</v>
      </c>
      <c r="P284" s="82">
        <f t="shared" si="29"/>
        <v>2</v>
      </c>
      <c r="Q284" s="82">
        <f t="shared" si="29"/>
        <v>2</v>
      </c>
      <c r="R284" s="82">
        <f t="shared" si="29"/>
        <v>0</v>
      </c>
      <c r="S284" s="45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27</v>
      </c>
      <c r="E4" s="107" t="str">
        <f>ローデータ!E4</f>
        <v>金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2020-06-04T02:50:18Z</dcterms:created>
  <dcterms:modified xsi:type="dcterms:W3CDTF">2020-06-04T02:50:23Z</dcterms:modified>
</cp:coreProperties>
</file>