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<sst xmlns="http://schemas.openxmlformats.org/spreadsheetml/2006/main" count="20192" uniqueCount="238">
  <si>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</si>
  <si>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</si>
  <si>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</si>
  <si>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</si>
  <si>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</si>
  <si>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</si>
  <si>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</si>
  <si>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</si>
  <si>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</si>
  <si>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</si>
  <si>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</si>
  <si>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</si>
  <si>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</si>
  <si>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</si>
  <si>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</si>
  <si>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</si>
  <si>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</si>
  <si>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</si>
  <si>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</si>
  <si>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</si>
  <si>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</si>
  <si>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</si>
  <si>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</si>
  <si>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</si>
  <si>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</si>
  <si>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</si>
  <si>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</si>
  <si>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</si>
  <si>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</si>
  <si>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</si>
  <si>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</si>
  <si>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</si>
  <si>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</si>
  <si>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</si>
  <si>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</si>
  <si>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</si>
  <si>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</si>
  <si>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</si>
  <si>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</si>
  <si>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</si>
  <si>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</si>
  <si>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</si>
  <si>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</si>
  <si>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</si>
  <si>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</si>
  <si>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</si>
  <si>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</si>
  <si>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</si>
  <si>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</si>
  <si>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</si>
  <si>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</si>
  <si>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</si>
  <si>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</si>
  <si>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</si>
  <si>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</si>
  <si>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</si>
  <si>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</si>
  <si>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</si>
  <si>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</si>
  <si>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</si>
  <si>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</si>
  <si>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</si>
  <si>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</si>
  <si>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</si>
  <si>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</si>
  <si>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</si>
  <si>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</si>
  <si>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</si>
  <si>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</si>
  <si>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</si>
  <si>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</si>
  <si>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</si>
  <si>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</si>
  <si>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</si>
  <si>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</si>
  <si>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</si>
  <si>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</si>
  <si>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</si>
  <si>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</si>
  <si>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</si>
  <si>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</si>
  <si>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</si>
  <si>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</si>
  <si>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</si>
  <si>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</si>
  <si>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</si>
  <si>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</si>
  <si>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</si>
  <si>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</si>
  <si>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</si>
  <si>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</si>
  <si>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</si>
  <si>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</si>
  <si>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</si>
  <si>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</si>
  <si>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</si>
  <si>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</si>
  <si>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</si>
  <si>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</si>
  <si>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</si>
  <si>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</si>
  <si>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</si>
  <si>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</si>
  <si>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</si>
  <si>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</si>
  <si>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</si>
  <si>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</si>
  <si>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</si>
  <si>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</si>
  <si>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</si>
  <si>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</si>
  <si>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</si>
  <si>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</si>
  <si>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</si>
  <si>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</si>
  <si>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</si>
  <si>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</si>
  <si>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</si>
  <si>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</si>
  <si>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</si>
  <si>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</si>
  <si>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</si>
  <si>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</si>
  <si>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</si>
  <si>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</si>
  <si>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</si>
  <si>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</si>
  <si>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</si>
  <si>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</si>
  <si>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</si>
  <si>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</si>
  <si>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</si>
  <si>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</si>
  <si>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</si>
  <si>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</si>
  <si>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</si>
  <si>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</si>
  <si>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</si>
  <si>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</si>
  <si>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</si>
  <si>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</si>
  <si>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</si>
  <si>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</si>
  <si>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</si>
  <si>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</si>
  <si>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</si>
  <si>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</si>
  <si>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</si>
  <si>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</si>
  <si>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</si>
  <si>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</si>
  <si>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</si>
  <si>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</si>
  <si>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</si>
  <si>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</si>
  <si>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</si>
  <si>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</si>
  <si>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</si>
  <si>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</si>
  <si>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</si>
  <si>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</si>
  <si>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</si>
  <si>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</si>
  <si>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</si>
  <si>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</si>
  <si>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</si>
  <si>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</si>
  <si>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</si>
  <si>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</si>
  <si>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</si>
  <si>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</si>
  <si>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</si>
  <si>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</si>
  <si>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</si>
  <si>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</si>
  <si>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</si>
  <si>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</si>
  <si>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</si>
  <si>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</si>
  <si>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</si>
  <si>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</si>
  <si>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</si>
  <si>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</si>
  <si>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</si>
  <si>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</si>
  <si>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</si>
  <si>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</si>
  <si>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</si>
  <si>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</si>
  <si>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</si>
  <si>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</si>
  <si>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</si>
  <si>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</si>
  <si>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</si>
  <si>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</si>
  <si>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</si>
  <si>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</si>
  <si>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</si>
  <si>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</si>
  <si>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</si>
  <si>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</si>
  <si>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</si>
  <si>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</si>
  <si>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</si>
  <si>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</si>
  <si>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</si>
  <si>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</si>
  <si>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</si>
  <si>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</si>
  <si>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</si>
  <si>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</si>
  <si>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</si>
  <si>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</si>
  <si>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</si>
  <si>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</si>
  <si>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</si>
  <si>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</si>
  <si>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</si>
  <si>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</si>
  <si>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</si>
  <si>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</si>
  <si>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</si>
  <si>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</si>
  <si>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</si>
  <si>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</si>
  <si>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</si>
  <si>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</si>
  <si>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</si>
  <si>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</si>
  <si>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</si>
  <si>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</si>
  <si>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</si>
  <si>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</si>
  <si>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</si>
  <si>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</si>
  <si>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東住吉区</t>
    <rPh sb="0" eb="3">
      <t>ヒガシスミヨシ</t>
    </rPh>
    <rPh sb="3" eb="4">
      <t>ク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</si>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</sst>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A9" sqref="A9:A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26</v>
      </c>
      <c r="E4" s="172" t="s">
        <v>234</v>
      </c>
    </row>
    <row r="5" spans="1:27" ht="15.95" customHeight="1" x14ac:dyDescent="0.15"/>
    <row r="6" spans="1:27" s="25" customFormat="1" ht="15.95" customHeight="1" x14ac:dyDescent="0.15">
      <c r="A6" s="173" t="s">
        <v>236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1</v>
      </c>
      <c r="E12" s="22">
        <v>26</v>
      </c>
      <c r="F12" s="16" t="s">
        <v>234</v>
      </c>
      <c r="G12" s="23">
        <v>9</v>
      </c>
      <c r="H12" s="23">
        <v>6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/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1</v>
      </c>
      <c r="E13" s="22">
        <v>26</v>
      </c>
      <c r="F13" s="16" t="s">
        <v>234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/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1</v>
      </c>
      <c r="E14" s="22">
        <v>26</v>
      </c>
      <c r="F14" s="16" t="s">
        <v>234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/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1</v>
      </c>
      <c r="E15" s="22">
        <v>26</v>
      </c>
      <c r="F15" s="16" t="s">
        <v>234</v>
      </c>
      <c r="G15" s="23">
        <v>9</v>
      </c>
      <c r="H15" s="23">
        <v>4</v>
      </c>
      <c r="I15" s="16">
        <v>2</v>
      </c>
      <c r="J15" s="24"/>
      <c r="K15" s="13">
        <v>3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/>
      <c r="S15" s="23">
        <v>1</v>
      </c>
      <c r="T15" s="5"/>
      <c r="U15" s="6"/>
      <c r="V15" s="7">
        <v>1</v>
      </c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1</v>
      </c>
      <c r="E16" s="22">
        <v>26</v>
      </c>
      <c r="F16" s="16" t="s">
        <v>234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/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1</v>
      </c>
      <c r="E17" s="22">
        <v>26</v>
      </c>
      <c r="F17" s="16" t="s">
        <v>234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19"/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1</v>
      </c>
      <c r="E18" s="22">
        <v>26</v>
      </c>
      <c r="F18" s="16" t="s">
        <v>234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/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1</v>
      </c>
      <c r="E19" s="22">
        <v>26</v>
      </c>
      <c r="F19" s="16" t="s">
        <v>234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/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1</v>
      </c>
      <c r="E20" s="22">
        <v>26</v>
      </c>
      <c r="F20" s="16" t="s">
        <v>234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/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1</v>
      </c>
      <c r="E21" s="22">
        <v>26</v>
      </c>
      <c r="F21" s="16" t="s">
        <v>234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/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1</v>
      </c>
      <c r="E22" s="22">
        <v>26</v>
      </c>
      <c r="F22" s="16" t="s">
        <v>234</v>
      </c>
      <c r="G22" s="23">
        <v>9</v>
      </c>
      <c r="H22" s="23">
        <v>3</v>
      </c>
      <c r="I22" s="16">
        <v>2</v>
      </c>
      <c r="J22" s="24"/>
      <c r="K22" s="13">
        <v>3</v>
      </c>
      <c r="L22" s="23">
        <v>1</v>
      </c>
      <c r="M22" s="5">
        <v>1</v>
      </c>
      <c r="N22" s="6">
        <v>0</v>
      </c>
      <c r="O22" s="7">
        <v>1</v>
      </c>
      <c r="P22" s="8">
        <v>0</v>
      </c>
      <c r="Q22" s="7">
        <v>0</v>
      </c>
      <c r="R22" s="19"/>
      <c r="S22" s="23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2">
        <v>0</v>
      </c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1</v>
      </c>
      <c r="E23" s="22">
        <v>26</v>
      </c>
      <c r="F23" s="16" t="s">
        <v>234</v>
      </c>
      <c r="G23" s="23">
        <v>9</v>
      </c>
      <c r="H23" s="23">
        <v>6</v>
      </c>
      <c r="I23" s="16">
        <v>2</v>
      </c>
      <c r="J23" s="24"/>
      <c r="K23" s="13">
        <v>2</v>
      </c>
      <c r="L23" s="23"/>
      <c r="M23" s="5"/>
      <c r="N23" s="6"/>
      <c r="O23" s="7"/>
      <c r="P23" s="8"/>
      <c r="Q23" s="7"/>
      <c r="R23" s="19"/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1</v>
      </c>
      <c r="E24" s="22">
        <v>26</v>
      </c>
      <c r="F24" s="16" t="s">
        <v>234</v>
      </c>
      <c r="G24" s="23">
        <v>9</v>
      </c>
      <c r="H24" s="23">
        <v>2</v>
      </c>
      <c r="I24" s="16">
        <v>2</v>
      </c>
      <c r="J24" s="24"/>
      <c r="K24" s="13">
        <v>2</v>
      </c>
      <c r="L24" s="23"/>
      <c r="M24" s="5"/>
      <c r="N24" s="6"/>
      <c r="O24" s="7"/>
      <c r="P24" s="8"/>
      <c r="Q24" s="7"/>
      <c r="R24" s="19"/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1</v>
      </c>
      <c r="E25" s="22">
        <v>26</v>
      </c>
      <c r="F25" s="16" t="s">
        <v>234</v>
      </c>
      <c r="G25" s="23">
        <v>9</v>
      </c>
      <c r="H25" s="23">
        <v>3</v>
      </c>
      <c r="I25" s="16">
        <v>2</v>
      </c>
      <c r="J25" s="24"/>
      <c r="K25" s="13">
        <v>3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/>
      <c r="S25" s="23">
        <v>1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2">
        <v>0</v>
      </c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1</v>
      </c>
      <c r="E26" s="22">
        <v>26</v>
      </c>
      <c r="F26" s="16" t="s">
        <v>234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/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1</v>
      </c>
      <c r="E27" s="22">
        <v>26</v>
      </c>
      <c r="F27" s="16" t="s">
        <v>234</v>
      </c>
      <c r="G27" s="23">
        <v>9</v>
      </c>
      <c r="H27" s="23">
        <v>5</v>
      </c>
      <c r="I27" s="16">
        <v>2</v>
      </c>
      <c r="J27" s="24"/>
      <c r="K27" s="13">
        <v>2</v>
      </c>
      <c r="L27" s="23"/>
      <c r="M27" s="5"/>
      <c r="N27" s="6"/>
      <c r="O27" s="7"/>
      <c r="P27" s="8"/>
      <c r="Q27" s="7"/>
      <c r="R27" s="19"/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1</v>
      </c>
      <c r="E28" s="22">
        <v>26</v>
      </c>
      <c r="F28" s="16" t="s">
        <v>234</v>
      </c>
      <c r="G28" s="23">
        <v>9</v>
      </c>
      <c r="H28" s="23">
        <v>4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/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1</v>
      </c>
      <c r="E29" s="22">
        <v>26</v>
      </c>
      <c r="F29" s="16" t="s">
        <v>234</v>
      </c>
      <c r="G29" s="23">
        <v>9</v>
      </c>
      <c r="H29" s="23">
        <v>3</v>
      </c>
      <c r="I29" s="16">
        <v>2</v>
      </c>
      <c r="J29" s="24"/>
      <c r="K29" s="13">
        <v>2</v>
      </c>
      <c r="L29" s="23"/>
      <c r="M29" s="5"/>
      <c r="N29" s="6"/>
      <c r="O29" s="7"/>
      <c r="P29" s="8"/>
      <c r="Q29" s="7"/>
      <c r="R29" s="19"/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1</v>
      </c>
      <c r="Y29" s="7">
        <v>0</v>
      </c>
      <c r="Z29" s="12">
        <v>0</v>
      </c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1</v>
      </c>
      <c r="E30" s="22">
        <v>26</v>
      </c>
      <c r="F30" s="16" t="s">
        <v>234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/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1</v>
      </c>
      <c r="E31" s="22">
        <v>26</v>
      </c>
      <c r="F31" s="16" t="s">
        <v>234</v>
      </c>
      <c r="G31" s="23">
        <v>9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/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1</v>
      </c>
      <c r="E32" s="22">
        <v>26</v>
      </c>
      <c r="F32" s="16" t="s">
        <v>234</v>
      </c>
      <c r="G32" s="23">
        <v>9</v>
      </c>
      <c r="H32" s="23">
        <v>3</v>
      </c>
      <c r="I32" s="16">
        <v>2</v>
      </c>
      <c r="J32" s="24"/>
      <c r="K32" s="13">
        <v>2</v>
      </c>
      <c r="L32" s="23"/>
      <c r="M32" s="5"/>
      <c r="N32" s="6"/>
      <c r="O32" s="7"/>
      <c r="P32" s="8"/>
      <c r="Q32" s="7"/>
      <c r="R32" s="19"/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1</v>
      </c>
      <c r="E33" s="22">
        <v>26</v>
      </c>
      <c r="F33" s="16" t="s">
        <v>234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/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1</v>
      </c>
      <c r="E34" s="22">
        <v>26</v>
      </c>
      <c r="F34" s="16" t="s">
        <v>234</v>
      </c>
      <c r="G34" s="23">
        <v>9</v>
      </c>
      <c r="H34" s="23">
        <v>2</v>
      </c>
      <c r="I34" s="16">
        <v>2</v>
      </c>
      <c r="J34" s="24"/>
      <c r="K34" s="13">
        <v>2</v>
      </c>
      <c r="L34" s="23"/>
      <c r="M34" s="5"/>
      <c r="N34" s="6"/>
      <c r="O34" s="7"/>
      <c r="P34" s="8"/>
      <c r="Q34" s="7"/>
      <c r="R34" s="19"/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1</v>
      </c>
      <c r="E35" s="22">
        <v>26</v>
      </c>
      <c r="F35" s="16" t="s">
        <v>234</v>
      </c>
      <c r="G35" s="23">
        <v>9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/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1</v>
      </c>
      <c r="E36" s="22">
        <v>26</v>
      </c>
      <c r="F36" s="16" t="s">
        <v>234</v>
      </c>
      <c r="G36" s="23">
        <v>9</v>
      </c>
      <c r="H36" s="23">
        <v>7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/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1</v>
      </c>
      <c r="E37" s="22">
        <v>26</v>
      </c>
      <c r="F37" s="16" t="s">
        <v>234</v>
      </c>
      <c r="G37" s="23">
        <v>9</v>
      </c>
      <c r="H37" s="23">
        <v>2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/>
      <c r="S37" s="23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2">
        <v>0</v>
      </c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1</v>
      </c>
      <c r="E38" s="22">
        <v>26</v>
      </c>
      <c r="F38" s="16" t="s">
        <v>234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/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1</v>
      </c>
      <c r="E39" s="22">
        <v>26</v>
      </c>
      <c r="F39" s="16" t="s">
        <v>234</v>
      </c>
      <c r="G39" s="23">
        <v>9</v>
      </c>
      <c r="H39" s="23">
        <v>3</v>
      </c>
      <c r="I39" s="16">
        <v>2</v>
      </c>
      <c r="J39" s="24"/>
      <c r="K39" s="13">
        <v>2</v>
      </c>
      <c r="L39" s="23"/>
      <c r="M39" s="5"/>
      <c r="N39" s="6"/>
      <c r="O39" s="7"/>
      <c r="P39" s="8"/>
      <c r="Q39" s="7"/>
      <c r="R39" s="19"/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1</v>
      </c>
      <c r="E40" s="22">
        <v>26</v>
      </c>
      <c r="F40" s="16" t="s">
        <v>234</v>
      </c>
      <c r="G40" s="23">
        <v>9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/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1</v>
      </c>
      <c r="E41" s="22">
        <v>26</v>
      </c>
      <c r="F41" s="16" t="s">
        <v>234</v>
      </c>
      <c r="G41" s="23">
        <v>9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/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1</v>
      </c>
      <c r="E42" s="22">
        <v>26</v>
      </c>
      <c r="F42" s="16" t="s">
        <v>234</v>
      </c>
      <c r="G42" s="23">
        <v>9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/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1</v>
      </c>
      <c r="E43" s="22">
        <v>26</v>
      </c>
      <c r="F43" s="16" t="s">
        <v>234</v>
      </c>
      <c r="G43" s="23">
        <v>9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/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1</v>
      </c>
      <c r="E44" s="22">
        <v>26</v>
      </c>
      <c r="F44" s="16" t="s">
        <v>234</v>
      </c>
      <c r="G44" s="23">
        <v>9</v>
      </c>
      <c r="H44" s="23">
        <v>1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/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1</v>
      </c>
      <c r="E45" s="22">
        <v>26</v>
      </c>
      <c r="F45" s="16" t="s">
        <v>234</v>
      </c>
      <c r="G45" s="23">
        <v>9</v>
      </c>
      <c r="H45" s="23">
        <v>5</v>
      </c>
      <c r="I45" s="16">
        <v>2</v>
      </c>
      <c r="J45" s="24"/>
      <c r="K45" s="13">
        <v>2</v>
      </c>
      <c r="L45" s="23"/>
      <c r="M45" s="5"/>
      <c r="N45" s="6"/>
      <c r="O45" s="7"/>
      <c r="P45" s="8"/>
      <c r="Q45" s="7"/>
      <c r="R45" s="19"/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1</v>
      </c>
      <c r="E46" s="22">
        <v>26</v>
      </c>
      <c r="F46" s="16" t="s">
        <v>234</v>
      </c>
      <c r="G46" s="23">
        <v>9</v>
      </c>
      <c r="H46" s="23">
        <v>5</v>
      </c>
      <c r="I46" s="16">
        <v>2</v>
      </c>
      <c r="J46" s="24"/>
      <c r="K46" s="13">
        <v>2</v>
      </c>
      <c r="L46" s="23"/>
      <c r="M46" s="5"/>
      <c r="N46" s="6"/>
      <c r="O46" s="7"/>
      <c r="P46" s="8"/>
      <c r="Q46" s="7"/>
      <c r="R46" s="19"/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1</v>
      </c>
      <c r="E47" s="22">
        <v>26</v>
      </c>
      <c r="F47" s="16" t="s">
        <v>234</v>
      </c>
      <c r="G47" s="23">
        <v>9</v>
      </c>
      <c r="H47" s="23">
        <v>5</v>
      </c>
      <c r="I47" s="16">
        <v>2</v>
      </c>
      <c r="J47" s="24"/>
      <c r="K47" s="13">
        <v>2</v>
      </c>
      <c r="L47" s="23"/>
      <c r="M47" s="5"/>
      <c r="N47" s="6"/>
      <c r="O47" s="7"/>
      <c r="P47" s="8"/>
      <c r="Q47" s="7"/>
      <c r="R47" s="19"/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1</v>
      </c>
      <c r="E48" s="22">
        <v>26</v>
      </c>
      <c r="F48" s="16" t="s">
        <v>234</v>
      </c>
      <c r="G48" s="23">
        <v>9</v>
      </c>
      <c r="H48" s="23">
        <v>4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/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1</v>
      </c>
      <c r="E49" s="22">
        <v>26</v>
      </c>
      <c r="F49" s="16" t="s">
        <v>234</v>
      </c>
      <c r="G49" s="23">
        <v>9</v>
      </c>
      <c r="H49" s="23">
        <v>5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/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1</v>
      </c>
      <c r="E50" s="22">
        <v>26</v>
      </c>
      <c r="F50" s="16" t="s">
        <v>234</v>
      </c>
      <c r="G50" s="23">
        <v>10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/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1</v>
      </c>
      <c r="E51" s="22">
        <v>26</v>
      </c>
      <c r="F51" s="16" t="s">
        <v>234</v>
      </c>
      <c r="G51" s="23">
        <v>10</v>
      </c>
      <c r="H51" s="23">
        <v>4</v>
      </c>
      <c r="I51" s="16">
        <v>2</v>
      </c>
      <c r="J51" s="24"/>
      <c r="K51" s="13">
        <v>2</v>
      </c>
      <c r="L51" s="23"/>
      <c r="M51" s="5"/>
      <c r="N51" s="6"/>
      <c r="O51" s="7"/>
      <c r="P51" s="8"/>
      <c r="Q51" s="7"/>
      <c r="R51" s="19"/>
      <c r="S51" s="23">
        <v>3</v>
      </c>
      <c r="T51" s="5">
        <v>1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1</v>
      </c>
      <c r="E52" s="22">
        <v>26</v>
      </c>
      <c r="F52" s="16" t="s">
        <v>234</v>
      </c>
      <c r="G52" s="23">
        <v>10</v>
      </c>
      <c r="H52" s="23">
        <v>6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/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1</v>
      </c>
      <c r="E53" s="22">
        <v>26</v>
      </c>
      <c r="F53" s="16" t="s">
        <v>234</v>
      </c>
      <c r="G53" s="23">
        <v>10</v>
      </c>
      <c r="H53" s="23">
        <v>6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/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1</v>
      </c>
      <c r="E54" s="22">
        <v>26</v>
      </c>
      <c r="F54" s="16" t="s">
        <v>234</v>
      </c>
      <c r="G54" s="23">
        <v>10</v>
      </c>
      <c r="H54" s="23">
        <v>8</v>
      </c>
      <c r="I54" s="16">
        <v>2</v>
      </c>
      <c r="J54" s="24"/>
      <c r="K54" s="13">
        <v>1</v>
      </c>
      <c r="L54" s="23">
        <v>2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/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1</v>
      </c>
      <c r="E55" s="22">
        <v>26</v>
      </c>
      <c r="F55" s="16" t="s">
        <v>234</v>
      </c>
      <c r="G55" s="23">
        <v>10</v>
      </c>
      <c r="H55" s="23">
        <v>3</v>
      </c>
      <c r="I55" s="16">
        <v>2</v>
      </c>
      <c r="J55" s="24"/>
      <c r="K55" s="13">
        <v>2</v>
      </c>
      <c r="L55" s="23"/>
      <c r="M55" s="5"/>
      <c r="N55" s="6"/>
      <c r="O55" s="7"/>
      <c r="P55" s="8"/>
      <c r="Q55" s="7"/>
      <c r="R55" s="19"/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1</v>
      </c>
      <c r="E56" s="22">
        <v>26</v>
      </c>
      <c r="F56" s="16" t="s">
        <v>234</v>
      </c>
      <c r="G56" s="23">
        <v>10</v>
      </c>
      <c r="H56" s="23">
        <v>2</v>
      </c>
      <c r="I56" s="16">
        <v>2</v>
      </c>
      <c r="J56" s="24"/>
      <c r="K56" s="13">
        <v>2</v>
      </c>
      <c r="L56" s="23"/>
      <c r="M56" s="5"/>
      <c r="N56" s="6"/>
      <c r="O56" s="7"/>
      <c r="P56" s="8"/>
      <c r="Q56" s="7"/>
      <c r="R56" s="19"/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1</v>
      </c>
      <c r="E57" s="22">
        <v>26</v>
      </c>
      <c r="F57" s="16" t="s">
        <v>234</v>
      </c>
      <c r="G57" s="23">
        <v>10</v>
      </c>
      <c r="H57" s="23">
        <v>3</v>
      </c>
      <c r="I57" s="16">
        <v>2</v>
      </c>
      <c r="J57" s="24"/>
      <c r="K57" s="13">
        <v>2</v>
      </c>
      <c r="L57" s="23"/>
      <c r="M57" s="5"/>
      <c r="N57" s="6"/>
      <c r="O57" s="7"/>
      <c r="P57" s="8"/>
      <c r="Q57" s="7"/>
      <c r="R57" s="19"/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1</v>
      </c>
      <c r="E58" s="22">
        <v>26</v>
      </c>
      <c r="F58" s="16" t="s">
        <v>234</v>
      </c>
      <c r="G58" s="23">
        <v>10</v>
      </c>
      <c r="H58" s="23">
        <v>4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/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1</v>
      </c>
      <c r="E59" s="22">
        <v>26</v>
      </c>
      <c r="F59" s="16" t="s">
        <v>234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1</v>
      </c>
      <c r="E60" s="22">
        <v>26</v>
      </c>
      <c r="F60" s="16" t="s">
        <v>234</v>
      </c>
      <c r="G60" s="23">
        <v>10</v>
      </c>
      <c r="H60" s="23">
        <v>3</v>
      </c>
      <c r="I60" s="16">
        <v>2</v>
      </c>
      <c r="J60" s="24"/>
      <c r="K60" s="13">
        <v>2</v>
      </c>
      <c r="L60" s="23"/>
      <c r="M60" s="5"/>
      <c r="N60" s="6"/>
      <c r="O60" s="7"/>
      <c r="P60" s="8"/>
      <c r="Q60" s="7"/>
      <c r="R60" s="19"/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1</v>
      </c>
      <c r="E61" s="22">
        <v>26</v>
      </c>
      <c r="F61" s="16" t="s">
        <v>234</v>
      </c>
      <c r="G61" s="23">
        <v>10</v>
      </c>
      <c r="H61" s="23">
        <v>3</v>
      </c>
      <c r="I61" s="16">
        <v>2</v>
      </c>
      <c r="J61" s="24"/>
      <c r="K61" s="13">
        <v>2</v>
      </c>
      <c r="L61" s="23"/>
      <c r="M61" s="5"/>
      <c r="N61" s="6"/>
      <c r="O61" s="7"/>
      <c r="P61" s="8"/>
      <c r="Q61" s="7"/>
      <c r="R61" s="19"/>
      <c r="S61" s="23">
        <v>1</v>
      </c>
      <c r="T61" s="5">
        <v>1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1</v>
      </c>
      <c r="E62" s="22">
        <v>26</v>
      </c>
      <c r="F62" s="16" t="s">
        <v>234</v>
      </c>
      <c r="G62" s="23">
        <v>10</v>
      </c>
      <c r="H62" s="23">
        <v>4</v>
      </c>
      <c r="I62" s="16">
        <v>2</v>
      </c>
      <c r="J62" s="24"/>
      <c r="K62" s="13">
        <v>2</v>
      </c>
      <c r="L62" s="23"/>
      <c r="M62" s="5"/>
      <c r="N62" s="6"/>
      <c r="O62" s="7"/>
      <c r="P62" s="8"/>
      <c r="Q62" s="7"/>
      <c r="R62" s="19"/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1</v>
      </c>
      <c r="E63" s="22">
        <v>26</v>
      </c>
      <c r="F63" s="16" t="s">
        <v>234</v>
      </c>
      <c r="G63" s="23">
        <v>10</v>
      </c>
      <c r="H63" s="23">
        <v>5</v>
      </c>
      <c r="I63" s="16">
        <v>2</v>
      </c>
      <c r="J63" s="24"/>
      <c r="K63" s="13">
        <v>2</v>
      </c>
      <c r="L63" s="23"/>
      <c r="M63" s="5"/>
      <c r="N63" s="6"/>
      <c r="O63" s="7"/>
      <c r="P63" s="8"/>
      <c r="Q63" s="7"/>
      <c r="R63" s="19"/>
      <c r="S63" s="23">
        <v>1</v>
      </c>
      <c r="T63" s="5">
        <v>1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1</v>
      </c>
      <c r="E64" s="22">
        <v>26</v>
      </c>
      <c r="F64" s="16" t="s">
        <v>234</v>
      </c>
      <c r="G64" s="23">
        <v>10</v>
      </c>
      <c r="H64" s="23">
        <v>2</v>
      </c>
      <c r="I64" s="16">
        <v>2</v>
      </c>
      <c r="J64" s="24"/>
      <c r="K64" s="13">
        <v>1</v>
      </c>
      <c r="L64" s="23">
        <v>2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/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1</v>
      </c>
      <c r="E65" s="22">
        <v>26</v>
      </c>
      <c r="F65" s="16" t="s">
        <v>234</v>
      </c>
      <c r="G65" s="23">
        <v>10</v>
      </c>
      <c r="H65" s="23">
        <v>2</v>
      </c>
      <c r="I65" s="16">
        <v>2</v>
      </c>
      <c r="J65" s="24"/>
      <c r="K65" s="13">
        <v>2</v>
      </c>
      <c r="L65" s="23"/>
      <c r="M65" s="5"/>
      <c r="N65" s="6"/>
      <c r="O65" s="7"/>
      <c r="P65" s="8"/>
      <c r="Q65" s="7"/>
      <c r="R65" s="19"/>
      <c r="S65" s="23">
        <v>2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1</v>
      </c>
      <c r="E66" s="22">
        <v>26</v>
      </c>
      <c r="F66" s="16" t="s">
        <v>234</v>
      </c>
      <c r="G66" s="23">
        <v>10</v>
      </c>
      <c r="H66" s="23">
        <v>3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/>
      <c r="S66" s="23">
        <v>1</v>
      </c>
      <c r="T66" s="5">
        <v>1</v>
      </c>
      <c r="U66" s="6">
        <v>1</v>
      </c>
      <c r="V66" s="7">
        <v>1</v>
      </c>
      <c r="W66" s="8">
        <v>0</v>
      </c>
      <c r="X66" s="7">
        <v>0</v>
      </c>
      <c r="Y66" s="7">
        <v>0</v>
      </c>
      <c r="Z66" s="12">
        <v>0</v>
      </c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1</v>
      </c>
      <c r="E67" s="22">
        <v>26</v>
      </c>
      <c r="F67" s="16" t="s">
        <v>234</v>
      </c>
      <c r="G67" s="23">
        <v>10</v>
      </c>
      <c r="H67" s="23">
        <v>3</v>
      </c>
      <c r="I67" s="16">
        <v>2</v>
      </c>
      <c r="J67" s="24"/>
      <c r="K67" s="13">
        <v>2</v>
      </c>
      <c r="L67" s="23"/>
      <c r="M67" s="5"/>
      <c r="N67" s="6"/>
      <c r="O67" s="7"/>
      <c r="P67" s="8"/>
      <c r="Q67" s="7"/>
      <c r="R67" s="19"/>
      <c r="S67" s="23">
        <v>1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1</v>
      </c>
      <c r="E68" s="22">
        <v>26</v>
      </c>
      <c r="F68" s="16" t="s">
        <v>234</v>
      </c>
      <c r="G68" s="23">
        <v>11</v>
      </c>
      <c r="H68" s="23">
        <v>4</v>
      </c>
      <c r="I68" s="16">
        <v>2</v>
      </c>
      <c r="J68" s="24"/>
      <c r="K68" s="13">
        <v>3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/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2">
        <v>0</v>
      </c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1</v>
      </c>
      <c r="E69" s="22">
        <v>26</v>
      </c>
      <c r="F69" s="16" t="s">
        <v>234</v>
      </c>
      <c r="G69" s="23">
        <v>11</v>
      </c>
      <c r="H69" s="23">
        <v>4</v>
      </c>
      <c r="I69" s="16">
        <v>2</v>
      </c>
      <c r="J69" s="24"/>
      <c r="K69" s="13">
        <v>2</v>
      </c>
      <c r="L69" s="23"/>
      <c r="M69" s="5"/>
      <c r="N69" s="6"/>
      <c r="O69" s="7"/>
      <c r="P69" s="8"/>
      <c r="Q69" s="7"/>
      <c r="R69" s="19"/>
      <c r="S69" s="23">
        <v>3</v>
      </c>
      <c r="T69" s="5">
        <v>1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1</v>
      </c>
      <c r="E70" s="22">
        <v>26</v>
      </c>
      <c r="F70" s="16" t="s">
        <v>234</v>
      </c>
      <c r="G70" s="23">
        <v>11</v>
      </c>
      <c r="H70" s="23">
        <v>3</v>
      </c>
      <c r="I70" s="16">
        <v>2</v>
      </c>
      <c r="J70" s="24"/>
      <c r="K70" s="13">
        <v>2</v>
      </c>
      <c r="L70" s="23"/>
      <c r="M70" s="5"/>
      <c r="N70" s="6"/>
      <c r="O70" s="7"/>
      <c r="P70" s="8"/>
      <c r="Q70" s="7"/>
      <c r="R70" s="19"/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1</v>
      </c>
      <c r="E71" s="22">
        <v>26</v>
      </c>
      <c r="F71" s="16" t="s">
        <v>234</v>
      </c>
      <c r="G71" s="23">
        <v>11</v>
      </c>
      <c r="H71" s="23">
        <v>4</v>
      </c>
      <c r="I71" s="16">
        <v>2</v>
      </c>
      <c r="J71" s="24"/>
      <c r="K71" s="13">
        <v>2</v>
      </c>
      <c r="L71" s="23"/>
      <c r="M71" s="5"/>
      <c r="N71" s="6"/>
      <c r="O71" s="7"/>
      <c r="P71" s="8"/>
      <c r="Q71" s="7"/>
      <c r="R71" s="19"/>
      <c r="S71" s="23">
        <v>3</v>
      </c>
      <c r="T71" s="5">
        <v>1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1</v>
      </c>
      <c r="E72" s="22">
        <v>26</v>
      </c>
      <c r="F72" s="16" t="s">
        <v>234</v>
      </c>
      <c r="G72" s="23">
        <v>11</v>
      </c>
      <c r="H72" s="23">
        <v>5</v>
      </c>
      <c r="I72" s="16">
        <v>2</v>
      </c>
      <c r="J72" s="24"/>
      <c r="K72" s="13">
        <v>2</v>
      </c>
      <c r="L72" s="23"/>
      <c r="M72" s="5"/>
      <c r="N72" s="6"/>
      <c r="O72" s="7"/>
      <c r="P72" s="8"/>
      <c r="Q72" s="7"/>
      <c r="R72" s="19"/>
      <c r="S72" s="23">
        <v>3</v>
      </c>
      <c r="T72" s="5">
        <v>1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1</v>
      </c>
      <c r="E73" s="22">
        <v>26</v>
      </c>
      <c r="F73" s="16" t="s">
        <v>234</v>
      </c>
      <c r="G73" s="23">
        <v>11</v>
      </c>
      <c r="H73" s="23">
        <v>3</v>
      </c>
      <c r="I73" s="16">
        <v>2</v>
      </c>
      <c r="J73" s="24"/>
      <c r="K73" s="13">
        <v>2</v>
      </c>
      <c r="L73" s="23"/>
      <c r="M73" s="5"/>
      <c r="N73" s="6"/>
      <c r="O73" s="7"/>
      <c r="P73" s="8"/>
      <c r="Q73" s="7"/>
      <c r="R73" s="19"/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1</v>
      </c>
      <c r="E74" s="22">
        <v>26</v>
      </c>
      <c r="F74" s="16" t="s">
        <v>234</v>
      </c>
      <c r="G74" s="23">
        <v>11</v>
      </c>
      <c r="H74" s="23">
        <v>3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/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1</v>
      </c>
      <c r="E75" s="22">
        <v>26</v>
      </c>
      <c r="F75" s="16" t="s">
        <v>234</v>
      </c>
      <c r="G75" s="23">
        <v>11</v>
      </c>
      <c r="H75" s="23">
        <v>1</v>
      </c>
      <c r="I75" s="16">
        <v>2</v>
      </c>
      <c r="J75" s="24"/>
      <c r="K75" s="13">
        <v>2</v>
      </c>
      <c r="L75" s="23"/>
      <c r="M75" s="5"/>
      <c r="N75" s="6"/>
      <c r="O75" s="7"/>
      <c r="P75" s="8"/>
      <c r="Q75" s="7"/>
      <c r="R75" s="19"/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1</v>
      </c>
      <c r="E76" s="22">
        <v>26</v>
      </c>
      <c r="F76" s="16" t="s">
        <v>234</v>
      </c>
      <c r="G76" s="23">
        <v>11</v>
      </c>
      <c r="H76" s="23">
        <v>1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/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1</v>
      </c>
      <c r="E77" s="22">
        <v>26</v>
      </c>
      <c r="F77" s="16" t="s">
        <v>234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/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1</v>
      </c>
      <c r="E78" s="22">
        <v>26</v>
      </c>
      <c r="F78" s="16" t="s">
        <v>234</v>
      </c>
      <c r="G78" s="23">
        <v>11</v>
      </c>
      <c r="H78" s="23">
        <v>2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/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1</v>
      </c>
      <c r="E79" s="22">
        <v>26</v>
      </c>
      <c r="F79" s="16" t="s">
        <v>234</v>
      </c>
      <c r="G79" s="23">
        <v>11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/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1</v>
      </c>
      <c r="E80" s="22">
        <v>26</v>
      </c>
      <c r="F80" s="16" t="s">
        <v>234</v>
      </c>
      <c r="G80" s="23">
        <v>11</v>
      </c>
      <c r="H80" s="23">
        <v>3</v>
      </c>
      <c r="I80" s="16">
        <v>2</v>
      </c>
      <c r="J80" s="24"/>
      <c r="K80" s="13">
        <v>2</v>
      </c>
      <c r="L80" s="23"/>
      <c r="M80" s="5"/>
      <c r="N80" s="6"/>
      <c r="O80" s="7"/>
      <c r="P80" s="8"/>
      <c r="Q80" s="7"/>
      <c r="R80" s="19"/>
      <c r="S80" s="23">
        <v>3</v>
      </c>
      <c r="T80" s="5">
        <v>1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1</v>
      </c>
      <c r="E81" s="22">
        <v>26</v>
      </c>
      <c r="F81" s="16" t="s">
        <v>234</v>
      </c>
      <c r="G81" s="23">
        <v>11</v>
      </c>
      <c r="H81" s="23">
        <v>3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/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1</v>
      </c>
      <c r="E82" s="22">
        <v>26</v>
      </c>
      <c r="F82" s="16" t="s">
        <v>234</v>
      </c>
      <c r="G82" s="23">
        <v>11</v>
      </c>
      <c r="H82" s="23">
        <v>5</v>
      </c>
      <c r="I82" s="16">
        <v>2</v>
      </c>
      <c r="J82" s="24"/>
      <c r="K82" s="13">
        <v>2</v>
      </c>
      <c r="L82" s="23"/>
      <c r="M82" s="5"/>
      <c r="N82" s="6"/>
      <c r="O82" s="7"/>
      <c r="P82" s="8"/>
      <c r="Q82" s="7"/>
      <c r="R82" s="19"/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1</v>
      </c>
      <c r="E83" s="22">
        <v>26</v>
      </c>
      <c r="F83" s="16" t="s">
        <v>234</v>
      </c>
      <c r="G83" s="23">
        <v>11</v>
      </c>
      <c r="H83" s="23">
        <v>3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/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1</v>
      </c>
      <c r="E84" s="22">
        <v>26</v>
      </c>
      <c r="F84" s="16" t="s">
        <v>234</v>
      </c>
      <c r="G84" s="23">
        <v>11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/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1</v>
      </c>
      <c r="E85" s="22">
        <v>26</v>
      </c>
      <c r="F85" s="16" t="s">
        <v>234</v>
      </c>
      <c r="G85" s="23">
        <v>11</v>
      </c>
      <c r="H85" s="23">
        <v>2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/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1</v>
      </c>
      <c r="Y85" s="7">
        <v>0</v>
      </c>
      <c r="Z85" s="12">
        <v>0</v>
      </c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1</v>
      </c>
      <c r="E86" s="22">
        <v>26</v>
      </c>
      <c r="F86" s="16" t="s">
        <v>234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/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1</v>
      </c>
      <c r="E87" s="22">
        <v>26</v>
      </c>
      <c r="F87" s="16" t="s">
        <v>234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/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1</v>
      </c>
      <c r="E88" s="22">
        <v>26</v>
      </c>
      <c r="F88" s="16" t="s">
        <v>234</v>
      </c>
      <c r="G88" s="23">
        <v>11</v>
      </c>
      <c r="H88" s="23">
        <v>2</v>
      </c>
      <c r="I88" s="16">
        <v>2</v>
      </c>
      <c r="J88" s="24"/>
      <c r="K88" s="13">
        <v>2</v>
      </c>
      <c r="L88" s="23"/>
      <c r="M88" s="5"/>
      <c r="N88" s="6"/>
      <c r="O88" s="7"/>
      <c r="P88" s="8"/>
      <c r="Q88" s="7"/>
      <c r="R88" s="19"/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1</v>
      </c>
      <c r="E89" s="22">
        <v>26</v>
      </c>
      <c r="F89" s="16" t="s">
        <v>234</v>
      </c>
      <c r="G89" s="23">
        <v>11</v>
      </c>
      <c r="H89" s="23">
        <v>4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/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1</v>
      </c>
      <c r="E90" s="22">
        <v>26</v>
      </c>
      <c r="F90" s="16" t="s">
        <v>234</v>
      </c>
      <c r="G90" s="23">
        <v>11</v>
      </c>
      <c r="H90" s="23">
        <v>4</v>
      </c>
      <c r="I90" s="16">
        <v>2</v>
      </c>
      <c r="J90" s="24"/>
      <c r="K90" s="13">
        <v>2</v>
      </c>
      <c r="L90" s="23"/>
      <c r="M90" s="5"/>
      <c r="N90" s="6"/>
      <c r="O90" s="7"/>
      <c r="P90" s="8"/>
      <c r="Q90" s="7"/>
      <c r="R90" s="19"/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1</v>
      </c>
      <c r="E91" s="22">
        <v>26</v>
      </c>
      <c r="F91" s="16" t="s">
        <v>234</v>
      </c>
      <c r="G91" s="23">
        <v>11</v>
      </c>
      <c r="H91" s="23">
        <v>1</v>
      </c>
      <c r="I91" s="16">
        <v>2</v>
      </c>
      <c r="J91" s="24"/>
      <c r="K91" s="13">
        <v>2</v>
      </c>
      <c r="L91" s="23"/>
      <c r="M91" s="5"/>
      <c r="N91" s="6"/>
      <c r="O91" s="7"/>
      <c r="P91" s="8"/>
      <c r="Q91" s="7"/>
      <c r="R91" s="19"/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1</v>
      </c>
      <c r="E92" s="22">
        <v>26</v>
      </c>
      <c r="F92" s="16" t="s">
        <v>234</v>
      </c>
      <c r="G92" s="23">
        <v>11</v>
      </c>
      <c r="H92" s="23">
        <v>1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/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1</v>
      </c>
      <c r="E93" s="22">
        <v>26</v>
      </c>
      <c r="F93" s="16" t="s">
        <v>234</v>
      </c>
      <c r="G93" s="23">
        <v>11</v>
      </c>
      <c r="H93" s="23">
        <v>1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1</v>
      </c>
      <c r="E94" s="22">
        <v>26</v>
      </c>
      <c r="F94" s="16" t="s">
        <v>234</v>
      </c>
      <c r="G94" s="23">
        <v>11</v>
      </c>
      <c r="H94" s="23">
        <v>1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1</v>
      </c>
      <c r="E95" s="22">
        <v>26</v>
      </c>
      <c r="F95" s="16" t="s">
        <v>234</v>
      </c>
      <c r="G95" s="23">
        <v>11</v>
      </c>
      <c r="H95" s="23">
        <v>3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/>
      <c r="S95" s="23">
        <v>1</v>
      </c>
      <c r="T95" s="5">
        <v>1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1</v>
      </c>
      <c r="E96" s="22">
        <v>26</v>
      </c>
      <c r="F96" s="16" t="s">
        <v>234</v>
      </c>
      <c r="G96" s="23">
        <v>12</v>
      </c>
      <c r="H96" s="23">
        <v>2</v>
      </c>
      <c r="I96" s="16">
        <v>2</v>
      </c>
      <c r="J96" s="24"/>
      <c r="K96" s="13">
        <v>2</v>
      </c>
      <c r="L96" s="23"/>
      <c r="M96" s="5"/>
      <c r="N96" s="6"/>
      <c r="O96" s="7"/>
      <c r="P96" s="8"/>
      <c r="Q96" s="7"/>
      <c r="R96" s="19"/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1</v>
      </c>
      <c r="E97" s="22">
        <v>26</v>
      </c>
      <c r="F97" s="16" t="s">
        <v>234</v>
      </c>
      <c r="G97" s="23">
        <v>12</v>
      </c>
      <c r="H97" s="23">
        <v>4</v>
      </c>
      <c r="I97" s="16">
        <v>2</v>
      </c>
      <c r="J97" s="24"/>
      <c r="K97" s="13">
        <v>2</v>
      </c>
      <c r="L97" s="23"/>
      <c r="M97" s="5"/>
      <c r="N97" s="6"/>
      <c r="O97" s="7"/>
      <c r="P97" s="8"/>
      <c r="Q97" s="7"/>
      <c r="R97" s="19"/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1</v>
      </c>
      <c r="E98" s="22">
        <v>26</v>
      </c>
      <c r="F98" s="16" t="s">
        <v>234</v>
      </c>
      <c r="G98" s="23">
        <v>12</v>
      </c>
      <c r="H98" s="23">
        <v>4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/>
      <c r="S98" s="23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2">
        <v>0</v>
      </c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1</v>
      </c>
      <c r="E99" s="22">
        <v>26</v>
      </c>
      <c r="F99" s="16" t="s">
        <v>234</v>
      </c>
      <c r="G99" s="23">
        <v>12</v>
      </c>
      <c r="H99" s="23">
        <v>2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/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1</v>
      </c>
      <c r="E100" s="22">
        <v>26</v>
      </c>
      <c r="F100" s="16" t="s">
        <v>234</v>
      </c>
      <c r="G100" s="23">
        <v>12</v>
      </c>
      <c r="H100" s="23">
        <v>1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/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1</v>
      </c>
      <c r="E101" s="22">
        <v>26</v>
      </c>
      <c r="F101" s="16" t="s">
        <v>234</v>
      </c>
      <c r="G101" s="23">
        <v>12</v>
      </c>
      <c r="H101" s="23">
        <v>7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1</v>
      </c>
      <c r="E102" s="22">
        <v>26</v>
      </c>
      <c r="F102" s="16" t="s">
        <v>234</v>
      </c>
      <c r="G102" s="23">
        <v>12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/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1</v>
      </c>
      <c r="E103" s="22">
        <v>26</v>
      </c>
      <c r="F103" s="16" t="s">
        <v>234</v>
      </c>
      <c r="G103" s="23">
        <v>12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/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1</v>
      </c>
      <c r="E104" s="22">
        <v>26</v>
      </c>
      <c r="F104" s="16" t="s">
        <v>234</v>
      </c>
      <c r="G104" s="23">
        <v>12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/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1</v>
      </c>
      <c r="E105" s="22">
        <v>26</v>
      </c>
      <c r="F105" s="16" t="s">
        <v>234</v>
      </c>
      <c r="G105" s="23">
        <v>12</v>
      </c>
      <c r="H105" s="23">
        <v>3</v>
      </c>
      <c r="I105" s="16">
        <v>2</v>
      </c>
      <c r="J105" s="24"/>
      <c r="K105" s="13">
        <v>2</v>
      </c>
      <c r="L105" s="23"/>
      <c r="M105" s="5"/>
      <c r="N105" s="6"/>
      <c r="O105" s="7"/>
      <c r="P105" s="8"/>
      <c r="Q105" s="7"/>
      <c r="R105" s="19"/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0</v>
      </c>
      <c r="Z105" s="12">
        <v>0</v>
      </c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1</v>
      </c>
      <c r="E106" s="22">
        <v>26</v>
      </c>
      <c r="F106" s="16" t="s">
        <v>234</v>
      </c>
      <c r="G106" s="23">
        <v>13</v>
      </c>
      <c r="H106" s="23">
        <v>3</v>
      </c>
      <c r="I106" s="16">
        <v>2</v>
      </c>
      <c r="J106" s="24"/>
      <c r="K106" s="13">
        <v>2</v>
      </c>
      <c r="L106" s="23"/>
      <c r="M106" s="5"/>
      <c r="N106" s="6"/>
      <c r="O106" s="7"/>
      <c r="P106" s="8"/>
      <c r="Q106" s="7"/>
      <c r="R106" s="19"/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2">
        <v>0</v>
      </c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1</v>
      </c>
      <c r="E107" s="22">
        <v>26</v>
      </c>
      <c r="F107" s="16" t="s">
        <v>234</v>
      </c>
      <c r="G107" s="23">
        <v>13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/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1</v>
      </c>
      <c r="E108" s="22">
        <v>26</v>
      </c>
      <c r="F108" s="16" t="s">
        <v>234</v>
      </c>
      <c r="G108" s="23">
        <v>13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/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1</v>
      </c>
      <c r="E109" s="22">
        <v>26</v>
      </c>
      <c r="F109" s="16" t="s">
        <v>234</v>
      </c>
      <c r="G109" s="23">
        <v>13</v>
      </c>
      <c r="H109" s="23">
        <v>3</v>
      </c>
      <c r="I109" s="16">
        <v>2</v>
      </c>
      <c r="J109" s="24"/>
      <c r="K109" s="13">
        <v>2</v>
      </c>
      <c r="L109" s="23"/>
      <c r="M109" s="5"/>
      <c r="N109" s="6"/>
      <c r="O109" s="7"/>
      <c r="P109" s="8"/>
      <c r="Q109" s="7"/>
      <c r="R109" s="19"/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1</v>
      </c>
      <c r="E110" s="22">
        <v>26</v>
      </c>
      <c r="F110" s="16" t="s">
        <v>234</v>
      </c>
      <c r="G110" s="23">
        <v>13</v>
      </c>
      <c r="H110" s="23">
        <v>3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/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1</v>
      </c>
      <c r="E111" s="22">
        <v>26</v>
      </c>
      <c r="F111" s="16" t="s">
        <v>234</v>
      </c>
      <c r="G111" s="23">
        <v>13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/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1</v>
      </c>
      <c r="E112" s="22">
        <v>26</v>
      </c>
      <c r="F112" s="16" t="s">
        <v>234</v>
      </c>
      <c r="G112" s="23">
        <v>13</v>
      </c>
      <c r="H112" s="23">
        <v>4</v>
      </c>
      <c r="I112" s="16">
        <v>2</v>
      </c>
      <c r="J112" s="24"/>
      <c r="K112" s="13">
        <v>1</v>
      </c>
      <c r="L112" s="23">
        <v>2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1</v>
      </c>
      <c r="E113" s="22">
        <v>26</v>
      </c>
      <c r="F113" s="16" t="s">
        <v>234</v>
      </c>
      <c r="G113" s="23">
        <v>13</v>
      </c>
      <c r="H113" s="23">
        <v>3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/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1</v>
      </c>
      <c r="Y113" s="7">
        <v>0</v>
      </c>
      <c r="Z113" s="12">
        <v>0</v>
      </c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1</v>
      </c>
      <c r="E114" s="22">
        <v>26</v>
      </c>
      <c r="F114" s="16" t="s">
        <v>234</v>
      </c>
      <c r="G114" s="23">
        <v>13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2</v>
      </c>
      <c r="N114" s="6">
        <v>0</v>
      </c>
      <c r="O114" s="7">
        <v>0</v>
      </c>
      <c r="P114" s="8">
        <v>0</v>
      </c>
      <c r="Q114" s="7">
        <v>0</v>
      </c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1</v>
      </c>
      <c r="E115" s="22">
        <v>26</v>
      </c>
      <c r="F115" s="16" t="s">
        <v>234</v>
      </c>
      <c r="G115" s="23">
        <v>13</v>
      </c>
      <c r="H115" s="23">
        <v>5</v>
      </c>
      <c r="I115" s="16">
        <v>2</v>
      </c>
      <c r="J115" s="24"/>
      <c r="K115" s="13">
        <v>2</v>
      </c>
      <c r="L115" s="23"/>
      <c r="M115" s="5"/>
      <c r="N115" s="6"/>
      <c r="O115" s="7"/>
      <c r="P115" s="8"/>
      <c r="Q115" s="7"/>
      <c r="R115" s="19"/>
      <c r="S115" s="23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2">
        <v>0</v>
      </c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1</v>
      </c>
      <c r="E116" s="22">
        <v>26</v>
      </c>
      <c r="F116" s="16" t="s">
        <v>234</v>
      </c>
      <c r="G116" s="23">
        <v>13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2</v>
      </c>
      <c r="N116" s="6">
        <v>0</v>
      </c>
      <c r="O116" s="7">
        <v>0</v>
      </c>
      <c r="P116" s="8">
        <v>0</v>
      </c>
      <c r="Q116" s="7">
        <v>0</v>
      </c>
      <c r="R116" s="19"/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1</v>
      </c>
      <c r="E117" s="22">
        <v>26</v>
      </c>
      <c r="F117" s="16" t="s">
        <v>234</v>
      </c>
      <c r="G117" s="23">
        <v>13</v>
      </c>
      <c r="H117" s="23">
        <v>3</v>
      </c>
      <c r="I117" s="16">
        <v>2</v>
      </c>
      <c r="J117" s="24"/>
      <c r="K117" s="13">
        <v>2</v>
      </c>
      <c r="L117" s="23"/>
      <c r="M117" s="5"/>
      <c r="N117" s="6"/>
      <c r="O117" s="7"/>
      <c r="P117" s="8"/>
      <c r="Q117" s="7"/>
      <c r="R117" s="19"/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1</v>
      </c>
      <c r="E118" s="22">
        <v>26</v>
      </c>
      <c r="F118" s="16" t="s">
        <v>234</v>
      </c>
      <c r="G118" s="23">
        <v>14</v>
      </c>
      <c r="H118" s="23">
        <v>5</v>
      </c>
      <c r="I118" s="16">
        <v>2</v>
      </c>
      <c r="J118" s="24"/>
      <c r="K118" s="13">
        <v>2</v>
      </c>
      <c r="L118" s="23"/>
      <c r="M118" s="5"/>
      <c r="N118" s="6"/>
      <c r="O118" s="7"/>
      <c r="P118" s="8"/>
      <c r="Q118" s="7"/>
      <c r="R118" s="19"/>
      <c r="S118" s="23">
        <v>3</v>
      </c>
      <c r="T118" s="5">
        <v>1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1</v>
      </c>
      <c r="E119" s="22">
        <v>26</v>
      </c>
      <c r="F119" s="16" t="s">
        <v>234</v>
      </c>
      <c r="G119" s="23">
        <v>14</v>
      </c>
      <c r="H119" s="23">
        <v>4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1</v>
      </c>
      <c r="Z119" s="12">
        <v>0</v>
      </c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1</v>
      </c>
      <c r="E120" s="22">
        <v>26</v>
      </c>
      <c r="F120" s="16" t="s">
        <v>234</v>
      </c>
      <c r="G120" s="23">
        <v>14</v>
      </c>
      <c r="H120" s="23">
        <v>3</v>
      </c>
      <c r="I120" s="16">
        <v>2</v>
      </c>
      <c r="J120" s="24"/>
      <c r="K120" s="13">
        <v>3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/>
      <c r="S120" s="23">
        <v>1</v>
      </c>
      <c r="T120" s="5">
        <v>1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1</v>
      </c>
      <c r="E121" s="22">
        <v>26</v>
      </c>
      <c r="F121" s="16" t="s">
        <v>234</v>
      </c>
      <c r="G121" s="23">
        <v>14</v>
      </c>
      <c r="H121" s="23">
        <v>1</v>
      </c>
      <c r="I121" s="16">
        <v>2</v>
      </c>
      <c r="J121" s="24"/>
      <c r="K121" s="13">
        <v>2</v>
      </c>
      <c r="L121" s="23"/>
      <c r="M121" s="5"/>
      <c r="N121" s="6"/>
      <c r="O121" s="7"/>
      <c r="P121" s="8"/>
      <c r="Q121" s="7"/>
      <c r="R121" s="19"/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1</v>
      </c>
      <c r="E122" s="22">
        <v>26</v>
      </c>
      <c r="F122" s="16" t="s">
        <v>234</v>
      </c>
      <c r="G122" s="23">
        <v>14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/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1</v>
      </c>
      <c r="E123" s="22">
        <v>26</v>
      </c>
      <c r="F123" s="16" t="s">
        <v>234</v>
      </c>
      <c r="G123" s="23">
        <v>14</v>
      </c>
      <c r="H123" s="23">
        <v>4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/>
      <c r="S123" s="23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2">
        <v>0</v>
      </c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1</v>
      </c>
      <c r="E124" s="22">
        <v>26</v>
      </c>
      <c r="F124" s="16" t="s">
        <v>234</v>
      </c>
      <c r="G124" s="23">
        <v>14</v>
      </c>
      <c r="H124" s="23">
        <v>5</v>
      </c>
      <c r="I124" s="16">
        <v>2</v>
      </c>
      <c r="J124" s="24"/>
      <c r="K124" s="13">
        <v>2</v>
      </c>
      <c r="L124" s="23"/>
      <c r="M124" s="5"/>
      <c r="N124" s="6"/>
      <c r="O124" s="7"/>
      <c r="P124" s="8"/>
      <c r="Q124" s="7"/>
      <c r="R124" s="19"/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1</v>
      </c>
      <c r="E125" s="22">
        <v>26</v>
      </c>
      <c r="F125" s="16" t="s">
        <v>234</v>
      </c>
      <c r="G125" s="23">
        <v>14</v>
      </c>
      <c r="H125" s="23">
        <v>5</v>
      </c>
      <c r="I125" s="16">
        <v>2</v>
      </c>
      <c r="J125" s="24"/>
      <c r="K125" s="13">
        <v>2</v>
      </c>
      <c r="L125" s="23"/>
      <c r="M125" s="5"/>
      <c r="N125" s="6"/>
      <c r="O125" s="7"/>
      <c r="P125" s="8"/>
      <c r="Q125" s="7"/>
      <c r="R125" s="19"/>
      <c r="S125" s="23">
        <v>1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2">
        <v>0</v>
      </c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1</v>
      </c>
      <c r="E126" s="22">
        <v>26</v>
      </c>
      <c r="F126" s="16" t="s">
        <v>234</v>
      </c>
      <c r="G126" s="23">
        <v>15</v>
      </c>
      <c r="H126" s="23">
        <v>5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/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1</v>
      </c>
      <c r="E127" s="22">
        <v>26</v>
      </c>
      <c r="F127" s="16" t="s">
        <v>234</v>
      </c>
      <c r="G127" s="23">
        <v>15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1</v>
      </c>
      <c r="E128" s="22">
        <v>26</v>
      </c>
      <c r="F128" s="16" t="s">
        <v>234</v>
      </c>
      <c r="G128" s="23">
        <v>15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1</v>
      </c>
      <c r="E129" s="22">
        <v>26</v>
      </c>
      <c r="F129" s="16" t="s">
        <v>234</v>
      </c>
      <c r="G129" s="23">
        <v>15</v>
      </c>
      <c r="H129" s="23">
        <v>3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/>
      <c r="S129" s="23">
        <v>1</v>
      </c>
      <c r="T129" s="5">
        <v>0</v>
      </c>
      <c r="U129" s="6">
        <v>0</v>
      </c>
      <c r="V129" s="7">
        <v>1</v>
      </c>
      <c r="W129" s="8">
        <v>0</v>
      </c>
      <c r="X129" s="7">
        <v>0</v>
      </c>
      <c r="Y129" s="7">
        <v>0</v>
      </c>
      <c r="Z129" s="12">
        <v>0</v>
      </c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1</v>
      </c>
      <c r="E130" s="22">
        <v>26</v>
      </c>
      <c r="F130" s="16" t="s">
        <v>234</v>
      </c>
      <c r="G130" s="23">
        <v>15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1</v>
      </c>
      <c r="E131" s="22">
        <v>26</v>
      </c>
      <c r="F131" s="16" t="s">
        <v>234</v>
      </c>
      <c r="G131" s="23">
        <v>15</v>
      </c>
      <c r="H131" s="23">
        <v>2</v>
      </c>
      <c r="I131" s="16">
        <v>2</v>
      </c>
      <c r="J131" s="24"/>
      <c r="K131" s="13">
        <v>2</v>
      </c>
      <c r="L131" s="23"/>
      <c r="M131" s="5"/>
      <c r="N131" s="6"/>
      <c r="O131" s="7"/>
      <c r="P131" s="8"/>
      <c r="Q131" s="7"/>
      <c r="R131" s="19"/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1</v>
      </c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1</v>
      </c>
      <c r="E132" s="22">
        <v>26</v>
      </c>
      <c r="F132" s="16" t="s">
        <v>234</v>
      </c>
      <c r="G132" s="23">
        <v>15</v>
      </c>
      <c r="H132" s="23">
        <v>2</v>
      </c>
      <c r="I132" s="16">
        <v>2</v>
      </c>
      <c r="J132" s="24"/>
      <c r="K132" s="13">
        <v>2</v>
      </c>
      <c r="L132" s="23"/>
      <c r="M132" s="5"/>
      <c r="N132" s="6"/>
      <c r="O132" s="7"/>
      <c r="P132" s="8"/>
      <c r="Q132" s="7"/>
      <c r="R132" s="19"/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2">
        <v>0</v>
      </c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1</v>
      </c>
      <c r="E133" s="22">
        <v>26</v>
      </c>
      <c r="F133" s="16" t="s">
        <v>234</v>
      </c>
      <c r="G133" s="23">
        <v>15</v>
      </c>
      <c r="H133" s="23">
        <v>2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19"/>
      <c r="S133" s="23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0</v>
      </c>
      <c r="Z133" s="12">
        <v>0</v>
      </c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1</v>
      </c>
      <c r="E134" s="22">
        <v>26</v>
      </c>
      <c r="F134" s="16" t="s">
        <v>234</v>
      </c>
      <c r="G134" s="23">
        <v>15</v>
      </c>
      <c r="H134" s="23">
        <v>5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1</v>
      </c>
      <c r="E135" s="22">
        <v>26</v>
      </c>
      <c r="F135" s="16" t="s">
        <v>234</v>
      </c>
      <c r="G135" s="23">
        <v>15</v>
      </c>
      <c r="H135" s="23">
        <v>2</v>
      </c>
      <c r="I135" s="16">
        <v>2</v>
      </c>
      <c r="J135" s="24"/>
      <c r="K135" s="13">
        <v>2</v>
      </c>
      <c r="L135" s="23"/>
      <c r="M135" s="5"/>
      <c r="N135" s="6"/>
      <c r="O135" s="7"/>
      <c r="P135" s="8"/>
      <c r="Q135" s="7"/>
      <c r="R135" s="19"/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2">
        <v>0</v>
      </c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1</v>
      </c>
      <c r="E136" s="22">
        <v>26</v>
      </c>
      <c r="F136" s="16" t="s">
        <v>234</v>
      </c>
      <c r="G136" s="23">
        <v>15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1</v>
      </c>
      <c r="E137" s="22">
        <v>26</v>
      </c>
      <c r="F137" s="16" t="s">
        <v>234</v>
      </c>
      <c r="G137" s="23">
        <v>15</v>
      </c>
      <c r="H137" s="23">
        <v>2</v>
      </c>
      <c r="I137" s="16">
        <v>2</v>
      </c>
      <c r="J137" s="24"/>
      <c r="K137" s="13">
        <v>2</v>
      </c>
      <c r="L137" s="23"/>
      <c r="M137" s="5"/>
      <c r="N137" s="6"/>
      <c r="O137" s="7"/>
      <c r="P137" s="8"/>
      <c r="Q137" s="7"/>
      <c r="R137" s="19"/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1</v>
      </c>
      <c r="E138" s="22">
        <v>26</v>
      </c>
      <c r="F138" s="16" t="s">
        <v>234</v>
      </c>
      <c r="G138" s="23">
        <v>15</v>
      </c>
      <c r="H138" s="23">
        <v>5</v>
      </c>
      <c r="I138" s="16">
        <v>2</v>
      </c>
      <c r="J138" s="24"/>
      <c r="K138" s="13">
        <v>2</v>
      </c>
      <c r="L138" s="23"/>
      <c r="M138" s="5"/>
      <c r="N138" s="6"/>
      <c r="O138" s="7"/>
      <c r="P138" s="8"/>
      <c r="Q138" s="7"/>
      <c r="R138" s="19"/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1</v>
      </c>
      <c r="E139" s="22">
        <v>26</v>
      </c>
      <c r="F139" s="16" t="s">
        <v>234</v>
      </c>
      <c r="G139" s="23">
        <v>15</v>
      </c>
      <c r="H139" s="23">
        <v>4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/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1</v>
      </c>
      <c r="Y139" s="7">
        <v>0</v>
      </c>
      <c r="Z139" s="12">
        <v>0</v>
      </c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1</v>
      </c>
      <c r="E140" s="22">
        <v>26</v>
      </c>
      <c r="F140" s="16" t="s">
        <v>234</v>
      </c>
      <c r="G140" s="23">
        <v>15</v>
      </c>
      <c r="H140" s="23">
        <v>2</v>
      </c>
      <c r="I140" s="16">
        <v>2</v>
      </c>
      <c r="J140" s="24"/>
      <c r="K140" s="13">
        <v>2</v>
      </c>
      <c r="L140" s="23"/>
      <c r="M140" s="5"/>
      <c r="N140" s="6"/>
      <c r="O140" s="7"/>
      <c r="P140" s="8"/>
      <c r="Q140" s="7"/>
      <c r="R140" s="19"/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1</v>
      </c>
      <c r="Y140" s="7">
        <v>0</v>
      </c>
      <c r="Z140" s="12">
        <v>0</v>
      </c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1</v>
      </c>
      <c r="E141" s="22">
        <v>26</v>
      </c>
      <c r="F141" s="16" t="s">
        <v>234</v>
      </c>
      <c r="G141" s="23">
        <v>16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1</v>
      </c>
      <c r="E142" s="22">
        <v>26</v>
      </c>
      <c r="F142" s="16" t="s">
        <v>234</v>
      </c>
      <c r="G142" s="23">
        <v>16</v>
      </c>
      <c r="H142" s="23">
        <v>6</v>
      </c>
      <c r="I142" s="16">
        <v>2</v>
      </c>
      <c r="J142" s="24"/>
      <c r="K142" s="13">
        <v>3</v>
      </c>
      <c r="L142" s="23">
        <v>2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/>
      <c r="S142" s="23">
        <v>2</v>
      </c>
      <c r="T142" s="5">
        <v>0</v>
      </c>
      <c r="U142" s="6">
        <v>0</v>
      </c>
      <c r="V142" s="7">
        <v>1</v>
      </c>
      <c r="W142" s="8">
        <v>0</v>
      </c>
      <c r="X142" s="7">
        <v>0</v>
      </c>
      <c r="Y142" s="7">
        <v>0</v>
      </c>
      <c r="Z142" s="12">
        <v>0</v>
      </c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1</v>
      </c>
      <c r="E143" s="22">
        <v>26</v>
      </c>
      <c r="F143" s="16" t="s">
        <v>234</v>
      </c>
      <c r="G143" s="23">
        <v>16</v>
      </c>
      <c r="H143" s="23">
        <v>4</v>
      </c>
      <c r="I143" s="16">
        <v>2</v>
      </c>
      <c r="J143" s="24"/>
      <c r="K143" s="13">
        <v>2</v>
      </c>
      <c r="L143" s="23"/>
      <c r="M143" s="5"/>
      <c r="N143" s="6"/>
      <c r="O143" s="7"/>
      <c r="P143" s="8"/>
      <c r="Q143" s="7"/>
      <c r="R143" s="19"/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1</v>
      </c>
      <c r="E144" s="22">
        <v>26</v>
      </c>
      <c r="F144" s="16" t="s">
        <v>234</v>
      </c>
      <c r="G144" s="23">
        <v>16</v>
      </c>
      <c r="H144" s="23">
        <v>3</v>
      </c>
      <c r="I144" s="16">
        <v>2</v>
      </c>
      <c r="J144" s="24"/>
      <c r="K144" s="13">
        <v>2</v>
      </c>
      <c r="L144" s="23"/>
      <c r="M144" s="5"/>
      <c r="N144" s="6"/>
      <c r="O144" s="7"/>
      <c r="P144" s="8"/>
      <c r="Q144" s="7"/>
      <c r="R144" s="19"/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2">
        <v>0</v>
      </c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1</v>
      </c>
      <c r="E145" s="22">
        <v>26</v>
      </c>
      <c r="F145" s="16" t="s">
        <v>234</v>
      </c>
      <c r="G145" s="23">
        <v>16</v>
      </c>
      <c r="H145" s="23">
        <v>9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1</v>
      </c>
      <c r="E146" s="22">
        <v>26</v>
      </c>
      <c r="F146" s="16" t="s">
        <v>234</v>
      </c>
      <c r="G146" s="23">
        <v>16</v>
      </c>
      <c r="H146" s="23">
        <v>4</v>
      </c>
      <c r="I146" s="16">
        <v>2</v>
      </c>
      <c r="J146" s="24"/>
      <c r="K146" s="13">
        <v>2</v>
      </c>
      <c r="L146" s="23"/>
      <c r="M146" s="5"/>
      <c r="N146" s="6"/>
      <c r="O146" s="7"/>
      <c r="P146" s="8"/>
      <c r="Q146" s="7"/>
      <c r="R146" s="19"/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1</v>
      </c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1</v>
      </c>
      <c r="E147" s="22">
        <v>26</v>
      </c>
      <c r="F147" s="16" t="s">
        <v>234</v>
      </c>
      <c r="G147" s="23">
        <v>16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1</v>
      </c>
      <c r="E148" s="22">
        <v>26</v>
      </c>
      <c r="F148" s="16" t="s">
        <v>234</v>
      </c>
      <c r="G148" s="23">
        <v>16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1</v>
      </c>
      <c r="E149" s="22">
        <v>26</v>
      </c>
      <c r="F149" s="16" t="s">
        <v>234</v>
      </c>
      <c r="G149" s="23">
        <v>16</v>
      </c>
      <c r="H149" s="23">
        <v>2</v>
      </c>
      <c r="I149" s="16">
        <v>2</v>
      </c>
      <c r="J149" s="24"/>
      <c r="K149" s="13">
        <v>2</v>
      </c>
      <c r="L149" s="23"/>
      <c r="M149" s="5"/>
      <c r="N149" s="6"/>
      <c r="O149" s="7"/>
      <c r="P149" s="8"/>
      <c r="Q149" s="7"/>
      <c r="R149" s="19"/>
      <c r="S149" s="23">
        <v>1</v>
      </c>
      <c r="T149" s="5">
        <v>0</v>
      </c>
      <c r="U149" s="6">
        <v>0</v>
      </c>
      <c r="V149" s="7">
        <v>0</v>
      </c>
      <c r="W149" s="8">
        <v>1</v>
      </c>
      <c r="X149" s="7">
        <v>0</v>
      </c>
      <c r="Y149" s="7">
        <v>0</v>
      </c>
      <c r="Z149" s="12">
        <v>0</v>
      </c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1</v>
      </c>
      <c r="E150" s="22">
        <v>26</v>
      </c>
      <c r="F150" s="16" t="s">
        <v>234</v>
      </c>
      <c r="G150" s="23">
        <v>16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1</v>
      </c>
      <c r="E151" s="22">
        <v>26</v>
      </c>
      <c r="F151" s="16" t="s">
        <v>234</v>
      </c>
      <c r="G151" s="23">
        <v>16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0</v>
      </c>
      <c r="P151" s="8">
        <v>0</v>
      </c>
      <c r="Q151" s="7">
        <v>1</v>
      </c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1</v>
      </c>
      <c r="E152" s="22">
        <v>26</v>
      </c>
      <c r="F152" s="16" t="s">
        <v>234</v>
      </c>
      <c r="G152" s="23">
        <v>16</v>
      </c>
      <c r="H152" s="23">
        <v>5</v>
      </c>
      <c r="I152" s="16">
        <v>2</v>
      </c>
      <c r="J152" s="24"/>
      <c r="K152" s="13">
        <v>2</v>
      </c>
      <c r="L152" s="23"/>
      <c r="M152" s="5"/>
      <c r="N152" s="6"/>
      <c r="O152" s="7"/>
      <c r="P152" s="8"/>
      <c r="Q152" s="7"/>
      <c r="R152" s="19"/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1</v>
      </c>
      <c r="E153" s="22">
        <v>26</v>
      </c>
      <c r="F153" s="16" t="s">
        <v>234</v>
      </c>
      <c r="G153" s="23">
        <v>16</v>
      </c>
      <c r="H153" s="23">
        <v>5</v>
      </c>
      <c r="I153" s="16">
        <v>2</v>
      </c>
      <c r="J153" s="24"/>
      <c r="K153" s="13">
        <v>2</v>
      </c>
      <c r="L153" s="23"/>
      <c r="M153" s="5"/>
      <c r="N153" s="6"/>
      <c r="O153" s="7"/>
      <c r="P153" s="8"/>
      <c r="Q153" s="7"/>
      <c r="R153" s="19"/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1</v>
      </c>
      <c r="E154" s="22">
        <v>26</v>
      </c>
      <c r="F154" s="16" t="s">
        <v>234</v>
      </c>
      <c r="G154" s="23">
        <v>16</v>
      </c>
      <c r="H154" s="23">
        <v>1</v>
      </c>
      <c r="I154" s="16">
        <v>2</v>
      </c>
      <c r="J154" s="24"/>
      <c r="K154" s="13">
        <v>2</v>
      </c>
      <c r="L154" s="23"/>
      <c r="M154" s="5"/>
      <c r="N154" s="6"/>
      <c r="O154" s="7"/>
      <c r="P154" s="8"/>
      <c r="Q154" s="7"/>
      <c r="R154" s="19"/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1</v>
      </c>
      <c r="Y154" s="7">
        <v>1</v>
      </c>
      <c r="Z154" s="12">
        <v>0</v>
      </c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1</v>
      </c>
      <c r="E155" s="22">
        <v>26</v>
      </c>
      <c r="F155" s="16" t="s">
        <v>234</v>
      </c>
      <c r="G155" s="23">
        <v>16</v>
      </c>
      <c r="H155" s="23">
        <v>1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/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1</v>
      </c>
      <c r="E156" s="22">
        <v>26</v>
      </c>
      <c r="F156" s="16" t="s">
        <v>234</v>
      </c>
      <c r="G156" s="23">
        <v>16</v>
      </c>
      <c r="H156" s="23">
        <v>5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1</v>
      </c>
      <c r="E157" s="22">
        <v>26</v>
      </c>
      <c r="F157" s="16" t="s">
        <v>234</v>
      </c>
      <c r="G157" s="23">
        <v>16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1</v>
      </c>
      <c r="O157" s="7">
        <v>1</v>
      </c>
      <c r="P157" s="8">
        <v>0</v>
      </c>
      <c r="Q157" s="7">
        <v>0</v>
      </c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1</v>
      </c>
      <c r="E158" s="22">
        <v>26</v>
      </c>
      <c r="F158" s="16" t="s">
        <v>234</v>
      </c>
      <c r="G158" s="23">
        <v>16</v>
      </c>
      <c r="H158" s="23">
        <v>5</v>
      </c>
      <c r="I158" s="16">
        <v>2</v>
      </c>
      <c r="J158" s="24"/>
      <c r="K158" s="13">
        <v>1</v>
      </c>
      <c r="L158" s="23">
        <v>2</v>
      </c>
      <c r="M158" s="5">
        <v>2</v>
      </c>
      <c r="N158" s="6">
        <v>1</v>
      </c>
      <c r="O158" s="7">
        <v>1</v>
      </c>
      <c r="P158" s="8">
        <v>0</v>
      </c>
      <c r="Q158" s="7">
        <v>0</v>
      </c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1</v>
      </c>
      <c r="E159" s="22">
        <v>26</v>
      </c>
      <c r="F159" s="16" t="s">
        <v>234</v>
      </c>
      <c r="G159" s="23">
        <v>16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1</v>
      </c>
      <c r="E160" s="22">
        <v>26</v>
      </c>
      <c r="F160" s="16" t="s">
        <v>234</v>
      </c>
      <c r="G160" s="23">
        <v>17</v>
      </c>
      <c r="H160" s="23">
        <v>5</v>
      </c>
      <c r="I160" s="16">
        <v>2</v>
      </c>
      <c r="J160" s="24"/>
      <c r="K160" s="13">
        <v>2</v>
      </c>
      <c r="L160" s="23"/>
      <c r="M160" s="5"/>
      <c r="N160" s="6"/>
      <c r="O160" s="7"/>
      <c r="P160" s="8"/>
      <c r="Q160" s="7"/>
      <c r="R160" s="19"/>
      <c r="S160" s="23">
        <v>1</v>
      </c>
      <c r="T160" s="5">
        <v>0</v>
      </c>
      <c r="U160" s="6">
        <v>0</v>
      </c>
      <c r="V160" s="7">
        <v>0</v>
      </c>
      <c r="W160" s="8">
        <v>1</v>
      </c>
      <c r="X160" s="7">
        <v>1</v>
      </c>
      <c r="Y160" s="7">
        <v>0</v>
      </c>
      <c r="Z160" s="12">
        <v>0</v>
      </c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1</v>
      </c>
      <c r="E161" s="22">
        <v>26</v>
      </c>
      <c r="F161" s="16" t="s">
        <v>234</v>
      </c>
      <c r="G161" s="23">
        <v>17</v>
      </c>
      <c r="H161" s="23">
        <v>2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/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2">
        <v>0</v>
      </c>
      <c r="AA161" s="19"/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N17" sqref="N17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88" t="str">
        <f>ローデータ!B2</f>
        <v>東住吉区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303"/>
      <c r="C5" s="127" t="str">
        <f>ローデータ!B4</f>
        <v>令和2年</v>
      </c>
      <c r="D5" s="124">
        <f>ローデータ!C4</f>
        <v>1</v>
      </c>
      <c r="E5" s="124">
        <f>ローデータ!D4</f>
        <v>26</v>
      </c>
      <c r="F5" s="124" t="str">
        <f>ローデータ!E4</f>
        <v>日</v>
      </c>
    </row>
    <row r="6" spans="1:20" ht="15.95" customHeight="1" x14ac:dyDescent="0.15">
      <c r="A6" s="126"/>
    </row>
    <row r="7" spans="1:20" ht="15.95" customHeight="1" x14ac:dyDescent="0.15">
      <c r="A7" s="126"/>
      <c r="B7" s="303" t="s">
        <v>227</v>
      </c>
      <c r="C7" s="303"/>
      <c r="E7" t="s">
        <v>230</v>
      </c>
    </row>
    <row r="8" spans="1:20" ht="15.95" customHeight="1" x14ac:dyDescent="0.15">
      <c r="A8" s="126"/>
      <c r="B8" s="288">
        <f>COUNTIFS(ローデータ!B12:B1011,1)+COUNTIFS(ローデータ!B12:B1011,2)</f>
        <v>150</v>
      </c>
      <c r="C8" s="289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150</v>
      </c>
      <c r="E13" s="124">
        <f>COUNTIFS(ローデータ!B12:B1011,2)</f>
        <v>0</v>
      </c>
      <c r="F13" s="124">
        <f>SUM(D13:E13)</f>
        <v>150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88" t="str">
        <f>ローデータ!B2</f>
        <v>東住吉区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5.95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5.95" customHeight="1" x14ac:dyDescent="0.15">
      <c r="A18" s="267"/>
      <c r="B18" s="58" t="str">
        <f>ローデータ!B4</f>
        <v>令和2年</v>
      </c>
      <c r="C18" s="121">
        <f>ローデータ!C4</f>
        <v>1</v>
      </c>
      <c r="D18" s="121">
        <f>ローデータ!D4</f>
        <v>26</v>
      </c>
      <c r="E18" s="121" t="str">
        <f>ローデータ!E4</f>
        <v>日</v>
      </c>
      <c r="G18" s="299">
        <f>COUNTIFS(ローデータ!B12:B1011,2)</f>
        <v>0</v>
      </c>
      <c r="H18" s="299"/>
      <c r="I18" s="299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88">
        <f>COUNTIFS(ローデータ!$B$12:$B$1011,2,ローデータ!$K$12:$K$1011,B23)</f>
        <v>0</v>
      </c>
      <c r="C25" s="289"/>
      <c r="D25" s="288">
        <f>COUNTIFS(ローデータ!$B$12:$B$1011,2,ローデータ!$K$12:$K$1011,D23)</f>
        <v>0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5.95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5.95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0</v>
      </c>
      <c r="K31" s="86">
        <f>SUMIFS(ローデータ!N12:N1011,ローデータ!$B$12:$B$1011,2,ローデータ!$K$12:$K$1011,$B$23)</f>
        <v>0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0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0</v>
      </c>
      <c r="G32" s="56">
        <f>SUM(B32:F32)</f>
        <v>0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5.95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5.95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5.95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東住吉区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68"/>
      <c r="H4" s="299">
        <f>COUNTIFS(ローデータ!B12:B1011,1)</f>
        <v>150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11</v>
      </c>
      <c r="C10" s="56">
        <f>COUNTIFS(ローデータ!$B$12:$B$1011,1,ローデータ!$H$12:$H$1011,C8)</f>
        <v>29</v>
      </c>
      <c r="D10" s="56">
        <f>COUNTIFS(ローデータ!$B$12:$B$1011,1,ローデータ!$H$12:$H$1011,D8)</f>
        <v>37</v>
      </c>
      <c r="E10" s="56">
        <f>COUNTIFS(ローデータ!$B$12:$B$1011,1,ローデータ!$H$12:$H$1011,E8)</f>
        <v>29</v>
      </c>
      <c r="F10" s="56">
        <f>COUNTIFS(ローデータ!$B$12:$B$1011,1,ローデータ!$H$12:$H$1011,F8)</f>
        <v>33</v>
      </c>
      <c r="G10" s="56">
        <f>COUNTIFS(ローデータ!$B$12:$B$1011,1,ローデータ!$H$12:$H$1011,G8)</f>
        <v>7</v>
      </c>
      <c r="H10" s="56">
        <f>COUNTIFS(ローデータ!$B$12:$B$1011,1,ローデータ!$H$12:$H$1011,H8)</f>
        <v>2</v>
      </c>
      <c r="I10" s="56">
        <f>COUNTIFS(ローデータ!$B$12:$B$1011,1,ローデータ!$H$12:$H$1011,I8)</f>
        <v>1</v>
      </c>
      <c r="J10" s="56">
        <f>COUNTIFS(ローデータ!$B$12:$B$1011,1,ローデータ!$H$12:$H$1011,J8)</f>
        <v>1</v>
      </c>
      <c r="K10" s="56">
        <f>SUM(B10:J10)</f>
        <v>150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150</v>
      </c>
      <c r="D16" s="56">
        <f>SUM(B16:C16)</f>
        <v>150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57</v>
      </c>
      <c r="C23" s="289"/>
      <c r="D23" s="288">
        <f>COUNTIFS(ローデータ!$B$12:$B$1011,1,ローデータ!$K$12:$K$1011,D21)</f>
        <v>75</v>
      </c>
      <c r="E23" s="289"/>
      <c r="F23" s="288">
        <f>COUNTIFS(ローデータ!$B$12:$B$1011,1,ローデータ!$K$12:$K$1011,F21)</f>
        <v>18</v>
      </c>
      <c r="G23" s="290"/>
      <c r="H23" s="289"/>
      <c r="I23" s="56">
        <f>SUM(B23:H23)</f>
        <v>150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17</v>
      </c>
      <c r="K29" s="86">
        <f>SUMIFS(ローデータ!N12:N1011,ローデータ!$B$12:$B$1011,1,ローデータ!$K$12:$K$1011,$B$21)</f>
        <v>34</v>
      </c>
      <c r="L29" s="86">
        <f>SUMIFS(ローデータ!O12:O1011,ローデータ!$B$12:$B$1011,1,ローデータ!$K$12:$K$1011,$B$21)</f>
        <v>14</v>
      </c>
      <c r="M29" s="86">
        <f>SUMIFS(ローデータ!P12:P1011,ローデータ!$B$12:$B$1011,1,ローデータ!$K$12:$K$1011,$B$21)</f>
        <v>0</v>
      </c>
      <c r="N29" s="86">
        <f>SUMIFS(ローデータ!Q12:Q1011,ローデータ!$B$12:$B$1011,1,ローデータ!$K$12:$K$1011,$B$21)</f>
        <v>1</v>
      </c>
      <c r="O29" s="86">
        <f>SUM(J29:N29)</f>
        <v>66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52</v>
      </c>
      <c r="C30" s="56">
        <f>COUNTIFS(ローデータ!$B$12:$B$1011,1,ローデータ!$K$12:$K$1011,$B$21,ローデータ!$L$12:$L$1011,C27)</f>
        <v>5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57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68</v>
      </c>
      <c r="C36" s="56">
        <f>COUNTIFS(ローデータ!$B$12:$B$1011,1,ローデータ!$K$12:$K$1011,$D$21,ローデータ!$S$12:$S$1011,C34)</f>
        <v>1</v>
      </c>
      <c r="D36" s="56">
        <f>COUNTIFS(ローデータ!$B$12:$B$1011,1,ローデータ!$K$12:$K$1011,$D$21,ローデータ!$S$12:$S$1011,D34)</f>
        <v>6</v>
      </c>
      <c r="E36" s="56">
        <f>SUM(B36:D36)</f>
        <v>75</v>
      </c>
      <c r="I36" s="161" t="s">
        <v>51</v>
      </c>
      <c r="J36" s="56">
        <f>SUMIFS(ローデータ!T12:T1011,ローデータ!$B$12:$B$1011,1,ローデータ!$K$12:$K$1011,$D$21)</f>
        <v>10</v>
      </c>
      <c r="K36" s="56">
        <f>SUMIFS(ローデータ!U12:U1011,ローデータ!$B$12:$B$1011,1,ローデータ!$K$12:$K$1011,$D$21)</f>
        <v>10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2</v>
      </c>
      <c r="N36" s="56">
        <f>SUMIFS(ローデータ!X12:X1011,ローデータ!$B$12:$B$1011,1,ローデータ!$K$12:$K$1011,$D$21)</f>
        <v>8</v>
      </c>
      <c r="O36" s="56">
        <f>SUMIFS(ローデータ!Y12:Y1011,ローデータ!$B$12:$B$1011,1,ローデータ!$K$12:$K$1011,$D$21)</f>
        <v>47</v>
      </c>
      <c r="P36" s="56">
        <f>SUMIFS(ローデータ!Z12:Z1011,ローデータ!$B$12:$B$1011,1,ローデータ!$K$12:$K$1011,$D$21)</f>
        <v>2</v>
      </c>
      <c r="Q36" s="56">
        <f>SUM(J36:P36)</f>
        <v>82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17</v>
      </c>
      <c r="C44" s="86">
        <f>COUNTIFS(ローデータ!$B$12:$B$1011,1,ローデータ!$K$12:$K$1011,$F$21,ローデータ!$L$12:$L$1011,C41)</f>
        <v>1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18</v>
      </c>
      <c r="H44" s="89">
        <f>COUNTIFS(ローデータ!$B$12:$B$1011,1,ローデータ!$K$12:$K$1011,$F$21,ローデータ!$S$12:$S$1011,H41)</f>
        <v>17</v>
      </c>
      <c r="I44" s="90">
        <f>COUNTIFS(ローデータ!$B$12:$B$1011,1,ローデータ!$K$12:$K$1011,$F$21,ローデータ!$S$12:$S$1011,I41)</f>
        <v>1</v>
      </c>
      <c r="J44" s="90">
        <f>COUNTIFS(ローデータ!$B$12:$B$1011,1,ローデータ!$K$12:$K$1011,$F$21,ローデータ!$S$12:$S$1011,J41)</f>
        <v>0</v>
      </c>
      <c r="K44" s="90">
        <f>SUM(H44:J44)</f>
        <v>18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2</v>
      </c>
      <c r="C50" s="91">
        <f>SUMIFS(ローデータ!N12:N1011,ローデータ!$B$12:$B$1011,1,ローデータ!$K$12:$K$1011,$F$21)</f>
        <v>10</v>
      </c>
      <c r="D50" s="91">
        <f>SUMIFS(ローデータ!O12:O1011,ローデータ!$B$12:$B$1011,1,ローデータ!$K$12:$K$1011,$F$21)</f>
        <v>8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20</v>
      </c>
      <c r="H50" s="94">
        <f>SUMIFS(ローデータ!T12:T1011,ローデータ!$B$12:$B$1011,1,ローデータ!$K$12:$K$1011,$F$21)</f>
        <v>2</v>
      </c>
      <c r="I50" s="91">
        <f>SUMIFS(ローデータ!U12:U1011,ローデータ!$B$12:$B$1011,1,ローデータ!$K$12:$K$1011,$F$21)</f>
        <v>6</v>
      </c>
      <c r="J50" s="91">
        <f>SUMIFS(ローデータ!V12:V1011,ローデータ!$B$12:$B$1011,1,ローデータ!$K$12:$K$1011,$F$21)</f>
        <v>10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4</v>
      </c>
      <c r="M50" s="91">
        <f>SUMIFS(ローデータ!Y12:Y1011,ローデータ!$B$12:$B$1011,1,ローデータ!$K$12:$K$1011,$F$21)</f>
        <v>2</v>
      </c>
      <c r="N50" s="91">
        <f>SUMIFS(ローデータ!Z12:Z1011,ローデータ!$B$12:$B$1011,1,ローデータ!$K$12:$K$1011,$F$21)</f>
        <v>0</v>
      </c>
      <c r="O50" s="95">
        <f>SUM(H50:N50)</f>
        <v>24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11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11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29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29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37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37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29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29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33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33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7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7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2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1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150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150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0</v>
      </c>
      <c r="D75" s="289"/>
      <c r="E75" s="288">
        <f>COUNTIFS(ローデータ!$B$12:$B$1011,1,ローデータ!$H$12:$H$1011,$A$75,ローデータ!$K$12:$K$1011,E73)</f>
        <v>11</v>
      </c>
      <c r="F75" s="289"/>
      <c r="G75" s="288">
        <f>COUNTIFS(ローデータ!$B$12:$B$1011,1,ローデータ!$H$12:$H$1011,$A$75,ローデータ!$K$12:$K$1011,G73)</f>
        <v>0</v>
      </c>
      <c r="H75" s="290"/>
      <c r="I75" s="290"/>
      <c r="J75" s="104">
        <f t="shared" ref="J75:J84" si="2">SUM(C75:I75)</f>
        <v>11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12</v>
      </c>
      <c r="D76" s="289"/>
      <c r="E76" s="288">
        <f>COUNTIFS(ローデータ!$B$12:$B$1011,1,ローデータ!$H$12:$H$1011,$A$76,ローデータ!$K$12:$K$1011,E73)</f>
        <v>13</v>
      </c>
      <c r="F76" s="289"/>
      <c r="G76" s="288">
        <f>COUNTIFS(ローデータ!$B$12:$B$1011,1,ローデータ!$H$12:$H$1011,$A$76,ローデータ!$K$12:$K$1011,G73)</f>
        <v>4</v>
      </c>
      <c r="H76" s="290"/>
      <c r="I76" s="290"/>
      <c r="J76" s="104">
        <f t="shared" si="2"/>
        <v>29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10</v>
      </c>
      <c r="D77" s="289"/>
      <c r="E77" s="288">
        <f>COUNTIFS(ローデータ!$B$12:$B$1011,1,ローデータ!$H$12:$H$1011,$A$77,ローデータ!$K$12:$K$1011,E73)</f>
        <v>21</v>
      </c>
      <c r="F77" s="289"/>
      <c r="G77" s="288">
        <f>COUNTIFS(ローデータ!$B$12:$B$1011,1,ローデータ!$H$12:$H$1011,$A$77,ローデータ!$K$12:$K$1011,G73)</f>
        <v>6</v>
      </c>
      <c r="H77" s="290"/>
      <c r="I77" s="290"/>
      <c r="J77" s="104">
        <f t="shared" si="2"/>
        <v>37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11</v>
      </c>
      <c r="D78" s="289"/>
      <c r="E78" s="288">
        <f>COUNTIFS(ローデータ!$B$12:$B$1011,1,ローデータ!$H$12:$H$1011,$A$78,ローデータ!$K$12:$K$1011,E73)</f>
        <v>13</v>
      </c>
      <c r="F78" s="289"/>
      <c r="G78" s="288">
        <f>COUNTIFS(ローデータ!$B$12:$B$1011,1,ローデータ!$H$12:$H$1011,$A$78,ローデータ!$K$12:$K$1011,G73)</f>
        <v>5</v>
      </c>
      <c r="H78" s="290"/>
      <c r="I78" s="290"/>
      <c r="J78" s="104">
        <f t="shared" si="2"/>
        <v>29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15</v>
      </c>
      <c r="D79" s="289"/>
      <c r="E79" s="288">
        <f>COUNTIFS(ローデータ!$B$12:$B$1011,1,ローデータ!$H$12:$H$1011,$A$79,ローデータ!$K$12:$K$1011,E73)</f>
        <v>16</v>
      </c>
      <c r="F79" s="289"/>
      <c r="G79" s="288">
        <f>COUNTIFS(ローデータ!$B$12:$B$1011,1,ローデータ!$H$12:$H$1011,$A$79,ローデータ!$K$12:$K$1011,G73)</f>
        <v>2</v>
      </c>
      <c r="H79" s="290"/>
      <c r="I79" s="290"/>
      <c r="J79" s="104">
        <f t="shared" si="2"/>
        <v>33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5</v>
      </c>
      <c r="D80" s="289"/>
      <c r="E80" s="288">
        <f>COUNTIFS(ローデータ!$B$12:$B$1011,1,ローデータ!$H$12:$H$1011,$A$80,ローデータ!$K$12:$K$1011,E73)</f>
        <v>1</v>
      </c>
      <c r="F80" s="289"/>
      <c r="G80" s="288">
        <f>COUNTIFS(ローデータ!$B$12:$B$1011,1,ローデータ!$H$12:$H$1011,$A$80,ローデータ!$K$12:$K$1011,G73)</f>
        <v>1</v>
      </c>
      <c r="H80" s="290"/>
      <c r="I80" s="290"/>
      <c r="J80" s="104">
        <f t="shared" si="2"/>
        <v>7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2</v>
      </c>
      <c r="D81" s="289"/>
      <c r="E81" s="288">
        <f>COUNTIFS(ローデータ!$B$12:$B$1011,1,ローデータ!$H$12:$H$1011,$A$81,ローデータ!$K$12:$K$1011,E73)</f>
        <v>0</v>
      </c>
      <c r="F81" s="289"/>
      <c r="G81" s="288">
        <f>COUNTIFS(ローデータ!$B$12:$B$1011,1,ローデータ!$H$12:$H$1011,$A$81,ローデータ!$K$12:$K$1011,G73)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1</v>
      </c>
      <c r="D82" s="289"/>
      <c r="E82" s="288">
        <f>COUNTIFS(ローデータ!$B$12:$B$1011,1,ローデータ!$H$12:$H$1011,$A$82,ローデータ!$K$12:$K$1011,E73)</f>
        <v>0</v>
      </c>
      <c r="F82" s="289"/>
      <c r="G82" s="288">
        <f>COUNTIFS(ローデータ!$B$12:$B$1011,1,ローデータ!$H$12:$H$1011,$A$82,ローデータ!$K$12:$K$1011,G73)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1</v>
      </c>
      <c r="D83" s="329"/>
      <c r="E83" s="328">
        <f>COUNTIFS(ローデータ!$B$12:$B$1011,1,ローデータ!$H$12:$H$1011,$A$83,ローデータ!$K$12:$K$1011,E73)</f>
        <v>0</v>
      </c>
      <c r="F83" s="329"/>
      <c r="G83" s="330">
        <f>COUNTIFS(ローデータ!$B$12:$B$1011,1,ローデータ!$H$12:$H$1011,$A$83,ローデータ!$K$12:$K$1011,G73)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57</v>
      </c>
      <c r="D84" s="332"/>
      <c r="E84" s="331">
        <f>SUM(E75:F83)</f>
        <v>75</v>
      </c>
      <c r="F84" s="332"/>
      <c r="G84" s="333">
        <f>SUM(G75:I83)</f>
        <v>18</v>
      </c>
      <c r="H84" s="333"/>
      <c r="I84" s="331"/>
      <c r="J84" s="106">
        <f t="shared" si="2"/>
        <v>150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0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0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0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3</v>
      </c>
      <c r="M93" s="88">
        <f>SUMIFS(ローデータ!$N$12:$N$1011,ローデータ!$B$12:$B$1011,1,ローデータ!$K$12:$K$1011,$B$21,ローデータ!$H$12:$H$1011,J93)</f>
        <v>7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0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12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11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12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2</v>
      </c>
      <c r="M94" s="88">
        <f>SUMIFS(ローデータ!$N$12:$N$1011,ローデータ!$B$12:$B$1011,1,ローデータ!$K$12:$K$1011,$B$21,ローデータ!$H$12:$H$1011,J94)</f>
        <v>8</v>
      </c>
      <c r="N94" s="88">
        <f>SUMIFS(ローデータ!$O$12:$O$1011,ローデータ!$B$12:$B$1011,1,ローデータ!$K$12:$K$1011,$B$21,ローデータ!$H$12:$H$1011,J94)</f>
        <v>0</v>
      </c>
      <c r="O94" s="88">
        <f>SUMIFS(ローデータ!$P$12:$P$1011,ローデータ!$B$12:$B$1011,1,ローデータ!$K$12:$K$1011,$B$21,ローデータ!$H$12:$H$1011,J94)</f>
        <v>0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10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10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10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4</v>
      </c>
      <c r="M95" s="88">
        <f>SUMIFS(ローデータ!$N$12:$N$1011,ローデータ!$B$12:$B$1011,1,ローデータ!$K$12:$K$1011,$B$21,ローデータ!$H$12:$H$1011,J95)</f>
        <v>7</v>
      </c>
      <c r="N95" s="88">
        <f>SUMIFS(ローデータ!$O$12:$O$1011,ローデータ!$B$12:$B$1011,1,ローデータ!$K$12:$K$1011,$B$21,ローデータ!$H$12:$H$1011,J95)</f>
        <v>2</v>
      </c>
      <c r="O95" s="88">
        <f>SUMIFS(ローデータ!$P$12:$P$1011,ローデータ!$B$12:$B$1011,1,ローデータ!$K$12:$K$1011,$B$21,ローデータ!$H$12:$H$1011,J95)</f>
        <v>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13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10</v>
      </c>
      <c r="D96" s="56">
        <f>COUNTIFS(ローデータ!$B$12:$B$1011,1,ローデータ!$K$12:$K$1011,$B$21,ローデータ!$L$12:$L$1011,$D$90,ローデータ!$H$12:$H$1011,A96)</f>
        <v>1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11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6</v>
      </c>
      <c r="M96" s="88">
        <f>SUMIFS(ローデータ!$N$12:$N$1011,ローデータ!$B$12:$B$1011,1,ローデータ!$K$12:$K$1011,$B$21,ローデータ!$H$12:$H$1011,J96)</f>
        <v>7</v>
      </c>
      <c r="N96" s="88">
        <f>SUMIFS(ローデータ!$O$12:$O$1011,ローデータ!$B$12:$B$1011,1,ローデータ!$K$12:$K$1011,$B$21,ローデータ!$H$12:$H$1011,J96)</f>
        <v>8</v>
      </c>
      <c r="O96" s="88">
        <f>SUMIFS(ローデータ!$P$12:$P$1011,ローデータ!$B$12:$B$1011,1,ローデータ!$K$12:$K$1011,$B$21,ローデータ!$H$12:$H$1011,J96)</f>
        <v>0</v>
      </c>
      <c r="P96" s="108">
        <f>SUMIFS(ローデータ!$Q$12:$Q$1011,ローデータ!$B$12:$B$1011,1,ローデータ!$K$12:$K$1011,$B$21,ローデータ!$H$12:$H$1011,J96)</f>
        <v>1</v>
      </c>
      <c r="Q96" s="103">
        <f t="shared" si="3"/>
        <v>22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13</v>
      </c>
      <c r="D97" s="56">
        <f>COUNTIFS(ローデータ!$B$12:$B$1011,1,ローデータ!$K$12:$K$1011,$B$21,ローデータ!$L$12:$L$1011,$D$90,ローデータ!$H$12:$H$1011,A97)</f>
        <v>2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15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0</v>
      </c>
      <c r="M97" s="88">
        <f>SUMIFS(ローデータ!$N$12:$N$1011,ローデータ!$B$12:$B$1011,1,ローデータ!$K$12:$K$1011,$B$21,ローデータ!$H$12:$H$1011,J97)</f>
        <v>3</v>
      </c>
      <c r="N97" s="88">
        <f>SUMIFS(ローデータ!$O$12:$O$1011,ローデータ!$B$12:$B$1011,1,ローデータ!$K$12:$K$1011,$B$21,ローデータ!$H$12:$H$1011,J97)</f>
        <v>2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5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5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1</v>
      </c>
      <c r="M98" s="88">
        <f>SUMIFS(ローデータ!$N$12:$N$1011,ローデータ!$B$12:$B$1011,1,ローデータ!$K$12:$K$1011,$B$21,ローデータ!$H$12:$H$1011,J98)</f>
        <v>1</v>
      </c>
      <c r="N98" s="88">
        <f>SUMIFS(ローデータ!$O$12:$O$1011,ローデータ!$B$12:$B$1011,1,ローデータ!$K$12:$K$1011,$B$21,ローデータ!$H$12:$H$1011,J98)</f>
        <v>0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2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2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0</v>
      </c>
      <c r="M99" s="88">
        <f>SUMIFS(ローデータ!$N$12:$N$1011,ローデータ!$B$12:$B$1011,1,ローデータ!$K$12:$K$1011,$B$21,ローデータ!$H$12:$H$1011,J99)</f>
        <v>1</v>
      </c>
      <c r="N99" s="88">
        <f>SUMIFS(ローデータ!$O$12:$O$1011,ローデータ!$B$12:$B$1011,1,ローデータ!$K$12:$K$1011,$B$21,ローデータ!$H$12:$H$1011,J99)</f>
        <v>0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0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1</v>
      </c>
      <c r="M100" s="88">
        <f>SUMIFS(ローデータ!$N$12:$N$1011,ローデータ!$B$12:$B$1011,1,ローデータ!$K$12:$K$1011,$B$21,ローデータ!$H$12:$H$1011,J100)</f>
        <v>0</v>
      </c>
      <c r="N100" s="88">
        <f>SUMIFS(ローデータ!$O$12:$O$1011,ローデータ!$B$12:$B$1011,1,ローデータ!$K$12:$K$1011,$B$21,ローデータ!$H$12:$H$1011,J100)</f>
        <v>0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1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1</v>
      </c>
      <c r="J101" s="155" t="s">
        <v>50</v>
      </c>
      <c r="K101" s="156"/>
      <c r="L101" s="103">
        <f>SUM(L92:L100)</f>
        <v>17</v>
      </c>
      <c r="M101" s="103">
        <f>SUM(M92:M100)</f>
        <v>34</v>
      </c>
      <c r="N101" s="103">
        <f>SUM(N92:N100)</f>
        <v>14</v>
      </c>
      <c r="O101" s="103">
        <f>SUM(O92:O100)</f>
        <v>0</v>
      </c>
      <c r="P101" s="103">
        <f>SUM(P92:P100)</f>
        <v>1</v>
      </c>
      <c r="Q101" s="103">
        <f t="shared" si="3"/>
        <v>66</v>
      </c>
    </row>
    <row r="102" spans="1:17" ht="14.1" customHeight="1" x14ac:dyDescent="0.15">
      <c r="A102" s="155" t="s">
        <v>50</v>
      </c>
      <c r="B102" s="156"/>
      <c r="C102" s="56">
        <f>SUM(C93:C101)</f>
        <v>52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57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11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11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1</v>
      </c>
      <c r="O109" s="109">
        <f>SUMIFS(ローデータ!$Y$12:$Y$1011,ローデータ!$B$12:$B$1011,1,ローデータ!$K$12:$K$1011,$D$21,ローデータ!$H$12:$H$1011,H109)</f>
        <v>11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12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12</v>
      </c>
      <c r="D110" s="109">
        <f>COUNTIFS(ローデータ!$B$12:$B$1011,1,ローデータ!$K$12:$K$1011,$D$21,ローデータ!$S$12:$S$1011,$D$107,ローデータ!$H$12:$H$1011,A110)</f>
        <v>1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5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1</v>
      </c>
      <c r="N110" s="109">
        <f>SUMIFS(ローデータ!$X$12:$X$1011,ローデータ!$B$12:$B$1011,1,ローデータ!$K$12:$K$1011,$D$21,ローデータ!$H$12:$H$1011,H110)</f>
        <v>3</v>
      </c>
      <c r="O110" s="109">
        <f>SUMIFS(ローデータ!$Y$12:$Y$1011,ローデータ!$B$12:$B$1011,1,ローデータ!$K$12:$K$1011,$D$21,ローデータ!$H$12:$H$1011,H110)</f>
        <v>6</v>
      </c>
      <c r="P110" s="109">
        <f>SUMIFS(ローデータ!$Z$12:$Z$1011,ローデータ!$B$12:$B$1011,1,ローデータ!$K$12:$K$1011,$D$21,ローデータ!$H$12:$H$1011,H110)</f>
        <v>1</v>
      </c>
      <c r="Q110" s="111">
        <f t="shared" si="5"/>
        <v>16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20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21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4</v>
      </c>
      <c r="K111" s="109">
        <f>SUMIFS(ローデータ!$U$12:$U$1011,ローデータ!$B$12:$B$1011,1,ローデータ!$K$12:$K$1011,$D$21,ローデータ!$H$12:$H$1011,H111)</f>
        <v>4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3</v>
      </c>
      <c r="O111" s="109">
        <f>SUMIFS(ローデータ!$Y$12:$Y$1011,ローデータ!$B$12:$B$1011,1,ローデータ!$K$12:$K$1011,$D$21,ローデータ!$H$12:$H$1011,H111)</f>
        <v>11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22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10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3</v>
      </c>
      <c r="F112" s="110">
        <f t="shared" si="6"/>
        <v>13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3</v>
      </c>
      <c r="K112" s="109">
        <f>SUMIFS(ローデータ!$U$12:$U$1011,ローデータ!$B$12:$B$1011,1,ローデータ!$K$12:$K$1011,$D$21,ローデータ!$H$12:$H$1011,H112)</f>
        <v>1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8</v>
      </c>
      <c r="P112" s="109">
        <f>SUMIFS(ローデータ!$Z$12:$Z$1011,ローデータ!$B$12:$B$1011,1,ローデータ!$K$12:$K$1011,$D$21,ローデータ!$H$12:$H$1011,H112)</f>
        <v>1</v>
      </c>
      <c r="Q112" s="111">
        <f t="shared" si="5"/>
        <v>14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14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2</v>
      </c>
      <c r="F113" s="110">
        <f t="shared" si="6"/>
        <v>16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3</v>
      </c>
      <c r="K113" s="109">
        <f>SUMIFS(ローデータ!$U$12:$U$1011,ローデータ!$B$12:$B$1011,1,ローデータ!$K$12:$K$1011,$D$21,ローデータ!$H$12:$H$1011,H113)</f>
        <v>0</v>
      </c>
      <c r="L113" s="109">
        <f>SUMIFS(ローデータ!$V$12:$V$1011,ローデータ!$B$12:$B$1011,1,ローデータ!$K$12:$K$1011,$D$21,ローデータ!$H$12:$H$1011,H113)</f>
        <v>2</v>
      </c>
      <c r="M113" s="109">
        <f>SUMIFS(ローデータ!$W$12:$W$1011,ローデータ!$B$12:$B$1011,1,ローデータ!$K$12:$K$1011,$D$21,ローデータ!$H$12:$H$1011,H113)</f>
        <v>1</v>
      </c>
      <c r="N113" s="109">
        <f>SUMIFS(ローデータ!$X$12:$X$1011,ローデータ!$B$12:$B$1011,1,ローデータ!$K$12:$K$1011,$D$21,ローデータ!$H$12:$H$1011,H113)</f>
        <v>1</v>
      </c>
      <c r="O113" s="109">
        <f>SUMIFS(ローデータ!$Y$12:$Y$1011,ローデータ!$B$12:$B$1011,1,ローデータ!$K$12:$K$1011,$D$21,ローデータ!$H$12:$H$1011,H113)</f>
        <v>10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17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1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1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0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0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0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68</v>
      </c>
      <c r="D118" s="109">
        <f t="shared" ref="D118:E118" si="7">SUM(D109:D117)</f>
        <v>1</v>
      </c>
      <c r="E118" s="109">
        <f t="shared" si="7"/>
        <v>6</v>
      </c>
      <c r="F118" s="109">
        <f>SUM(C118:E118)</f>
        <v>75</v>
      </c>
      <c r="G118" s="78"/>
      <c r="H118" s="348" t="s">
        <v>50</v>
      </c>
      <c r="I118" s="349"/>
      <c r="J118" s="109">
        <f t="shared" ref="J118:P118" si="8">SUM(J109:J117)</f>
        <v>10</v>
      </c>
      <c r="K118" s="109">
        <f t="shared" si="8"/>
        <v>10</v>
      </c>
      <c r="L118" s="109">
        <f t="shared" si="8"/>
        <v>3</v>
      </c>
      <c r="M118" s="109">
        <f t="shared" si="8"/>
        <v>2</v>
      </c>
      <c r="N118" s="109">
        <f t="shared" si="8"/>
        <v>8</v>
      </c>
      <c r="O118" s="109">
        <f t="shared" si="8"/>
        <v>47</v>
      </c>
      <c r="P118" s="109">
        <f t="shared" si="8"/>
        <v>2</v>
      </c>
      <c r="Q118" s="109">
        <f t="shared" si="5"/>
        <v>82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4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COUNTIFS(ローデータ!$B$12:$B$1011,1,ローデータ!$K$12:$K$1011,$F$21,ローデータ!$S$12:$S$1011,$I$124,ローデータ!$H$12:$H$1011,A128)</f>
        <v>4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6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6</v>
      </c>
      <c r="I129" s="115">
        <f>COUNTIFS(ローデータ!$B$12:$B$1011,1,ローデータ!$K$12:$K$1011,$F$21,ローデータ!$S$12:$S$1011,$I$124,ローデータ!$H$12:$H$1011,A129)</f>
        <v>6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6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5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5</v>
      </c>
      <c r="I130" s="115">
        <f>COUNTIFS(ローデータ!$B$12:$B$1011,1,ローデータ!$K$12:$K$1011,$F$21,ローデータ!$S$12:$S$1011,$I$124,ローデータ!$H$12:$H$1011,A130)</f>
        <v>5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5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2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COUNTIFS(ローデータ!$B$12:$B$1011,1,ローデータ!$K$12:$K$1011,$F$21,ローデータ!$S$12:$S$1011,$I$124,ローデータ!$H$12:$H$1011,A131)</f>
        <v>2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1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1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17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18</v>
      </c>
      <c r="I136" s="111">
        <f>SUM(I127:I135)</f>
        <v>17</v>
      </c>
      <c r="J136" s="109">
        <f>SUM(J127:J135)</f>
        <v>1</v>
      </c>
      <c r="K136" s="109">
        <f>SUM(K127:K135)</f>
        <v>0</v>
      </c>
      <c r="L136" s="109">
        <f t="shared" si="9"/>
        <v>18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3</v>
      </c>
      <c r="E144" s="91">
        <f>SUMIFS(ローデータ!$O$12:$O$1011,ローデータ!$B$12:$B$1011,1,ローデータ!$K$12:$K$1011,$F$21,ローデータ!$H$12:$H$1011,A144)</f>
        <v>2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1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2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2</v>
      </c>
      <c r="D145" s="91">
        <f>SUMIFS(ローデータ!$N$12:$N$1011,ローデータ!$B$12:$B$1011,1,ローデータ!$K$12:$K$1011,$F$21,ローデータ!$H$12:$H$1011,A145)</f>
        <v>3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7</v>
      </c>
      <c r="I145" s="94">
        <f>SUMIFS(ローデータ!$T$12:$T$1011,ローデータ!$B$12:$B$1011,1,ローデータ!$K$12:$K$1011,$F$21,ローデータ!$H$12:$H$1011,A145)</f>
        <v>2</v>
      </c>
      <c r="J145" s="91">
        <f>SUMIFS(ローデータ!$U$12:$U$1011,ローデータ!$B$12:$B$1011,1,ローデータ!$K$12:$K$1011,$F$21,ローデータ!$H$12:$H$1011,A145)</f>
        <v>2</v>
      </c>
      <c r="K145" s="91">
        <f>SUMIFS(ローデータ!$V$12:$V$1011,ローデータ!$B$12:$B$1011,1,ローデータ!$K$12:$K$1011,$F$21,ローデータ!$H$12:$H$1011,A145)</f>
        <v>4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0</v>
      </c>
      <c r="N145" s="91">
        <f>SUMIFS(ローデータ!$Y$12:$Y$1011,ローデータ!$B$12:$B$1011,1,ローデータ!$K$12:$K$1011,$F$21,ローデータ!$H$12:$H$1011,A145)</f>
        <v>1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9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2</v>
      </c>
      <c r="E146" s="91">
        <f>SUMIFS(ローデータ!$O$12:$O$1011,ローデータ!$B$12:$B$1011,1,ローデータ!$K$12:$K$1011,$F$21,ローデータ!$H$12:$H$1011,A146)</f>
        <v>3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5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2</v>
      </c>
      <c r="K146" s="91">
        <f>SUMIFS(ローデータ!$V$12:$V$1011,ローデータ!$B$12:$B$1011,1,ローデータ!$K$12:$K$1011,$F$21,ローデータ!$H$12:$H$1011,A146)</f>
        <v>3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2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7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2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1</v>
      </c>
      <c r="K147" s="91">
        <f>SUMIFS(ローデータ!$V$12:$V$1011,ローデータ!$B$12:$B$1011,1,ローデータ!$K$12:$K$1011,$F$21,ローデータ!$H$12:$H$1011,A147)</f>
        <v>0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1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1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1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2</v>
      </c>
      <c r="D152" s="56">
        <f>SUM(D143:D151)</f>
        <v>10</v>
      </c>
      <c r="E152" s="56">
        <f>SUM(E143:E151)</f>
        <v>8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20</v>
      </c>
      <c r="I152" s="56">
        <f t="shared" ref="I152:O152" si="15">SUM(I143:I151)</f>
        <v>2</v>
      </c>
      <c r="J152" s="56">
        <f t="shared" si="15"/>
        <v>6</v>
      </c>
      <c r="K152" s="56">
        <f t="shared" si="15"/>
        <v>10</v>
      </c>
      <c r="L152" s="56">
        <f t="shared" si="15"/>
        <v>0</v>
      </c>
      <c r="M152" s="56">
        <f t="shared" si="15"/>
        <v>4</v>
      </c>
      <c r="N152" s="56">
        <f t="shared" si="15"/>
        <v>2</v>
      </c>
      <c r="O152" s="56">
        <f t="shared" si="15"/>
        <v>0</v>
      </c>
      <c r="P152" s="56">
        <f t="shared" si="13"/>
        <v>24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57</v>
      </c>
      <c r="G159" s="289"/>
      <c r="H159" s="288">
        <f>COUNTIFS(ローデータ!$B$12:$B$1011,1,ローデータ!$I$12:$I$1011,$C$14,ローデータ!$K$12:$K$1011,H157)</f>
        <v>75</v>
      </c>
      <c r="I159" s="289"/>
      <c r="J159" s="288">
        <f>COUNTIFS(ローデータ!$B$12:$B$1011,1,ローデータ!$I$12:$I$1011,$C$14,ローデータ!$K$12:$K$1011,J157)</f>
        <v>18</v>
      </c>
      <c r="K159" s="290"/>
      <c r="L159" s="289"/>
      <c r="M159" s="56">
        <f t="shared" ref="M159:M171" si="16">SUM(F159:L159)</f>
        <v>150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0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0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57</v>
      </c>
      <c r="G171" s="289"/>
      <c r="H171" s="288">
        <f>SUM(H159:I170)</f>
        <v>75</v>
      </c>
      <c r="I171" s="289"/>
      <c r="J171" s="288">
        <f>SUM(J159:L170)</f>
        <v>18</v>
      </c>
      <c r="K171" s="290"/>
      <c r="L171" s="289"/>
      <c r="M171" s="56">
        <f t="shared" si="16"/>
        <v>150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52</v>
      </c>
      <c r="G179" s="56">
        <f>COUNTIFS(ローデータ!$B$12:$B$1011,1,ローデータ!$I$12:$I$1011,$C$14,ローデータ!$K$12:$K$1011,$B$21,ローデータ!$L$12:$L$1011,G176)</f>
        <v>5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57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52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57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17</v>
      </c>
      <c r="G198" s="90">
        <f>SUMIFS(ローデータ!N12:N1011,ローデータ!$B$12:$B$1011,1,ローデータ!$I$12:$I$1011,$C$14,ローデータ!$K$12:$K$1011,$B$21)</f>
        <v>34</v>
      </c>
      <c r="H198" s="90">
        <f>SUMIFS(ローデータ!O12:O1011,ローデータ!$B$12:$B$1011,1,ローデータ!$I$12:$I$1011,$C$14,ローデータ!$K$12:$K$1011,$B$21)</f>
        <v>14</v>
      </c>
      <c r="I198" s="90">
        <f>SUMIFS(ローデータ!P12:P1011,ローデータ!$B$12:$B$1011,1,ローデータ!$I$12:$I$1011,$C$14,ローデータ!$K$12:$K$1011,$B$21)</f>
        <v>0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66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17</v>
      </c>
      <c r="G210" s="95">
        <f t="shared" ref="G210:I210" si="19">SUM(G198:G209)</f>
        <v>34</v>
      </c>
      <c r="H210" s="95">
        <f>SUM(H198:H209)</f>
        <v>14</v>
      </c>
      <c r="I210" s="95">
        <f t="shared" si="19"/>
        <v>0</v>
      </c>
      <c r="J210" s="95">
        <f>SUM(J198:J209)</f>
        <v>1</v>
      </c>
      <c r="K210" s="119">
        <f t="shared" si="18"/>
        <v>66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68</v>
      </c>
      <c r="G216" s="56">
        <f>COUNTIFS(ローデータ!$B$12:$B$1011,1,ローデータ!$I$12:$I$1011,$C$14,ローデータ!$K$12:$K$1011,$D$21,ローデータ!$S$12:$S$1011,G214)</f>
        <v>1</v>
      </c>
      <c r="H216" s="56">
        <f>COUNTIFS(ローデータ!$B$12:$B$1011,1,ローデータ!$I$12:$I$1011,$C$14,ローデータ!$K$12:$K$1011,$D$21,ローデータ!$S$12:$S$1011,H214)</f>
        <v>6</v>
      </c>
      <c r="I216" s="56">
        <f>SUM(F216:H216)</f>
        <v>75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68</v>
      </c>
      <c r="G228" s="56">
        <f>SUM(G216:G227)</f>
        <v>1</v>
      </c>
      <c r="H228" s="56">
        <f>SUM(H216:H227)</f>
        <v>6</v>
      </c>
      <c r="I228" s="56">
        <f t="shared" si="20"/>
        <v>75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10</v>
      </c>
      <c r="G234" s="90">
        <f>SUMIFS(ローデータ!U12:U1011,ローデータ!$B$12:$B$1011,1,ローデータ!$I$12:$I$1011,$C$14,ローデータ!$K$12:$K$1011,$D$21)</f>
        <v>10</v>
      </c>
      <c r="H234" s="90">
        <f>SUMIFS(ローデータ!V12:V1011,ローデータ!$B$12:$B$1011,1,ローデータ!$I$12:$I$1011,$C$14,ローデータ!$K$12:$K$1011,$D$21)</f>
        <v>3</v>
      </c>
      <c r="I234" s="90">
        <f>SUMIFS(ローデータ!W12:W1011,ローデータ!$B$12:$B$1011,1,ローデータ!$I$12:$I$1011,$C$14,ローデータ!$K$12:$K$1011,$D$21)</f>
        <v>2</v>
      </c>
      <c r="J234" s="90">
        <f>SUMIFS(ローデータ!X12:X1011,ローデータ!$B$12:$B$1011,1,ローデータ!$I$12:$I$1011,$C$14,ローデータ!$K$12:$K$1011,$D$21)</f>
        <v>8</v>
      </c>
      <c r="K234" s="90">
        <f>SUMIFS(ローデータ!Y12:Y1011,ローデータ!$B$12:$B$1011,1,ローデータ!$I$12:$I$1011,$C$14,ローデータ!$K$12:$K$1011,$D$21)</f>
        <v>47</v>
      </c>
      <c r="L234" s="90">
        <f>SUMIFS(ローデータ!Z12:Z1011,ローデータ!$B$12:$B$1011,1,ローデータ!$I$12:$I$1011,$C$14,ローデータ!$K$12:$K$1011,$D$21)</f>
        <v>2</v>
      </c>
      <c r="M234" s="56">
        <f t="shared" ref="M234:M246" si="21">SUM(F234:L234)</f>
        <v>82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10</v>
      </c>
      <c r="G246" s="95">
        <f t="shared" ref="G246:L246" si="22">SUM(G234:G245)</f>
        <v>10</v>
      </c>
      <c r="H246" s="95">
        <f t="shared" si="22"/>
        <v>3</v>
      </c>
      <c r="I246" s="95">
        <f>SUM(I234:I245)</f>
        <v>2</v>
      </c>
      <c r="J246" s="95">
        <f t="shared" si="22"/>
        <v>8</v>
      </c>
      <c r="K246" s="95">
        <f>SUM(K234:K245)</f>
        <v>47</v>
      </c>
      <c r="L246" s="95">
        <f t="shared" si="22"/>
        <v>2</v>
      </c>
      <c r="M246" s="56">
        <f t="shared" si="21"/>
        <v>82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17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18</v>
      </c>
      <c r="L254" s="56">
        <f>COUNTIFS(ローデータ!$B$12:$B$1011,1,ローデータ!$I$12:$I$1011,$C$14,ローデータ!$K$12:$K$1011,$F$21,ローデータ!$S$12:$S$1011,L251)</f>
        <v>17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18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17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18</v>
      </c>
      <c r="L266" s="95">
        <f>SUM(L254:L265)</f>
        <v>17</v>
      </c>
      <c r="M266" s="95">
        <f>SUM(M254:M265)</f>
        <v>1</v>
      </c>
      <c r="N266" s="95">
        <f>SUM(N254:N265)</f>
        <v>0</v>
      </c>
      <c r="O266" s="56">
        <f>SUM(L266:N266)</f>
        <v>18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2</v>
      </c>
      <c r="G272" s="90">
        <f>SUMIFS(ローデータ!N86:N1085,ローデータ!$B$12:$B$1011,1,ローデータ!$I$12:$I$1011,$C$14,ローデータ!$K$12:$K$1011,$F$21)</f>
        <v>2</v>
      </c>
      <c r="H272" s="90">
        <f>SUMIFS(ローデータ!O86:O1085,ローデータ!$B$12:$B$1011,1,ローデータ!$I$12:$I$1011,$C$14,ローデータ!$K$12:$K$1011,$F$21)</f>
        <v>3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SUMIFS(ローデータ!$T$12:$T$1011,ローデータ!$B$12:$B$1011,1,ローデータ!$I$12:$I$1011,$C$14,ローデータ!$K$12:$K$1011,$F$21)</f>
        <v>2</v>
      </c>
      <c r="M272" s="95">
        <f>SUMIFS(ローデータ!$U$12:$U$1011,ローデータ!$B$12:$B$1011,1,ローデータ!$I$12:$I$1011,$C$14,ローデータ!$K$12:$K$1011,$F$21)</f>
        <v>6</v>
      </c>
      <c r="N272" s="95">
        <f>SUMIFS(ローデータ!$V$12:$V$1011,ローデータ!$B$12:$B$1011,1,ローデータ!$I$12:$I$1011,$C$14,ローデータ!$K$12:$K$1011,$F$21)</f>
        <v>10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4</v>
      </c>
      <c r="Q272" s="95">
        <f>SUMIFS(ローデータ!$Y$12:$Y$1011,ローデータ!$B$12:$B$1011,1,ローデータ!$I$12:$I$1011,$C$14,ローデータ!$K$12:$K$1011,$F$21)</f>
        <v>2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24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2</v>
      </c>
      <c r="G284" s="56">
        <f t="shared" ref="G284:J284" si="28">SUM(G272:G283)</f>
        <v>2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7</v>
      </c>
      <c r="L284" s="95">
        <f>SUM(L272:L283)</f>
        <v>2</v>
      </c>
      <c r="M284" s="95">
        <f t="shared" ref="M284:R284" si="29">SUM(M272:M283)</f>
        <v>6</v>
      </c>
      <c r="N284" s="95">
        <f t="shared" si="29"/>
        <v>10</v>
      </c>
      <c r="O284" s="95">
        <f t="shared" si="29"/>
        <v>0</v>
      </c>
      <c r="P284" s="95">
        <f t="shared" si="29"/>
        <v>4</v>
      </c>
      <c r="Q284" s="95">
        <f t="shared" si="29"/>
        <v>2</v>
      </c>
      <c r="R284" s="95">
        <f t="shared" si="29"/>
        <v>0</v>
      </c>
      <c r="S284" s="56">
        <f t="shared" si="27"/>
        <v>24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9</v>
      </c>
      <c r="H4" s="147" t="s">
        <v>53</v>
      </c>
      <c r="K4" s="299">
        <f>COUNTIFS(ローデータ!B12:B1011,1,ローデータ!G12:G1011,$G$4)</f>
        <v>38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20</v>
      </c>
      <c r="C23" s="289"/>
      <c r="D23" s="288">
        <f>COUNTIFS(ローデータ!$B$12:$B$1011,1,ローデータ!$G$12:$G$1011,$G$4,ローデータ!$K$12:$K$1011,D21)</f>
        <v>13</v>
      </c>
      <c r="E23" s="289"/>
      <c r="F23" s="288">
        <f>COUNTIFS(ローデータ!$B$12:$B$1011,1,ローデータ!$G$12:$G$1011,$G$4,ローデータ!$K$12:$K$1011,F21)</f>
        <v>5</v>
      </c>
      <c r="G23" s="290"/>
      <c r="H23" s="289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9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4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6</v>
      </c>
      <c r="D77" s="289"/>
      <c r="E77" s="288">
        <f>COUNTIFS(ローデータ!$B$12:$B$1011,1,ローデータ!$G$12:$G$1011,$G$4,ローデータ!$H$12:$H$1011,$A$77,ローデータ!$K$12:$K$1011,E73)</f>
        <v>3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11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5</v>
      </c>
      <c r="D79" s="289"/>
      <c r="E79" s="288">
        <f>COUNTIFS(ローデータ!$B$12:$B$1011,1,ローデータ!$G$12:$G$1011,$G$4,ローデータ!$H$12:$H$1011,$A$79,ローデータ!$K$12:$K$1011,E73)</f>
        <v>4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10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20</v>
      </c>
      <c r="D84" s="332"/>
      <c r="E84" s="331">
        <f>SUM(E75:F83)</f>
        <v>13</v>
      </c>
      <c r="F84" s="332"/>
      <c r="G84" s="333">
        <f>SUM(G75:I83)</f>
        <v>5</v>
      </c>
      <c r="H84" s="333"/>
      <c r="I84" s="331"/>
      <c r="J84" s="106">
        <f t="shared" si="2"/>
        <v>38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5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14</v>
      </c>
      <c r="N101" s="103">
        <f>SUM(N92:N100)</f>
        <v>5</v>
      </c>
      <c r="O101" s="103">
        <f>SUM(O92:O100)</f>
        <v>0</v>
      </c>
      <c r="P101" s="103">
        <f>SUM(P92:P100)</f>
        <v>0</v>
      </c>
      <c r="Q101" s="103">
        <f t="shared" si="3"/>
        <v>21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4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4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4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13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9</v>
      </c>
      <c r="P118" s="109">
        <f t="shared" si="8"/>
        <v>0</v>
      </c>
      <c r="Q118" s="109">
        <f t="shared" si="5"/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1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20</v>
      </c>
      <c r="G159" s="289"/>
      <c r="H159" s="288">
        <f>COUNTIFS(ローデータ!$B$12:$B$1011,1,ローデータ!$G$12:$G$1011,$G$4,ローデータ!$I$12:$I$1011,$C$14,ローデータ!$K$12:$K$1011,H157)</f>
        <v>13</v>
      </c>
      <c r="I159" s="289"/>
      <c r="J159" s="288">
        <f>COUNTIFS(ローデータ!$B$12:$B$1011,1,ローデータ!$G$12:$G$1011,$G$4,ローデータ!$I$12:$I$1011,$C$14,ローデータ!$K$12:$K$1011,J157)</f>
        <v>5</v>
      </c>
      <c r="K159" s="290"/>
      <c r="L159" s="289"/>
      <c r="M159" s="56">
        <f t="shared" ref="M159:M171" si="16">SUM(F159:L159)</f>
        <v>38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20</v>
      </c>
      <c r="G171" s="289"/>
      <c r="H171" s="288">
        <f>SUM(H159:I170)</f>
        <v>13</v>
      </c>
      <c r="I171" s="289"/>
      <c r="J171" s="288">
        <f>SUM(J159:L170)</f>
        <v>5</v>
      </c>
      <c r="K171" s="290"/>
      <c r="L171" s="289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2</v>
      </c>
      <c r="G210" s="95">
        <f t="shared" ref="G210:I210" si="19">SUM(G198:G209)</f>
        <v>14</v>
      </c>
      <c r="H210" s="95">
        <f>SUM(H198:H209)</f>
        <v>5</v>
      </c>
      <c r="I210" s="95">
        <f t="shared" si="19"/>
        <v>0</v>
      </c>
      <c r="J210" s="95">
        <f>SUM(J198:J209)</f>
        <v>0</v>
      </c>
      <c r="K210" s="119">
        <f t="shared" si="18"/>
        <v>21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13</v>
      </c>
      <c r="G228" s="56">
        <f>SUM(G216:G227)</f>
        <v>0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9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9</v>
      </c>
      <c r="L246" s="95">
        <f t="shared" si="22"/>
        <v>0</v>
      </c>
      <c r="M246" s="56">
        <f t="shared" si="21"/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4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10</v>
      </c>
      <c r="H4" s="147" t="s">
        <v>53</v>
      </c>
      <c r="K4" s="299">
        <f>COUNTIFS(ローデータ!B12:B1011,1,ローデータ!G12:G1011,$G$4)</f>
        <v>18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18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18</v>
      </c>
      <c r="D16" s="56">
        <f>SUM(B16:C16)</f>
        <v>18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6</v>
      </c>
      <c r="C23" s="289"/>
      <c r="D23" s="288">
        <f>COUNTIFS(ローデータ!$B$12:$B$1011,1,ローデータ!$G$12:$G$1011,$G$4,ローデータ!$K$12:$K$1011,D21)</f>
        <v>11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4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5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3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6</v>
      </c>
      <c r="D84" s="332"/>
      <c r="E84" s="331">
        <f>SUM(E75:F83)</f>
        <v>11</v>
      </c>
      <c r="F84" s="332"/>
      <c r="G84" s="333">
        <f>SUM(G75:I83)</f>
        <v>1</v>
      </c>
      <c r="H84" s="333"/>
      <c r="I84" s="331"/>
      <c r="J84" s="106">
        <f t="shared" si="2"/>
        <v>18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4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1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5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5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2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1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9</v>
      </c>
      <c r="D118" s="109">
        <f t="shared" ref="D118:E118" si="7">SUM(D109:D117)</f>
        <v>1</v>
      </c>
      <c r="E118" s="109">
        <f t="shared" si="7"/>
        <v>1</v>
      </c>
      <c r="F118" s="109">
        <f>SUM(C118:E118)</f>
        <v>11</v>
      </c>
      <c r="G118" s="78"/>
      <c r="H118" s="348" t="s">
        <v>50</v>
      </c>
      <c r="I118" s="349"/>
      <c r="J118" s="109">
        <f t="shared" ref="J118:P118" si="8">SUM(J109:J117)</f>
        <v>4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5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6</v>
      </c>
      <c r="G159" s="289"/>
      <c r="H159" s="288">
        <f>COUNTIFS(ローデータ!$B$12:$B$1011,1,ローデータ!$G$12:$G$1011,$G$4,ローデータ!$I$12:$I$1011,$C$14,ローデータ!$K$12:$K$1011,H157)</f>
        <v>11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6</v>
      </c>
      <c r="G171" s="289"/>
      <c r="H171" s="288">
        <f>SUM(H159:I170)</f>
        <v>11</v>
      </c>
      <c r="I171" s="289"/>
      <c r="J171" s="288">
        <f>SUM(J159:L170)</f>
        <v>1</v>
      </c>
      <c r="K171" s="290"/>
      <c r="L171" s="289"/>
      <c r="M171" s="56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4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4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9</v>
      </c>
      <c r="G228" s="56">
        <f>SUM(G216:G227)</f>
        <v>1</v>
      </c>
      <c r="H228" s="56">
        <f>SUM(H216:H227)</f>
        <v>1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4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4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5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1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11</v>
      </c>
      <c r="H4" s="147" t="s">
        <v>53</v>
      </c>
      <c r="K4" s="299">
        <f>COUNTIFS(ローデータ!B12:B1011,1,ローデータ!G12:G1011,$G$4)</f>
        <v>28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6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6</v>
      </c>
      <c r="C23" s="289"/>
      <c r="D23" s="288">
        <f>COUNTIFS(ローデータ!$B$12:$B$1011,1,ローデータ!$G$12:$G$1011,$G$4,ローデータ!$K$12:$K$1011,D21)</f>
        <v>19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4</v>
      </c>
      <c r="E36" s="56">
        <f>SUM(B36:D36)</f>
        <v>19</v>
      </c>
      <c r="I36" s="148" t="s">
        <v>51</v>
      </c>
      <c r="J36" s="56">
        <f>SUMIFS(ローデータ!T12:T1011,ローデータ!$B$12:$B$1011,1,ローデータ!$G$12:$G$1011,$G$4,ローデータ!$K$12:$K$1011,$D$21)</f>
        <v>5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6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6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6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6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6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4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6</v>
      </c>
      <c r="D84" s="332"/>
      <c r="E84" s="331">
        <f>SUM(E75:F83)</f>
        <v>19</v>
      </c>
      <c r="F84" s="332"/>
      <c r="G84" s="333">
        <f>SUM(G75:I83)</f>
        <v>3</v>
      </c>
      <c r="H84" s="333"/>
      <c r="I84" s="331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5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6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6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6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6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5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6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2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4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2</v>
      </c>
      <c r="F112" s="110">
        <f t="shared" si="6"/>
        <v>4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2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15</v>
      </c>
      <c r="D118" s="109">
        <f t="shared" ref="D118:E118" si="7">SUM(D109:D117)</f>
        <v>0</v>
      </c>
      <c r="E118" s="109">
        <f t="shared" si="7"/>
        <v>4</v>
      </c>
      <c r="F118" s="109">
        <f>SUM(C118:E118)</f>
        <v>19</v>
      </c>
      <c r="G118" s="78"/>
      <c r="H118" s="348" t="s">
        <v>50</v>
      </c>
      <c r="I118" s="349"/>
      <c r="J118" s="109">
        <f t="shared" ref="J118:P118" si="8">SUM(J109:J117)</f>
        <v>5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14</v>
      </c>
      <c r="P118" s="109">
        <f t="shared" si="8"/>
        <v>0</v>
      </c>
      <c r="Q118" s="109">
        <f t="shared" si="5"/>
        <v>19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6</v>
      </c>
      <c r="G159" s="289"/>
      <c r="H159" s="288">
        <f>COUNTIFS(ローデータ!$B$12:$B$1011,1,ローデータ!$G$12:$G$1011,$G$4,ローデータ!$I$12:$I$1011,$C$14,ローデータ!$K$12:$K$1011,H157)</f>
        <v>19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28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6</v>
      </c>
      <c r="G171" s="289"/>
      <c r="H171" s="288">
        <f>SUM(H159:I170)</f>
        <v>19</v>
      </c>
      <c r="I171" s="289"/>
      <c r="J171" s="288">
        <f>SUM(J159:L170)</f>
        <v>3</v>
      </c>
      <c r="K171" s="290"/>
      <c r="L171" s="289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5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4</v>
      </c>
      <c r="I216" s="56">
        <f>SUM(F216:H216)</f>
        <v>19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15</v>
      </c>
      <c r="G228" s="56">
        <f>SUM(G216:G227)</f>
        <v>0</v>
      </c>
      <c r="H228" s="56">
        <f>SUM(H216:H227)</f>
        <v>4</v>
      </c>
      <c r="I228" s="56">
        <f t="shared" si="20"/>
        <v>19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5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19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5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14</v>
      </c>
      <c r="L246" s="95">
        <f t="shared" si="22"/>
        <v>0</v>
      </c>
      <c r="M246" s="56">
        <f t="shared" si="21"/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1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12</v>
      </c>
      <c r="H4" s="147" t="s">
        <v>53</v>
      </c>
      <c r="K4" s="299">
        <f>COUNTIFS(ローデータ!B12:B1011,1,ローデータ!G12:G1011,$G$4)</f>
        <v>10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10</v>
      </c>
      <c r="D16" s="56">
        <f>SUM(B16:C16)</f>
        <v>10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4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4</v>
      </c>
      <c r="D84" s="332"/>
      <c r="E84" s="331">
        <f>SUM(E75:F83)</f>
        <v>5</v>
      </c>
      <c r="F84" s="332"/>
      <c r="G84" s="333">
        <f>SUM(G75:I83)</f>
        <v>1</v>
      </c>
      <c r="H84" s="333"/>
      <c r="I84" s="331"/>
      <c r="J84" s="106">
        <f t="shared" si="2"/>
        <v>10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4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4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4</v>
      </c>
      <c r="G171" s="289"/>
      <c r="H171" s="288">
        <f>SUM(H159:I170)</f>
        <v>5</v>
      </c>
      <c r="I171" s="289"/>
      <c r="J171" s="288">
        <f>SUM(J159:L170)</f>
        <v>1</v>
      </c>
      <c r="K171" s="290"/>
      <c r="L171" s="289"/>
      <c r="M171" s="56">
        <f t="shared" si="16"/>
        <v>10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3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13</v>
      </c>
      <c r="H4" s="147" t="s">
        <v>53</v>
      </c>
      <c r="K4" s="299">
        <f>COUNTIFS(ローデータ!B12:B1011,1,ローデータ!G12:G1011,$G$4)</f>
        <v>12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12</v>
      </c>
      <c r="D16" s="56">
        <f>SUM(B16:C16)</f>
        <v>12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6</v>
      </c>
      <c r="C23" s="289"/>
      <c r="D23" s="288">
        <f>COUNTIFS(ローデータ!$B$12:$B$1011,1,ローデータ!$G$12:$G$1011,$G$4,ローデータ!$K$12:$K$1011,D21)</f>
        <v>6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5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5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6</v>
      </c>
      <c r="D84" s="332"/>
      <c r="E84" s="331">
        <f>SUM(E75:F83)</f>
        <v>6</v>
      </c>
      <c r="F84" s="332"/>
      <c r="G84" s="333">
        <f>SUM(G75:I83)</f>
        <v>0</v>
      </c>
      <c r="H84" s="333"/>
      <c r="I84" s="331"/>
      <c r="J84" s="106">
        <f t="shared" si="2"/>
        <v>12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1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8</v>
      </c>
    </row>
    <row r="102" spans="1:17" ht="14.1" customHeight="1" x14ac:dyDescent="0.15">
      <c r="A102" s="140" t="s">
        <v>50</v>
      </c>
      <c r="B102" s="141"/>
      <c r="C102" s="56">
        <f>SUM(C93:C101)</f>
        <v>5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5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5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4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4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6</v>
      </c>
      <c r="G159" s="289"/>
      <c r="H159" s="288">
        <f>COUNTIFS(ローデータ!$B$12:$B$1011,1,ローデータ!$G$12:$G$1011,$G$4,ローデータ!$I$12:$I$1011,$C$14,ローデータ!$K$12:$K$1011,H157)</f>
        <v>6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12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6</v>
      </c>
      <c r="G171" s="289"/>
      <c r="H171" s="288">
        <f>SUM(H159:I170)</f>
        <v>6</v>
      </c>
      <c r="I171" s="289"/>
      <c r="J171" s="288">
        <f>SUM(J159:L170)</f>
        <v>0</v>
      </c>
      <c r="K171" s="290"/>
      <c r="L171" s="289"/>
      <c r="M171" s="56">
        <f t="shared" si="16"/>
        <v>12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5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5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8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6</v>
      </c>
      <c r="G210" s="95">
        <f t="shared" ref="G210:I210" si="19">SUM(G198:G209)</f>
        <v>1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4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14</v>
      </c>
      <c r="H4" s="147" t="s">
        <v>53</v>
      </c>
      <c r="K4" s="299">
        <f>COUNTIFS(ローデータ!B12:B1011,1,ローデータ!G12:G1011,$G$4)</f>
        <v>8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8</v>
      </c>
      <c r="D16" s="56">
        <f>SUM(B16:C16)</f>
        <v>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2</v>
      </c>
      <c r="G23" s="290"/>
      <c r="H23" s="289"/>
      <c r="I23" s="56">
        <f>SUM(B23:H23)</f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3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</v>
      </c>
      <c r="D84" s="332"/>
      <c r="E84" s="331">
        <f>SUM(E75:F83)</f>
        <v>5</v>
      </c>
      <c r="F84" s="332"/>
      <c r="G84" s="333">
        <f>SUM(G75:I83)</f>
        <v>2</v>
      </c>
      <c r="H84" s="333"/>
      <c r="I84" s="331"/>
      <c r="J84" s="106">
        <f t="shared" si="2"/>
        <v>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1</v>
      </c>
    </row>
    <row r="102" spans="1:17" ht="14.1" customHeight="1" x14ac:dyDescent="0.15">
      <c r="A102" s="140" t="s">
        <v>50</v>
      </c>
      <c r="B102" s="141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0</v>
      </c>
      <c r="L118" s="109">
        <f t="shared" si="8"/>
        <v>2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1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2</v>
      </c>
      <c r="K159" s="290"/>
      <c r="L159" s="289"/>
      <c r="M159" s="56">
        <f t="shared" ref="M159:M171" si="16">SUM(F159:L159)</f>
        <v>8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</v>
      </c>
      <c r="G171" s="289"/>
      <c r="H171" s="288">
        <f>SUM(H159:I170)</f>
        <v>5</v>
      </c>
      <c r="I171" s="289"/>
      <c r="J171" s="288">
        <f>SUM(J159:L170)</f>
        <v>2</v>
      </c>
      <c r="K171" s="290"/>
      <c r="L171" s="289"/>
      <c r="M171" s="56">
        <f t="shared" si="16"/>
        <v>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0</v>
      </c>
      <c r="H228" s="56">
        <f>SUM(H216:H227)</f>
        <v>1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0</v>
      </c>
      <c r="H246" s="95">
        <f t="shared" si="22"/>
        <v>2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1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15</v>
      </c>
      <c r="H4" s="147" t="s">
        <v>53</v>
      </c>
      <c r="K4" s="299">
        <f>COUNTIFS(ローデータ!B12:B1011,1,ローデータ!G12:G1011,$G$4)</f>
        <v>15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15</v>
      </c>
      <c r="D16" s="56">
        <f>SUM(B16:C16)</f>
        <v>15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4</v>
      </c>
      <c r="C23" s="289"/>
      <c r="D23" s="288">
        <f>COUNTIFS(ローデータ!$B$12:$B$1011,1,ローデータ!$G$12:$G$1011,$G$4,ローデータ!$K$12:$K$1011,D21)</f>
        <v>7</v>
      </c>
      <c r="E23" s="289"/>
      <c r="F23" s="288">
        <f>COUNTIFS(ローデータ!$B$12:$B$1011,1,ローデータ!$G$12:$G$1011,$G$4,ローデータ!$K$12:$K$1011,F21)</f>
        <v>4</v>
      </c>
      <c r="G23" s="290"/>
      <c r="H23" s="289"/>
      <c r="I23" s="56">
        <f>SUM(B23:H23)</f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3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15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5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1</v>
      </c>
      <c r="H78" s="290"/>
      <c r="I78" s="290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4</v>
      </c>
      <c r="D84" s="332"/>
      <c r="E84" s="331">
        <f>SUM(E75:F83)</f>
        <v>7</v>
      </c>
      <c r="F84" s="332"/>
      <c r="G84" s="333">
        <f>SUM(G75:I83)</f>
        <v>4</v>
      </c>
      <c r="H84" s="333"/>
      <c r="I84" s="331"/>
      <c r="J84" s="106">
        <f t="shared" si="2"/>
        <v>15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3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4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3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1</v>
      </c>
      <c r="Q110" s="111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3</v>
      </c>
      <c r="P118" s="109">
        <f t="shared" si="8"/>
        <v>1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1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4</v>
      </c>
      <c r="G159" s="289"/>
      <c r="H159" s="288">
        <f>COUNTIFS(ローデータ!$B$12:$B$1011,1,ローデータ!$G$12:$G$1011,$G$4,ローデータ!$I$12:$I$1011,$C$14,ローデータ!$K$12:$K$1011,H157)</f>
        <v>7</v>
      </c>
      <c r="I159" s="289"/>
      <c r="J159" s="288">
        <f>COUNTIFS(ローデータ!$B$12:$B$1011,1,ローデータ!$G$12:$G$1011,$G$4,ローデータ!$I$12:$I$1011,$C$14,ローデータ!$K$12:$K$1011,J157)</f>
        <v>4</v>
      </c>
      <c r="K159" s="290"/>
      <c r="L159" s="289"/>
      <c r="M159" s="56">
        <f t="shared" ref="M159:M171" si="16">SUM(F159:L159)</f>
        <v>15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4</v>
      </c>
      <c r="G171" s="289"/>
      <c r="H171" s="288">
        <f>SUM(H159:I170)</f>
        <v>7</v>
      </c>
      <c r="I171" s="289"/>
      <c r="J171" s="288">
        <f>SUM(J159:L170)</f>
        <v>4</v>
      </c>
      <c r="K171" s="290"/>
      <c r="L171" s="289"/>
      <c r="M171" s="56">
        <f t="shared" si="16"/>
        <v>15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3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1</v>
      </c>
      <c r="G210" s="95">
        <f t="shared" ref="G210:I210" si="19">SUM(G198:G209)</f>
        <v>3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3</v>
      </c>
      <c r="L246" s="95">
        <f t="shared" si="22"/>
        <v>1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16</v>
      </c>
      <c r="H4" s="147" t="s">
        <v>53</v>
      </c>
      <c r="K4" s="299">
        <f>COUNTIFS(ローデータ!B12:B1011,1,ローデータ!G12:G1011,$G$4)</f>
        <v>19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1</v>
      </c>
      <c r="K10" s="56">
        <f>SUM(B10:J10)</f>
        <v>19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19</v>
      </c>
      <c r="D16" s="56">
        <f>SUM(B16:C16)</f>
        <v>19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10</v>
      </c>
      <c r="C23" s="289"/>
      <c r="D23" s="288">
        <f>COUNTIFS(ローデータ!$B$12:$B$1011,1,ローデータ!$G$12:$G$1011,$G$4,ローデータ!$K$12:$K$1011,D21)</f>
        <v>8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16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8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19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2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2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6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1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10</v>
      </c>
      <c r="D84" s="332"/>
      <c r="E84" s="331">
        <f>SUM(E75:F83)</f>
        <v>8</v>
      </c>
      <c r="F84" s="332"/>
      <c r="G84" s="333">
        <f>SUM(G75:I83)</f>
        <v>1</v>
      </c>
      <c r="H84" s="333"/>
      <c r="I84" s="331"/>
      <c r="J84" s="106">
        <f t="shared" si="2"/>
        <v>19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1</v>
      </c>
      <c r="Q96" s="103">
        <f t="shared" si="3"/>
        <v>9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5</v>
      </c>
      <c r="M101" s="103">
        <f>SUM(M92:M100)</f>
        <v>6</v>
      </c>
      <c r="N101" s="103">
        <f>SUM(N92:N100)</f>
        <v>4</v>
      </c>
      <c r="O101" s="103">
        <f>SUM(O92:O100)</f>
        <v>0</v>
      </c>
      <c r="P101" s="103">
        <f>SUM(P92:P100)</f>
        <v>1</v>
      </c>
      <c r="Q101" s="103">
        <f t="shared" si="3"/>
        <v>16</v>
      </c>
    </row>
    <row r="102" spans="1:17" ht="14.1" customHeight="1" x14ac:dyDescent="0.15">
      <c r="A102" s="140" t="s">
        <v>50</v>
      </c>
      <c r="B102" s="141"/>
      <c r="C102" s="56">
        <f>SUM(C93:C101)</f>
        <v>8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2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2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1</v>
      </c>
      <c r="O109" s="109">
        <f>SUMIFS(ローデータ!$Y$12:$Y$1011,ローデータ!$B$12:$B$1011,1,ローデータ!$G$12:$G$1011,$G$4,ローデータ!$K$12:$K$1011,$D$21,ローデータ!$H$12:$H$1011,H109)</f>
        <v>2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1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1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1</v>
      </c>
      <c r="N118" s="109">
        <f t="shared" si="8"/>
        <v>1</v>
      </c>
      <c r="O118" s="109">
        <f t="shared" si="8"/>
        <v>6</v>
      </c>
      <c r="P118" s="109">
        <f t="shared" si="8"/>
        <v>1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1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1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0</v>
      </c>
      <c r="J136" s="109">
        <f>SUM(J127:J135)</f>
        <v>1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10</v>
      </c>
      <c r="G159" s="289"/>
      <c r="H159" s="288">
        <f>COUNTIFS(ローデータ!$B$12:$B$1011,1,ローデータ!$G$12:$G$1011,$G$4,ローデータ!$I$12:$I$1011,$C$14,ローデータ!$K$12:$K$1011,H157)</f>
        <v>8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19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10</v>
      </c>
      <c r="G171" s="289"/>
      <c r="H171" s="288">
        <f>SUM(H159:I170)</f>
        <v>8</v>
      </c>
      <c r="I171" s="289"/>
      <c r="J171" s="288">
        <f>SUM(J159:L170)</f>
        <v>1</v>
      </c>
      <c r="K171" s="290"/>
      <c r="L171" s="289"/>
      <c r="M171" s="56">
        <f t="shared" si="16"/>
        <v>19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8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8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6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16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6</v>
      </c>
      <c r="H210" s="95">
        <f>SUM(H198:H209)</f>
        <v>4</v>
      </c>
      <c r="I210" s="95">
        <f t="shared" si="19"/>
        <v>0</v>
      </c>
      <c r="J210" s="95">
        <f>SUM(J198:J209)</f>
        <v>1</v>
      </c>
      <c r="K210" s="119">
        <f t="shared" si="18"/>
        <v>16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9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1</v>
      </c>
      <c r="J246" s="95">
        <f t="shared" si="22"/>
        <v>1</v>
      </c>
      <c r="K246" s="95">
        <f>SUM(K234:K245)</f>
        <v>6</v>
      </c>
      <c r="L246" s="95">
        <f t="shared" si="22"/>
        <v>1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0</v>
      </c>
      <c r="M266" s="95">
        <f>SUM(M254:M265)</f>
        <v>1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17</v>
      </c>
      <c r="H4" s="147" t="s">
        <v>53</v>
      </c>
      <c r="K4" s="299">
        <f>COUNTIFS(ローデータ!B12:B1011,1,ローデータ!G12:G1011,$G$4)</f>
        <v>2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</v>
      </c>
      <c r="D16" s="56">
        <f>SUM(B16:C16)</f>
        <v>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1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1</v>
      </c>
      <c r="F84" s="332"/>
      <c r="G84" s="333">
        <f>SUM(G75:I83)</f>
        <v>1</v>
      </c>
      <c r="H84" s="333"/>
      <c r="I84" s="331"/>
      <c r="J84" s="106">
        <f t="shared" si="2"/>
        <v>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1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1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1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2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1</v>
      </c>
      <c r="I171" s="289"/>
      <c r="J171" s="288">
        <f>SUM(J159:L170)</f>
        <v>1</v>
      </c>
      <c r="K171" s="290"/>
      <c r="L171" s="289"/>
      <c r="M171" s="56">
        <f t="shared" si="16"/>
        <v>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1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18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東住吉区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2020-05-26T04:45:56Z</dcterms:created>
  <dcterms:modified xsi:type="dcterms:W3CDTF">2020-06-04T03:09:06Z</dcterms:modified>
  <cp:contentStatus/>
</cp:coreProperties>
</file>