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E38" i="33" l="1"/>
  <c r="O52" i="33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M246" i="54" l="1"/>
  <c r="I228" i="61"/>
  <c r="J84" i="51"/>
  <c r="P152" i="42"/>
  <c r="M246" i="42"/>
  <c r="Q118" i="39"/>
  <c r="Q118" i="57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<sst xmlns="http://schemas.openxmlformats.org/spreadsheetml/2006/main" count="20136" uniqueCount="238">
  <si>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</si>
  <si>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</si>
  <si>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</si>
  <si>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</si>
  <si>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</si>
  <si>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</si>
  <si>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</si>
  <si>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</si>
  <si>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</si>
  <si>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</si>
  <si>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</si>
  <si>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</si>
  <si>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</si>
  <si>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</si>
  <si>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</si>
  <si>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</si>
  <si>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</si>
  <si>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</si>
  <si>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</si>
  <si>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</si>
  <si>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</si>
  <si>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</si>
  <si>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</si>
  <si>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</si>
  <si>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</si>
  <si>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</si>
  <si>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</si>
  <si>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</si>
  <si>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</si>
  <si>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</si>
  <si>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</si>
  <si>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</si>
  <si>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</si>
  <si>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</si>
  <si>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</si>
  <si>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</si>
  <si>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</si>
  <si>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</si>
  <si>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</si>
  <si>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</si>
  <si>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</si>
  <si>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</si>
  <si>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</si>
  <si>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</si>
  <si>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</si>
  <si>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</si>
  <si>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</si>
  <si>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</si>
  <si>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</si>
  <si>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</si>
  <si>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</si>
  <si>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</si>
  <si>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</si>
  <si>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</si>
  <si>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</si>
  <si>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</si>
  <si>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</si>
  <si>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</si>
  <si>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</si>
  <si>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</si>
  <si>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</si>
  <si>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</si>
  <si>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</si>
  <si>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</si>
  <si>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</si>
  <si>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</si>
  <si>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</si>
  <si>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</si>
  <si>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</si>
  <si>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</si>
  <si>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</si>
  <si>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</si>
  <si>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</si>
  <si>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</si>
  <si>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</si>
  <si>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</si>
  <si>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</si>
  <si>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</si>
  <si>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</si>
  <si>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</si>
  <si>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</si>
  <si>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</si>
  <si>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</si>
  <si>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</si>
  <si>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</si>
  <si>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</si>
  <si>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</si>
  <si>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</si>
  <si>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</si>
  <si>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</si>
  <si>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</si>
  <si>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</si>
  <si>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</si>
  <si>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</si>
  <si>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</si>
  <si>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</si>
  <si>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</si>
  <si>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</si>
  <si>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</si>
  <si>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</si>
  <si>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</si>
  <si>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</si>
  <si>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</si>
  <si>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</si>
  <si>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</si>
  <si>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</si>
  <si>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</si>
  <si>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</si>
  <si>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</si>
  <si>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</si>
  <si>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</si>
  <si>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</si>
  <si>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</si>
  <si>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</si>
  <si>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</si>
  <si>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</si>
  <si>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</si>
  <si>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</si>
  <si>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</si>
  <si>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</si>
  <si>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</si>
  <si>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</si>
  <si>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</si>
  <si>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</si>
  <si>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</si>
  <si>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</si>
  <si>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</si>
  <si>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</si>
  <si>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</si>
  <si>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</si>
  <si>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</si>
  <si>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</si>
  <si>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</si>
  <si>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</si>
  <si>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</si>
  <si>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</si>
  <si>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</si>
  <si>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</si>
  <si>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</si>
  <si>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</si>
  <si>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</si>
  <si>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</si>
  <si>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</si>
  <si>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</si>
  <si>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</si>
  <si>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</si>
  <si>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</si>
  <si>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</si>
  <si>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</si>
  <si>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</si>
  <si>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</si>
  <si>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</si>
  <si>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</si>
  <si>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</si>
  <si>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</si>
  <si>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</si>
  <si>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</si>
  <si>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</si>
  <si>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</si>
  <si>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</si>
  <si>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</si>
  <si>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</si>
  <si>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</si>
  <si>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</si>
  <si>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</si>
  <si>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</si>
  <si>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</si>
  <si>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</si>
  <si>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</si>
  <si>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</si>
  <si>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</si>
  <si>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</si>
  <si>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</si>
  <si>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</si>
  <si>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</si>
  <si>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</si>
  <si>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</si>
  <si>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</si>
  <si>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</si>
  <si>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</si>
  <si>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</si>
  <si>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</si>
  <si>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</si>
  <si>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</si>
  <si>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</si>
  <si>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</si>
  <si>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</si>
  <si>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</si>
  <si>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</si>
  <si>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</si>
  <si>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</si>
  <si>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</si>
  <si>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</si>
  <si>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</si>
  <si>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</si>
  <si>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</si>
  <si>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</si>
  <si>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</si>
  <si>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</si>
  <si>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</si>
  <si>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</si>
  <si>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</si>
  <si>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</si>
  <si>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</si>
  <si>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</si>
  <si>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</si>
  <si>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</si>
  <si>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</si>
  <si>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</si>
  <si>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</si>
  <si>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</si>
  <si>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</si>
  <si>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</si>
  <si>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</si>
  <si>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</si>
  <si>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</si>
  <si>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</si>
  <si>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</si>
  <si>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</si>
  <si>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</si>
  <si>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</si>
  <si>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</si>
  <si>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</si>
  <si>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</si>
  <si>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</si>
  <si>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</si>
  <si>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</si>
  <si>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</si>
  <si>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</si>
  <si>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</si>
  <si>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</si>
  <si>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</si>
  <si>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</si>
  <si>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</si>
  <si>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</si>
  <si>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東住吉区</t>
    <rPh sb="0" eb="3">
      <t>ヒガシスミヨシ</t>
    </rPh>
    <rPh sb="3" eb="4">
      <t>ク</t>
    </rPh>
    <phoneticPr fontId="1"/>
  </si>
  <si>
    <t>カード類補記対応業務関係</t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</si>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</sst>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3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179" fontId="17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619125</xdr:colOff>
      <xdr:row>0</xdr:row>
      <xdr:rowOff>0</xdr:rowOff>
    </xdr:from>
    <xdr:to>
      <xdr:col>12</xdr:col>
      <xdr:colOff>309562</xdr:colOff>
      <xdr:row>10</xdr:row>
      <xdr:rowOff>1345406</xdr:rowOff>
    </xdr:to>
    <xdr:sp macro="" textlink="">
      <xdr:nvSpPr>
        <xdr:cNvPr id="33" name="角丸四角形 32"/>
        <xdr:cNvSpPr/>
      </xdr:nvSpPr>
      <xdr:spPr>
        <a:xfrm>
          <a:off x="8370094" y="0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8" name="角丸四角形 3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1" name="角丸四角形 4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4" name="角丸四角形 4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7" name="角丸四角形 4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235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3</v>
      </c>
      <c r="D4" s="167">
        <v>22</v>
      </c>
      <c r="E4" s="167" t="s">
        <v>234</v>
      </c>
    </row>
    <row r="5" spans="1:27" ht="15.95" customHeight="1" x14ac:dyDescent="0.15"/>
    <row r="6" spans="1:27" s="25" customFormat="1" ht="15.95" customHeight="1" x14ac:dyDescent="0.15">
      <c r="A6" s="205" t="s">
        <v>237</v>
      </c>
      <c r="B6" s="205" t="s">
        <v>37</v>
      </c>
      <c r="C6" s="186" t="s">
        <v>0</v>
      </c>
      <c r="D6" s="186" t="s">
        <v>1</v>
      </c>
      <c r="E6" s="186" t="s">
        <v>2</v>
      </c>
      <c r="F6" s="205" t="s">
        <v>8</v>
      </c>
      <c r="G6" s="205" t="s">
        <v>6</v>
      </c>
      <c r="H6" s="205" t="s">
        <v>9</v>
      </c>
      <c r="I6" s="180" t="s">
        <v>14</v>
      </c>
      <c r="J6" s="189"/>
      <c r="K6" s="18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6"/>
      <c r="B7" s="206"/>
      <c r="C7" s="187"/>
      <c r="D7" s="187"/>
      <c r="E7" s="187"/>
      <c r="F7" s="206"/>
      <c r="G7" s="206"/>
      <c r="H7" s="206"/>
      <c r="I7" s="181"/>
      <c r="J7" s="190"/>
      <c r="K7" s="181"/>
      <c r="L7" s="192" t="s">
        <v>45</v>
      </c>
      <c r="M7" s="192"/>
      <c r="N7" s="192"/>
      <c r="O7" s="192"/>
      <c r="P7" s="192"/>
      <c r="Q7" s="192"/>
      <c r="R7" s="192"/>
      <c r="S7" s="192" t="s">
        <v>44</v>
      </c>
      <c r="T7" s="192"/>
      <c r="U7" s="192"/>
      <c r="V7" s="192"/>
      <c r="W7" s="192"/>
      <c r="X7" s="192"/>
      <c r="Y7" s="192"/>
      <c r="Z7" s="192"/>
      <c r="AA7" s="193"/>
    </row>
    <row r="8" spans="1:27" s="25" customFormat="1" ht="15.95" customHeight="1" x14ac:dyDescent="0.15">
      <c r="A8" s="207"/>
      <c r="B8" s="207"/>
      <c r="C8" s="188"/>
      <c r="D8" s="188"/>
      <c r="E8" s="188"/>
      <c r="F8" s="207"/>
      <c r="G8" s="207"/>
      <c r="H8" s="207"/>
      <c r="I8" s="182"/>
      <c r="J8" s="191"/>
      <c r="K8" s="181"/>
      <c r="L8" s="183" t="s">
        <v>16</v>
      </c>
      <c r="M8" s="184"/>
      <c r="N8" s="184"/>
      <c r="O8" s="184"/>
      <c r="P8" s="184"/>
      <c r="Q8" s="184"/>
      <c r="R8" s="185"/>
      <c r="S8" s="183" t="s">
        <v>13</v>
      </c>
      <c r="T8" s="184"/>
      <c r="U8" s="184"/>
      <c r="V8" s="184"/>
      <c r="W8" s="184"/>
      <c r="X8" s="184"/>
      <c r="Y8" s="184"/>
      <c r="Z8" s="184"/>
      <c r="AA8" s="185"/>
    </row>
    <row r="9" spans="1:27" s="25" customFormat="1" ht="15.95" customHeight="1" x14ac:dyDescent="0.15">
      <c r="A9" s="194"/>
      <c r="B9" s="202" t="s">
        <v>38</v>
      </c>
      <c r="C9" s="177"/>
      <c r="D9" s="177"/>
      <c r="E9" s="177"/>
      <c r="F9" s="194"/>
      <c r="G9" s="199" t="s">
        <v>7</v>
      </c>
      <c r="H9" s="199" t="s">
        <v>39</v>
      </c>
      <c r="I9" s="197" t="s">
        <v>17</v>
      </c>
      <c r="J9" s="198"/>
      <c r="K9" s="181"/>
      <c r="L9" s="170" t="s">
        <v>26</v>
      </c>
      <c r="M9" s="171" t="s">
        <v>34</v>
      </c>
      <c r="N9" s="172"/>
      <c r="O9" s="172"/>
      <c r="P9" s="172"/>
      <c r="Q9" s="172"/>
      <c r="R9" s="163"/>
      <c r="S9" s="170" t="s">
        <v>27</v>
      </c>
      <c r="T9" s="171" t="s">
        <v>33</v>
      </c>
      <c r="U9" s="172"/>
      <c r="V9" s="172"/>
      <c r="W9" s="172"/>
      <c r="X9" s="172"/>
      <c r="Y9" s="172"/>
      <c r="Z9" s="172"/>
      <c r="AA9" s="173"/>
    </row>
    <row r="10" spans="1:27" s="25" customFormat="1" ht="15.95" customHeight="1" x14ac:dyDescent="0.15">
      <c r="A10" s="195"/>
      <c r="B10" s="203"/>
      <c r="C10" s="178"/>
      <c r="D10" s="178"/>
      <c r="E10" s="178"/>
      <c r="F10" s="195"/>
      <c r="G10" s="200"/>
      <c r="H10" s="200"/>
      <c r="I10" s="14"/>
      <c r="J10" s="31" t="s">
        <v>31</v>
      </c>
      <c r="K10" s="182"/>
      <c r="L10" s="170"/>
      <c r="M10" s="174"/>
      <c r="N10" s="175"/>
      <c r="O10" s="175"/>
      <c r="P10" s="175"/>
      <c r="Q10" s="175"/>
      <c r="R10" s="164"/>
      <c r="S10" s="170"/>
      <c r="T10" s="174"/>
      <c r="U10" s="175"/>
      <c r="V10" s="175"/>
      <c r="W10" s="175"/>
      <c r="X10" s="175"/>
      <c r="Y10" s="175"/>
      <c r="Z10" s="175"/>
      <c r="AA10" s="176"/>
    </row>
    <row r="11" spans="1:27" s="25" customFormat="1" ht="159.94999999999999" customHeight="1" x14ac:dyDescent="0.15">
      <c r="A11" s="196"/>
      <c r="B11" s="204"/>
      <c r="C11" s="179"/>
      <c r="D11" s="179"/>
      <c r="E11" s="179"/>
      <c r="F11" s="196"/>
      <c r="G11" s="201"/>
      <c r="H11" s="201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236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3</v>
      </c>
      <c r="E12" s="22">
        <v>22</v>
      </c>
      <c r="F12" s="16" t="s">
        <v>234</v>
      </c>
      <c r="G12" s="23">
        <v>9</v>
      </c>
      <c r="H12" s="23">
        <v>4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2">
        <v>0</v>
      </c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3</v>
      </c>
      <c r="E13" s="22">
        <v>22</v>
      </c>
      <c r="F13" s="16" t="s">
        <v>234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/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3</v>
      </c>
      <c r="E14" s="22">
        <v>22</v>
      </c>
      <c r="F14" s="16" t="s">
        <v>234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/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3</v>
      </c>
      <c r="E15" s="22">
        <v>22</v>
      </c>
      <c r="F15" s="16" t="s">
        <v>234</v>
      </c>
      <c r="G15" s="23">
        <v>9</v>
      </c>
      <c r="H15" s="23">
        <v>7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19"/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3</v>
      </c>
      <c r="E16" s="22">
        <v>22</v>
      </c>
      <c r="F16" s="16" t="s">
        <v>234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3</v>
      </c>
      <c r="E17" s="22">
        <v>22</v>
      </c>
      <c r="F17" s="16" t="s">
        <v>234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/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3</v>
      </c>
      <c r="E18" s="22">
        <v>22</v>
      </c>
      <c r="F18" s="16" t="s">
        <v>234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1</v>
      </c>
      <c r="P18" s="8">
        <v>0</v>
      </c>
      <c r="Q18" s="7">
        <v>0</v>
      </c>
      <c r="R18" s="19"/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3</v>
      </c>
      <c r="E19" s="22">
        <v>22</v>
      </c>
      <c r="F19" s="16" t="s">
        <v>234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/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3</v>
      </c>
      <c r="E20" s="22">
        <v>22</v>
      </c>
      <c r="F20" s="16" t="s">
        <v>234</v>
      </c>
      <c r="G20" s="23">
        <v>9</v>
      </c>
      <c r="H20" s="23">
        <v>2</v>
      </c>
      <c r="I20" s="16">
        <v>2</v>
      </c>
      <c r="J20" s="24"/>
      <c r="K20" s="13">
        <v>2</v>
      </c>
      <c r="L20" s="23"/>
      <c r="M20" s="5"/>
      <c r="N20" s="6"/>
      <c r="O20" s="7"/>
      <c r="P20" s="8"/>
      <c r="Q20" s="7"/>
      <c r="R20" s="19"/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2">
        <v>0</v>
      </c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3</v>
      </c>
      <c r="E21" s="22">
        <v>22</v>
      </c>
      <c r="F21" s="16" t="s">
        <v>234</v>
      </c>
      <c r="G21" s="23">
        <v>9</v>
      </c>
      <c r="H21" s="23">
        <v>4</v>
      </c>
      <c r="I21" s="16">
        <v>2</v>
      </c>
      <c r="J21" s="24"/>
      <c r="K21" s="13">
        <v>2</v>
      </c>
      <c r="L21" s="23"/>
      <c r="M21" s="5"/>
      <c r="N21" s="6"/>
      <c r="O21" s="7"/>
      <c r="P21" s="8"/>
      <c r="Q21" s="7"/>
      <c r="R21" s="19"/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1</v>
      </c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3</v>
      </c>
      <c r="E22" s="22">
        <v>22</v>
      </c>
      <c r="F22" s="16" t="s">
        <v>234</v>
      </c>
      <c r="G22" s="23">
        <v>9</v>
      </c>
      <c r="H22" s="23">
        <v>4</v>
      </c>
      <c r="I22" s="16">
        <v>2</v>
      </c>
      <c r="J22" s="24"/>
      <c r="K22" s="13">
        <v>2</v>
      </c>
      <c r="L22" s="23"/>
      <c r="M22" s="5"/>
      <c r="N22" s="6"/>
      <c r="O22" s="7"/>
      <c r="P22" s="8"/>
      <c r="Q22" s="7"/>
      <c r="R22" s="19"/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3</v>
      </c>
      <c r="E23" s="22">
        <v>22</v>
      </c>
      <c r="F23" s="16" t="s">
        <v>234</v>
      </c>
      <c r="G23" s="23">
        <v>9</v>
      </c>
      <c r="H23" s="23">
        <v>5</v>
      </c>
      <c r="I23" s="16">
        <v>2</v>
      </c>
      <c r="J23" s="24"/>
      <c r="K23" s="13">
        <v>2</v>
      </c>
      <c r="L23" s="23"/>
      <c r="M23" s="5"/>
      <c r="N23" s="6"/>
      <c r="O23" s="7"/>
      <c r="P23" s="8"/>
      <c r="Q23" s="7"/>
      <c r="R23" s="19"/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3</v>
      </c>
      <c r="E24" s="22">
        <v>22</v>
      </c>
      <c r="F24" s="16" t="s">
        <v>234</v>
      </c>
      <c r="G24" s="23">
        <v>9</v>
      </c>
      <c r="H24" s="23">
        <v>2</v>
      </c>
      <c r="I24" s="16">
        <v>2</v>
      </c>
      <c r="J24" s="24"/>
      <c r="K24" s="13">
        <v>3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/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3</v>
      </c>
      <c r="E25" s="22">
        <v>22</v>
      </c>
      <c r="F25" s="16" t="s">
        <v>234</v>
      </c>
      <c r="G25" s="23">
        <v>9</v>
      </c>
      <c r="H25" s="23">
        <v>4</v>
      </c>
      <c r="I25" s="16">
        <v>2</v>
      </c>
      <c r="J25" s="24"/>
      <c r="K25" s="13">
        <v>2</v>
      </c>
      <c r="L25" s="23"/>
      <c r="M25" s="5"/>
      <c r="N25" s="6"/>
      <c r="O25" s="7"/>
      <c r="P25" s="8"/>
      <c r="Q25" s="7"/>
      <c r="R25" s="19"/>
      <c r="S25" s="23">
        <v>1</v>
      </c>
      <c r="T25" s="5">
        <v>0</v>
      </c>
      <c r="U25" s="6">
        <v>2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3</v>
      </c>
      <c r="E26" s="22">
        <v>22</v>
      </c>
      <c r="F26" s="16" t="s">
        <v>234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/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3</v>
      </c>
      <c r="E27" s="22">
        <v>22</v>
      </c>
      <c r="F27" s="16" t="s">
        <v>234</v>
      </c>
      <c r="G27" s="23">
        <v>9</v>
      </c>
      <c r="H27" s="23">
        <v>8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/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3</v>
      </c>
      <c r="E28" s="22">
        <v>22</v>
      </c>
      <c r="F28" s="16" t="s">
        <v>234</v>
      </c>
      <c r="G28" s="23">
        <v>9</v>
      </c>
      <c r="H28" s="23">
        <v>4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/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3</v>
      </c>
      <c r="Y28" s="7">
        <v>3</v>
      </c>
      <c r="Z28" s="12">
        <v>0</v>
      </c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3</v>
      </c>
      <c r="E29" s="22">
        <v>22</v>
      </c>
      <c r="F29" s="16" t="s">
        <v>234</v>
      </c>
      <c r="G29" s="23">
        <v>9</v>
      </c>
      <c r="H29" s="23">
        <v>2</v>
      </c>
      <c r="I29" s="16">
        <v>2</v>
      </c>
      <c r="J29" s="24"/>
      <c r="K29" s="13">
        <v>3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/>
      <c r="S29" s="23">
        <v>1</v>
      </c>
      <c r="T29" s="5">
        <v>1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3</v>
      </c>
      <c r="E30" s="22">
        <v>22</v>
      </c>
      <c r="F30" s="16" t="s">
        <v>234</v>
      </c>
      <c r="G30" s="23">
        <v>9</v>
      </c>
      <c r="H30" s="23">
        <v>4</v>
      </c>
      <c r="I30" s="16">
        <v>2</v>
      </c>
      <c r="J30" s="24"/>
      <c r="K30" s="13">
        <v>3</v>
      </c>
      <c r="L30" s="23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19"/>
      <c r="S30" s="23">
        <v>1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2">
        <v>0</v>
      </c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3</v>
      </c>
      <c r="E31" s="22">
        <v>22</v>
      </c>
      <c r="F31" s="16" t="s">
        <v>234</v>
      </c>
      <c r="G31" s="23">
        <v>9</v>
      </c>
      <c r="H31" s="23">
        <v>5</v>
      </c>
      <c r="I31" s="16">
        <v>2</v>
      </c>
      <c r="J31" s="24"/>
      <c r="K31" s="13">
        <v>3</v>
      </c>
      <c r="L31" s="23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19"/>
      <c r="S31" s="23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2">
        <v>0</v>
      </c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3</v>
      </c>
      <c r="E32" s="22">
        <v>22</v>
      </c>
      <c r="F32" s="16" t="s">
        <v>234</v>
      </c>
      <c r="G32" s="23">
        <v>9</v>
      </c>
      <c r="H32" s="23">
        <v>3</v>
      </c>
      <c r="I32" s="16">
        <v>2</v>
      </c>
      <c r="J32" s="24"/>
      <c r="K32" s="13">
        <v>2</v>
      </c>
      <c r="L32" s="23"/>
      <c r="M32" s="5"/>
      <c r="N32" s="6"/>
      <c r="O32" s="7"/>
      <c r="P32" s="8"/>
      <c r="Q32" s="7"/>
      <c r="R32" s="19"/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3</v>
      </c>
      <c r="E33" s="22">
        <v>22</v>
      </c>
      <c r="F33" s="16" t="s">
        <v>234</v>
      </c>
      <c r="G33" s="23">
        <v>9</v>
      </c>
      <c r="H33" s="23">
        <v>4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/>
      <c r="S33" s="23">
        <v>1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2">
        <v>0</v>
      </c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3</v>
      </c>
      <c r="E34" s="22">
        <v>22</v>
      </c>
      <c r="F34" s="16" t="s">
        <v>234</v>
      </c>
      <c r="G34" s="23">
        <v>9</v>
      </c>
      <c r="H34" s="23">
        <v>3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/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3</v>
      </c>
      <c r="E35" s="22">
        <v>22</v>
      </c>
      <c r="F35" s="16" t="s">
        <v>234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1</v>
      </c>
      <c r="P35" s="8">
        <v>0</v>
      </c>
      <c r="Q35" s="7">
        <v>0</v>
      </c>
      <c r="R35" s="19"/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3</v>
      </c>
      <c r="E36" s="22">
        <v>22</v>
      </c>
      <c r="F36" s="16" t="s">
        <v>234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2</v>
      </c>
      <c r="N36" s="6">
        <v>0</v>
      </c>
      <c r="O36" s="7">
        <v>0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3</v>
      </c>
      <c r="E37" s="22">
        <v>22</v>
      </c>
      <c r="F37" s="16" t="s">
        <v>234</v>
      </c>
      <c r="G37" s="23">
        <v>9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/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3</v>
      </c>
      <c r="E38" s="22">
        <v>22</v>
      </c>
      <c r="F38" s="16" t="s">
        <v>234</v>
      </c>
      <c r="G38" s="23">
        <v>9</v>
      </c>
      <c r="H38" s="23">
        <v>5</v>
      </c>
      <c r="I38" s="16">
        <v>2</v>
      </c>
      <c r="J38" s="24"/>
      <c r="K38" s="13">
        <v>3</v>
      </c>
      <c r="L38" s="23">
        <v>1</v>
      </c>
      <c r="M38" s="5">
        <v>0</v>
      </c>
      <c r="N38" s="6">
        <v>1</v>
      </c>
      <c r="O38" s="7">
        <v>1</v>
      </c>
      <c r="P38" s="8">
        <v>0</v>
      </c>
      <c r="Q38" s="7">
        <v>0</v>
      </c>
      <c r="R38" s="19"/>
      <c r="S38" s="23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2">
        <v>0</v>
      </c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3</v>
      </c>
      <c r="E39" s="22">
        <v>22</v>
      </c>
      <c r="F39" s="16" t="s">
        <v>234</v>
      </c>
      <c r="G39" s="23">
        <v>9</v>
      </c>
      <c r="H39" s="23">
        <v>3</v>
      </c>
      <c r="I39" s="16">
        <v>2</v>
      </c>
      <c r="J39" s="24"/>
      <c r="K39" s="13">
        <v>2</v>
      </c>
      <c r="L39" s="23"/>
      <c r="M39" s="5"/>
      <c r="N39" s="6"/>
      <c r="O39" s="7"/>
      <c r="P39" s="8"/>
      <c r="Q39" s="7"/>
      <c r="R39" s="19"/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1</v>
      </c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3</v>
      </c>
      <c r="E40" s="22">
        <v>22</v>
      </c>
      <c r="F40" s="16" t="s">
        <v>234</v>
      </c>
      <c r="G40" s="23">
        <v>9</v>
      </c>
      <c r="H40" s="23">
        <v>6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/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3</v>
      </c>
      <c r="E41" s="22">
        <v>22</v>
      </c>
      <c r="F41" s="16" t="s">
        <v>234</v>
      </c>
      <c r="G41" s="23">
        <v>10</v>
      </c>
      <c r="H41" s="23">
        <v>5</v>
      </c>
      <c r="I41" s="16">
        <v>2</v>
      </c>
      <c r="J41" s="24"/>
      <c r="K41" s="13">
        <v>3</v>
      </c>
      <c r="L41" s="23">
        <v>1</v>
      </c>
      <c r="M41" s="5">
        <v>1</v>
      </c>
      <c r="N41" s="6">
        <v>1</v>
      </c>
      <c r="O41" s="7">
        <v>1</v>
      </c>
      <c r="P41" s="8">
        <v>0</v>
      </c>
      <c r="Q41" s="7">
        <v>0</v>
      </c>
      <c r="R41" s="19"/>
      <c r="S41" s="23">
        <v>1</v>
      </c>
      <c r="T41" s="5">
        <v>0</v>
      </c>
      <c r="U41" s="6">
        <v>0</v>
      </c>
      <c r="V41" s="7">
        <v>1</v>
      </c>
      <c r="W41" s="8">
        <v>0</v>
      </c>
      <c r="X41" s="7">
        <v>0</v>
      </c>
      <c r="Y41" s="7">
        <v>0</v>
      </c>
      <c r="Z41" s="12">
        <v>0</v>
      </c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3</v>
      </c>
      <c r="E42" s="22">
        <v>22</v>
      </c>
      <c r="F42" s="16" t="s">
        <v>234</v>
      </c>
      <c r="G42" s="23">
        <v>10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3</v>
      </c>
      <c r="E43" s="22">
        <v>22</v>
      </c>
      <c r="F43" s="16" t="s">
        <v>234</v>
      </c>
      <c r="G43" s="23">
        <v>10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/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3</v>
      </c>
      <c r="E44" s="22">
        <v>22</v>
      </c>
      <c r="F44" s="16" t="s">
        <v>234</v>
      </c>
      <c r="G44" s="23">
        <v>10</v>
      </c>
      <c r="H44" s="23">
        <v>1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/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3</v>
      </c>
      <c r="E45" s="22">
        <v>22</v>
      </c>
      <c r="F45" s="16" t="s">
        <v>234</v>
      </c>
      <c r="G45" s="23">
        <v>10</v>
      </c>
      <c r="H45" s="23">
        <v>5</v>
      </c>
      <c r="I45" s="16">
        <v>2</v>
      </c>
      <c r="J45" s="24"/>
      <c r="K45" s="13">
        <v>2</v>
      </c>
      <c r="L45" s="23"/>
      <c r="M45" s="5"/>
      <c r="N45" s="6"/>
      <c r="O45" s="7"/>
      <c r="P45" s="8"/>
      <c r="Q45" s="7"/>
      <c r="R45" s="19"/>
      <c r="S45" s="23">
        <v>2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3</v>
      </c>
      <c r="E46" s="22">
        <v>22</v>
      </c>
      <c r="F46" s="16" t="s">
        <v>234</v>
      </c>
      <c r="G46" s="23">
        <v>10</v>
      </c>
      <c r="H46" s="23">
        <v>4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/>
      <c r="S46" s="23">
        <v>1</v>
      </c>
      <c r="T46" s="5">
        <v>1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3</v>
      </c>
      <c r="E47" s="22">
        <v>22</v>
      </c>
      <c r="F47" s="16" t="s">
        <v>234</v>
      </c>
      <c r="G47" s="23">
        <v>10</v>
      </c>
      <c r="H47" s="23">
        <v>3</v>
      </c>
      <c r="I47" s="16">
        <v>2</v>
      </c>
      <c r="J47" s="24"/>
      <c r="K47" s="13">
        <v>3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/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3</v>
      </c>
      <c r="E48" s="22">
        <v>22</v>
      </c>
      <c r="F48" s="16" t="s">
        <v>234</v>
      </c>
      <c r="G48" s="23">
        <v>10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/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3</v>
      </c>
      <c r="E49" s="22">
        <v>22</v>
      </c>
      <c r="F49" s="16" t="s">
        <v>234</v>
      </c>
      <c r="G49" s="23">
        <v>10</v>
      </c>
      <c r="H49" s="23">
        <v>4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/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2">
        <v>0</v>
      </c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3</v>
      </c>
      <c r="E50" s="22">
        <v>22</v>
      </c>
      <c r="F50" s="16" t="s">
        <v>234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19"/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3</v>
      </c>
      <c r="E51" s="22">
        <v>22</v>
      </c>
      <c r="F51" s="16" t="s">
        <v>234</v>
      </c>
      <c r="G51" s="23">
        <v>10</v>
      </c>
      <c r="H51" s="23">
        <v>6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/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3</v>
      </c>
      <c r="E52" s="22">
        <v>22</v>
      </c>
      <c r="F52" s="16" t="s">
        <v>234</v>
      </c>
      <c r="G52" s="23">
        <v>10</v>
      </c>
      <c r="H52" s="23">
        <v>4</v>
      </c>
      <c r="I52" s="16">
        <v>2</v>
      </c>
      <c r="J52" s="24"/>
      <c r="K52" s="13">
        <v>3</v>
      </c>
      <c r="L52" s="23">
        <v>1</v>
      </c>
      <c r="M52" s="5">
        <v>1</v>
      </c>
      <c r="N52" s="6">
        <v>1</v>
      </c>
      <c r="O52" s="7">
        <v>0</v>
      </c>
      <c r="P52" s="8">
        <v>0</v>
      </c>
      <c r="Q52" s="7">
        <v>0</v>
      </c>
      <c r="R52" s="19"/>
      <c r="S52" s="23">
        <v>1</v>
      </c>
      <c r="T52" s="5">
        <v>1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3</v>
      </c>
      <c r="E53" s="22">
        <v>22</v>
      </c>
      <c r="F53" s="16" t="s">
        <v>234</v>
      </c>
      <c r="G53" s="23">
        <v>10</v>
      </c>
      <c r="H53" s="23">
        <v>4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/>
      <c r="S53" s="23">
        <v>1</v>
      </c>
      <c r="T53" s="5">
        <v>2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3</v>
      </c>
      <c r="E54" s="22">
        <v>22</v>
      </c>
      <c r="F54" s="16" t="s">
        <v>234</v>
      </c>
      <c r="G54" s="23">
        <v>10</v>
      </c>
      <c r="H54" s="23">
        <v>7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/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3</v>
      </c>
      <c r="E55" s="22">
        <v>22</v>
      </c>
      <c r="F55" s="16" t="s">
        <v>234</v>
      </c>
      <c r="G55" s="23">
        <v>10</v>
      </c>
      <c r="H55" s="23">
        <v>3</v>
      </c>
      <c r="I55" s="16">
        <v>2</v>
      </c>
      <c r="J55" s="24"/>
      <c r="K55" s="13">
        <v>2</v>
      </c>
      <c r="L55" s="23"/>
      <c r="M55" s="5"/>
      <c r="N55" s="6"/>
      <c r="O55" s="7"/>
      <c r="P55" s="8"/>
      <c r="Q55" s="7"/>
      <c r="R55" s="19"/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3</v>
      </c>
      <c r="E56" s="22">
        <v>22</v>
      </c>
      <c r="F56" s="16" t="s">
        <v>234</v>
      </c>
      <c r="G56" s="23">
        <v>10</v>
      </c>
      <c r="H56" s="23">
        <v>4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/>
      <c r="S56" s="23">
        <v>1</v>
      </c>
      <c r="T56" s="5">
        <v>1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3</v>
      </c>
      <c r="E57" s="22">
        <v>22</v>
      </c>
      <c r="F57" s="16" t="s">
        <v>234</v>
      </c>
      <c r="G57" s="23">
        <v>10</v>
      </c>
      <c r="H57" s="23">
        <v>3</v>
      </c>
      <c r="I57" s="16">
        <v>2</v>
      </c>
      <c r="J57" s="24"/>
      <c r="K57" s="13">
        <v>2</v>
      </c>
      <c r="L57" s="23"/>
      <c r="M57" s="5"/>
      <c r="N57" s="6"/>
      <c r="O57" s="7"/>
      <c r="P57" s="8"/>
      <c r="Q57" s="7"/>
      <c r="R57" s="19"/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3</v>
      </c>
      <c r="E58" s="22">
        <v>22</v>
      </c>
      <c r="F58" s="16" t="s">
        <v>234</v>
      </c>
      <c r="G58" s="23">
        <v>10</v>
      </c>
      <c r="H58" s="23">
        <v>4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/>
      <c r="S58" s="23">
        <v>2</v>
      </c>
      <c r="T58" s="5">
        <v>1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3</v>
      </c>
      <c r="E59" s="22">
        <v>22</v>
      </c>
      <c r="F59" s="16" t="s">
        <v>234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3</v>
      </c>
      <c r="E60" s="22">
        <v>22</v>
      </c>
      <c r="F60" s="16" t="s">
        <v>234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2</v>
      </c>
      <c r="N60" s="6">
        <v>0</v>
      </c>
      <c r="O60" s="7">
        <v>1</v>
      </c>
      <c r="P60" s="8">
        <v>0</v>
      </c>
      <c r="Q60" s="7">
        <v>0</v>
      </c>
      <c r="R60" s="19"/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3</v>
      </c>
      <c r="E61" s="22">
        <v>22</v>
      </c>
      <c r="F61" s="16" t="s">
        <v>234</v>
      </c>
      <c r="G61" s="23">
        <v>11</v>
      </c>
      <c r="H61" s="23">
        <v>3</v>
      </c>
      <c r="I61" s="16">
        <v>2</v>
      </c>
      <c r="J61" s="24"/>
      <c r="K61" s="13">
        <v>2</v>
      </c>
      <c r="L61" s="23"/>
      <c r="M61" s="5"/>
      <c r="N61" s="6"/>
      <c r="O61" s="7"/>
      <c r="P61" s="8"/>
      <c r="Q61" s="7"/>
      <c r="R61" s="19"/>
      <c r="S61" s="23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2">
        <v>0</v>
      </c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3</v>
      </c>
      <c r="E62" s="22">
        <v>22</v>
      </c>
      <c r="F62" s="16" t="s">
        <v>234</v>
      </c>
      <c r="G62" s="23">
        <v>11</v>
      </c>
      <c r="H62" s="23">
        <v>3</v>
      </c>
      <c r="I62" s="16">
        <v>2</v>
      </c>
      <c r="J62" s="24"/>
      <c r="K62" s="13">
        <v>2</v>
      </c>
      <c r="L62" s="23"/>
      <c r="M62" s="5"/>
      <c r="N62" s="6"/>
      <c r="O62" s="7"/>
      <c r="P62" s="8"/>
      <c r="Q62" s="7"/>
      <c r="R62" s="19"/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3</v>
      </c>
      <c r="E63" s="22">
        <v>22</v>
      </c>
      <c r="F63" s="16" t="s">
        <v>234</v>
      </c>
      <c r="G63" s="23">
        <v>11</v>
      </c>
      <c r="H63" s="23">
        <v>4</v>
      </c>
      <c r="I63" s="16">
        <v>2</v>
      </c>
      <c r="J63" s="24"/>
      <c r="K63" s="13">
        <v>2</v>
      </c>
      <c r="L63" s="23"/>
      <c r="M63" s="5"/>
      <c r="N63" s="6"/>
      <c r="O63" s="7"/>
      <c r="P63" s="8"/>
      <c r="Q63" s="7"/>
      <c r="R63" s="19"/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3</v>
      </c>
      <c r="E64" s="22">
        <v>22</v>
      </c>
      <c r="F64" s="16" t="s">
        <v>234</v>
      </c>
      <c r="G64" s="23">
        <v>11</v>
      </c>
      <c r="H64" s="23">
        <v>2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/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3</v>
      </c>
      <c r="E65" s="22">
        <v>22</v>
      </c>
      <c r="F65" s="16" t="s">
        <v>234</v>
      </c>
      <c r="G65" s="23">
        <v>11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/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3</v>
      </c>
      <c r="E66" s="22">
        <v>22</v>
      </c>
      <c r="F66" s="16" t="s">
        <v>234</v>
      </c>
      <c r="G66" s="23">
        <v>11</v>
      </c>
      <c r="H66" s="23">
        <v>2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1</v>
      </c>
      <c r="O66" s="7">
        <v>1</v>
      </c>
      <c r="P66" s="8">
        <v>0</v>
      </c>
      <c r="Q66" s="7">
        <v>0</v>
      </c>
      <c r="R66" s="19"/>
      <c r="S66" s="23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2">
        <v>0</v>
      </c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3</v>
      </c>
      <c r="E67" s="22">
        <v>22</v>
      </c>
      <c r="F67" s="16" t="s">
        <v>234</v>
      </c>
      <c r="G67" s="23">
        <v>11</v>
      </c>
      <c r="H67" s="23">
        <v>3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/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3</v>
      </c>
      <c r="E68" s="22">
        <v>22</v>
      </c>
      <c r="F68" s="16" t="s">
        <v>234</v>
      </c>
      <c r="G68" s="23">
        <v>11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3</v>
      </c>
      <c r="E69" s="22">
        <v>22</v>
      </c>
      <c r="F69" s="16" t="s">
        <v>234</v>
      </c>
      <c r="G69" s="23">
        <v>11</v>
      </c>
      <c r="H69" s="23">
        <v>4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/>
      <c r="S69" s="23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2">
        <v>0</v>
      </c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3</v>
      </c>
      <c r="E70" s="22">
        <v>22</v>
      </c>
      <c r="F70" s="16" t="s">
        <v>234</v>
      </c>
      <c r="G70" s="23">
        <v>11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/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3</v>
      </c>
      <c r="E71" s="22">
        <v>22</v>
      </c>
      <c r="F71" s="16" t="s">
        <v>234</v>
      </c>
      <c r="G71" s="23">
        <v>11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9"/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3</v>
      </c>
      <c r="E72" s="22">
        <v>22</v>
      </c>
      <c r="F72" s="16" t="s">
        <v>234</v>
      </c>
      <c r="G72" s="23">
        <v>11</v>
      </c>
      <c r="H72" s="23">
        <v>2</v>
      </c>
      <c r="I72" s="16">
        <v>2</v>
      </c>
      <c r="J72" s="24"/>
      <c r="K72" s="13">
        <v>2</v>
      </c>
      <c r="L72" s="23"/>
      <c r="M72" s="5"/>
      <c r="N72" s="6"/>
      <c r="O72" s="7"/>
      <c r="P72" s="8"/>
      <c r="Q72" s="7"/>
      <c r="R72" s="19"/>
      <c r="S72" s="23">
        <v>1</v>
      </c>
      <c r="T72" s="5">
        <v>1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3</v>
      </c>
      <c r="E73" s="22">
        <v>22</v>
      </c>
      <c r="F73" s="16" t="s">
        <v>234</v>
      </c>
      <c r="G73" s="23">
        <v>11</v>
      </c>
      <c r="H73" s="23">
        <v>2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/>
      <c r="S73" s="23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2">
        <v>0</v>
      </c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3</v>
      </c>
      <c r="E74" s="22">
        <v>22</v>
      </c>
      <c r="F74" s="16" t="s">
        <v>234</v>
      </c>
      <c r="G74" s="23">
        <v>11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/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3</v>
      </c>
      <c r="E75" s="22">
        <v>22</v>
      </c>
      <c r="F75" s="16" t="s">
        <v>234</v>
      </c>
      <c r="G75" s="23">
        <v>11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/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3</v>
      </c>
      <c r="E76" s="22">
        <v>22</v>
      </c>
      <c r="F76" s="16" t="s">
        <v>234</v>
      </c>
      <c r="G76" s="23">
        <v>11</v>
      </c>
      <c r="H76" s="23">
        <v>5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/>
      <c r="S76" s="23">
        <v>1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2">
        <v>0</v>
      </c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3</v>
      </c>
      <c r="E77" s="22">
        <v>22</v>
      </c>
      <c r="F77" s="16" t="s">
        <v>234</v>
      </c>
      <c r="G77" s="23">
        <v>11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19"/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3</v>
      </c>
      <c r="E78" s="22">
        <v>22</v>
      </c>
      <c r="F78" s="16" t="s">
        <v>234</v>
      </c>
      <c r="G78" s="23">
        <v>11</v>
      </c>
      <c r="H78" s="23">
        <v>4</v>
      </c>
      <c r="I78" s="16">
        <v>2</v>
      </c>
      <c r="J78" s="24"/>
      <c r="K78" s="13">
        <v>2</v>
      </c>
      <c r="L78" s="23"/>
      <c r="M78" s="5"/>
      <c r="N78" s="6"/>
      <c r="O78" s="7"/>
      <c r="P78" s="8"/>
      <c r="Q78" s="7"/>
      <c r="R78" s="19"/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2">
        <v>0</v>
      </c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3</v>
      </c>
      <c r="E79" s="22">
        <v>22</v>
      </c>
      <c r="F79" s="16" t="s">
        <v>234</v>
      </c>
      <c r="G79" s="23">
        <v>11</v>
      </c>
      <c r="H79" s="23">
        <v>2</v>
      </c>
      <c r="I79" s="16">
        <v>2</v>
      </c>
      <c r="J79" s="24"/>
      <c r="K79" s="13">
        <v>3</v>
      </c>
      <c r="L79" s="23">
        <v>1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19"/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3</v>
      </c>
      <c r="E80" s="22">
        <v>22</v>
      </c>
      <c r="F80" s="16" t="s">
        <v>234</v>
      </c>
      <c r="G80" s="23">
        <v>12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/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3</v>
      </c>
      <c r="E81" s="22">
        <v>22</v>
      </c>
      <c r="F81" s="16" t="s">
        <v>234</v>
      </c>
      <c r="G81" s="23">
        <v>12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/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3</v>
      </c>
      <c r="E82" s="22">
        <v>22</v>
      </c>
      <c r="F82" s="16" t="s">
        <v>234</v>
      </c>
      <c r="G82" s="23">
        <v>12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/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3</v>
      </c>
      <c r="E83" s="22">
        <v>22</v>
      </c>
      <c r="F83" s="16" t="s">
        <v>234</v>
      </c>
      <c r="G83" s="23">
        <v>12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/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3</v>
      </c>
      <c r="E84" s="22">
        <v>22</v>
      </c>
      <c r="F84" s="16" t="s">
        <v>234</v>
      </c>
      <c r="G84" s="23">
        <v>12</v>
      </c>
      <c r="H84" s="23">
        <v>2</v>
      </c>
      <c r="I84" s="16">
        <v>2</v>
      </c>
      <c r="J84" s="24"/>
      <c r="K84" s="13">
        <v>2</v>
      </c>
      <c r="L84" s="23"/>
      <c r="M84" s="5"/>
      <c r="N84" s="6"/>
      <c r="O84" s="7"/>
      <c r="P84" s="8"/>
      <c r="Q84" s="7"/>
      <c r="R84" s="19"/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2">
        <v>0</v>
      </c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3</v>
      </c>
      <c r="E85" s="22">
        <v>22</v>
      </c>
      <c r="F85" s="16" t="s">
        <v>234</v>
      </c>
      <c r="G85" s="23">
        <v>12</v>
      </c>
      <c r="H85" s="23">
        <v>8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/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3</v>
      </c>
      <c r="E86" s="22">
        <v>22</v>
      </c>
      <c r="F86" s="16" t="s">
        <v>234</v>
      </c>
      <c r="G86" s="23">
        <v>12</v>
      </c>
      <c r="H86" s="23">
        <v>5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/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1</v>
      </c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3</v>
      </c>
      <c r="E87" s="22">
        <v>22</v>
      </c>
      <c r="F87" s="16" t="s">
        <v>234</v>
      </c>
      <c r="G87" s="23">
        <v>12</v>
      </c>
      <c r="H87" s="23">
        <v>2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/>
      <c r="S87" s="23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2">
        <v>0</v>
      </c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3</v>
      </c>
      <c r="E88" s="22">
        <v>22</v>
      </c>
      <c r="F88" s="16" t="s">
        <v>234</v>
      </c>
      <c r="G88" s="23">
        <v>12</v>
      </c>
      <c r="H88" s="23">
        <v>8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/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3</v>
      </c>
      <c r="E89" s="22">
        <v>22</v>
      </c>
      <c r="F89" s="16" t="s">
        <v>234</v>
      </c>
      <c r="G89" s="23">
        <v>12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/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3</v>
      </c>
      <c r="E90" s="22">
        <v>22</v>
      </c>
      <c r="F90" s="16" t="s">
        <v>234</v>
      </c>
      <c r="G90" s="23">
        <v>12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/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3</v>
      </c>
      <c r="E91" s="22">
        <v>22</v>
      </c>
      <c r="F91" s="16" t="s">
        <v>234</v>
      </c>
      <c r="G91" s="23">
        <v>12</v>
      </c>
      <c r="H91" s="23">
        <v>2</v>
      </c>
      <c r="I91" s="16">
        <v>2</v>
      </c>
      <c r="J91" s="24"/>
      <c r="K91" s="13">
        <v>2</v>
      </c>
      <c r="L91" s="23"/>
      <c r="M91" s="5"/>
      <c r="N91" s="6"/>
      <c r="O91" s="7"/>
      <c r="P91" s="8"/>
      <c r="Q91" s="7"/>
      <c r="R91" s="19"/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3</v>
      </c>
      <c r="E92" s="22">
        <v>22</v>
      </c>
      <c r="F92" s="16" t="s">
        <v>234</v>
      </c>
      <c r="G92" s="23">
        <v>12</v>
      </c>
      <c r="H92" s="23">
        <v>4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/>
      <c r="S92" s="23">
        <v>2</v>
      </c>
      <c r="T92" s="5">
        <v>1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3</v>
      </c>
      <c r="E93" s="22">
        <v>22</v>
      </c>
      <c r="F93" s="16" t="s">
        <v>234</v>
      </c>
      <c r="G93" s="23">
        <v>12</v>
      </c>
      <c r="H93" s="23">
        <v>2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/>
      <c r="S93" s="23">
        <v>1</v>
      </c>
      <c r="T93" s="5">
        <v>0</v>
      </c>
      <c r="U93" s="6">
        <v>1</v>
      </c>
      <c r="V93" s="7">
        <v>1</v>
      </c>
      <c r="W93" s="8">
        <v>0</v>
      </c>
      <c r="X93" s="7">
        <v>0</v>
      </c>
      <c r="Y93" s="7">
        <v>0</v>
      </c>
      <c r="Z93" s="12">
        <v>0</v>
      </c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3</v>
      </c>
      <c r="E94" s="22">
        <v>22</v>
      </c>
      <c r="F94" s="16" t="s">
        <v>234</v>
      </c>
      <c r="G94" s="23">
        <v>12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/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3</v>
      </c>
      <c r="E95" s="22">
        <v>22</v>
      </c>
      <c r="F95" s="16" t="s">
        <v>234</v>
      </c>
      <c r="G95" s="23">
        <v>12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3</v>
      </c>
      <c r="E96" s="22">
        <v>22</v>
      </c>
      <c r="F96" s="16" t="s">
        <v>234</v>
      </c>
      <c r="G96" s="23">
        <v>12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/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2">
        <v>0</v>
      </c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3</v>
      </c>
      <c r="E97" s="22">
        <v>22</v>
      </c>
      <c r="F97" s="16" t="s">
        <v>234</v>
      </c>
      <c r="G97" s="23">
        <v>12</v>
      </c>
      <c r="H97" s="23">
        <v>2</v>
      </c>
      <c r="I97" s="16">
        <v>2</v>
      </c>
      <c r="J97" s="24"/>
      <c r="K97" s="13">
        <v>2</v>
      </c>
      <c r="L97" s="23"/>
      <c r="M97" s="5"/>
      <c r="N97" s="6"/>
      <c r="O97" s="7"/>
      <c r="P97" s="8"/>
      <c r="Q97" s="7"/>
      <c r="R97" s="19"/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2">
        <v>0</v>
      </c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3</v>
      </c>
      <c r="E98" s="22">
        <v>22</v>
      </c>
      <c r="F98" s="16" t="s">
        <v>234</v>
      </c>
      <c r="G98" s="23">
        <v>13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/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3</v>
      </c>
      <c r="E99" s="22">
        <v>22</v>
      </c>
      <c r="F99" s="16" t="s">
        <v>234</v>
      </c>
      <c r="G99" s="23">
        <v>13</v>
      </c>
      <c r="H99" s="23">
        <v>2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/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3</v>
      </c>
      <c r="E100" s="22">
        <v>22</v>
      </c>
      <c r="F100" s="16" t="s">
        <v>234</v>
      </c>
      <c r="G100" s="23">
        <v>13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>
        <v>6</v>
      </c>
      <c r="N100" s="6">
        <v>1</v>
      </c>
      <c r="O100" s="7">
        <v>1</v>
      </c>
      <c r="P100" s="8">
        <v>0</v>
      </c>
      <c r="Q100" s="7">
        <v>0</v>
      </c>
      <c r="R100" s="19"/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3</v>
      </c>
      <c r="E101" s="22">
        <v>22</v>
      </c>
      <c r="F101" s="16" t="s">
        <v>234</v>
      </c>
      <c r="G101" s="23">
        <v>13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3</v>
      </c>
      <c r="E102" s="22">
        <v>22</v>
      </c>
      <c r="F102" s="16" t="s">
        <v>234</v>
      </c>
      <c r="G102" s="23">
        <v>13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3</v>
      </c>
      <c r="E103" s="22">
        <v>22</v>
      </c>
      <c r="F103" s="16" t="s">
        <v>234</v>
      </c>
      <c r="G103" s="23">
        <v>13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9"/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3</v>
      </c>
      <c r="E104" s="22">
        <v>22</v>
      </c>
      <c r="F104" s="16" t="s">
        <v>234</v>
      </c>
      <c r="G104" s="23">
        <v>13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1</v>
      </c>
      <c r="O104" s="7">
        <v>0</v>
      </c>
      <c r="P104" s="8">
        <v>0</v>
      </c>
      <c r="Q104" s="7">
        <v>0</v>
      </c>
      <c r="R104" s="19"/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3</v>
      </c>
      <c r="E105" s="22">
        <v>22</v>
      </c>
      <c r="F105" s="16" t="s">
        <v>234</v>
      </c>
      <c r="G105" s="23">
        <v>13</v>
      </c>
      <c r="H105" s="23">
        <v>2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/>
      <c r="S105" s="23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2">
        <v>0</v>
      </c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3</v>
      </c>
      <c r="E106" s="22">
        <v>22</v>
      </c>
      <c r="F106" s="16" t="s">
        <v>234</v>
      </c>
      <c r="G106" s="23">
        <v>13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9"/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3</v>
      </c>
      <c r="E107" s="22">
        <v>22</v>
      </c>
      <c r="F107" s="16" t="s">
        <v>234</v>
      </c>
      <c r="G107" s="23">
        <v>14</v>
      </c>
      <c r="H107" s="23">
        <v>4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/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3</v>
      </c>
      <c r="E108" s="22">
        <v>22</v>
      </c>
      <c r="F108" s="16" t="s">
        <v>234</v>
      </c>
      <c r="G108" s="23">
        <v>14</v>
      </c>
      <c r="H108" s="23">
        <v>4</v>
      </c>
      <c r="I108" s="16">
        <v>2</v>
      </c>
      <c r="J108" s="24"/>
      <c r="K108" s="13">
        <v>2</v>
      </c>
      <c r="L108" s="23"/>
      <c r="M108" s="5"/>
      <c r="N108" s="6"/>
      <c r="O108" s="7"/>
      <c r="P108" s="8"/>
      <c r="Q108" s="7"/>
      <c r="R108" s="19"/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3</v>
      </c>
      <c r="E109" s="22">
        <v>22</v>
      </c>
      <c r="F109" s="16" t="s">
        <v>234</v>
      </c>
      <c r="G109" s="23">
        <v>14</v>
      </c>
      <c r="H109" s="23">
        <v>4</v>
      </c>
      <c r="I109" s="16">
        <v>2</v>
      </c>
      <c r="J109" s="24"/>
      <c r="K109" s="13">
        <v>2</v>
      </c>
      <c r="L109" s="23"/>
      <c r="M109" s="5"/>
      <c r="N109" s="6"/>
      <c r="O109" s="7"/>
      <c r="P109" s="8"/>
      <c r="Q109" s="7"/>
      <c r="R109" s="19"/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0</v>
      </c>
      <c r="Z109" s="12">
        <v>0</v>
      </c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3</v>
      </c>
      <c r="E110" s="22">
        <v>22</v>
      </c>
      <c r="F110" s="16" t="s">
        <v>234</v>
      </c>
      <c r="G110" s="23">
        <v>14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/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3</v>
      </c>
      <c r="E111" s="22">
        <v>22</v>
      </c>
      <c r="F111" s="16" t="s">
        <v>234</v>
      </c>
      <c r="G111" s="23">
        <v>14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/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3</v>
      </c>
      <c r="E112" s="22">
        <v>22</v>
      </c>
      <c r="F112" s="16" t="s">
        <v>234</v>
      </c>
      <c r="G112" s="23">
        <v>14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2</v>
      </c>
      <c r="O112" s="7">
        <v>1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3</v>
      </c>
      <c r="E113" s="22">
        <v>22</v>
      </c>
      <c r="F113" s="16" t="s">
        <v>234</v>
      </c>
      <c r="G113" s="23">
        <v>14</v>
      </c>
      <c r="H113" s="23">
        <v>5</v>
      </c>
      <c r="I113" s="16">
        <v>2</v>
      </c>
      <c r="J113" s="24"/>
      <c r="K113" s="13">
        <v>3</v>
      </c>
      <c r="L113" s="23">
        <v>1</v>
      </c>
      <c r="M113" s="5">
        <v>1</v>
      </c>
      <c r="N113" s="6">
        <v>1</v>
      </c>
      <c r="O113" s="7">
        <v>1</v>
      </c>
      <c r="P113" s="8">
        <v>0</v>
      </c>
      <c r="Q113" s="7">
        <v>0</v>
      </c>
      <c r="R113" s="19"/>
      <c r="S113" s="23">
        <v>1</v>
      </c>
      <c r="T113" s="5">
        <v>0</v>
      </c>
      <c r="U113" s="6">
        <v>0</v>
      </c>
      <c r="V113" s="7">
        <v>1</v>
      </c>
      <c r="W113" s="8">
        <v>0</v>
      </c>
      <c r="X113" s="7">
        <v>0</v>
      </c>
      <c r="Y113" s="7">
        <v>0</v>
      </c>
      <c r="Z113" s="12">
        <v>0</v>
      </c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3</v>
      </c>
      <c r="E114" s="22">
        <v>22</v>
      </c>
      <c r="F114" s="16" t="s">
        <v>234</v>
      </c>
      <c r="G114" s="23">
        <v>14</v>
      </c>
      <c r="H114" s="23">
        <v>3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/>
      <c r="S114" s="23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3</v>
      </c>
      <c r="E115" s="22">
        <v>22</v>
      </c>
      <c r="F115" s="16" t="s">
        <v>234</v>
      </c>
      <c r="G115" s="23">
        <v>14</v>
      </c>
      <c r="H115" s="23">
        <v>3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/>
      <c r="S115" s="23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2">
        <v>0</v>
      </c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3</v>
      </c>
      <c r="E116" s="22">
        <v>22</v>
      </c>
      <c r="F116" s="16" t="s">
        <v>234</v>
      </c>
      <c r="G116" s="23">
        <v>15</v>
      </c>
      <c r="H116" s="23">
        <v>3</v>
      </c>
      <c r="I116" s="16">
        <v>2</v>
      </c>
      <c r="J116" s="24"/>
      <c r="K116" s="13">
        <v>3</v>
      </c>
      <c r="L116" s="23">
        <v>2</v>
      </c>
      <c r="M116" s="5"/>
      <c r="N116" s="6"/>
      <c r="O116" s="7"/>
      <c r="P116" s="8"/>
      <c r="Q116" s="7"/>
      <c r="R116" s="19"/>
      <c r="S116" s="23">
        <v>1</v>
      </c>
      <c r="T116" s="5">
        <v>1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3</v>
      </c>
      <c r="E117" s="22">
        <v>22</v>
      </c>
      <c r="F117" s="16" t="s">
        <v>234</v>
      </c>
      <c r="G117" s="23">
        <v>15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/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3</v>
      </c>
      <c r="E118" s="22">
        <v>22</v>
      </c>
      <c r="F118" s="16" t="s">
        <v>234</v>
      </c>
      <c r="G118" s="23">
        <v>15</v>
      </c>
      <c r="H118" s="23">
        <v>3</v>
      </c>
      <c r="I118" s="16">
        <v>2</v>
      </c>
      <c r="J118" s="24"/>
      <c r="K118" s="13">
        <v>2</v>
      </c>
      <c r="L118" s="23"/>
      <c r="M118" s="5"/>
      <c r="N118" s="6"/>
      <c r="O118" s="7"/>
      <c r="P118" s="8"/>
      <c r="Q118" s="7"/>
      <c r="R118" s="19"/>
      <c r="S118" s="23">
        <v>3</v>
      </c>
      <c r="T118" s="5">
        <v>1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3</v>
      </c>
      <c r="E119" s="22">
        <v>22</v>
      </c>
      <c r="F119" s="16" t="s">
        <v>234</v>
      </c>
      <c r="G119" s="23">
        <v>15</v>
      </c>
      <c r="H119" s="23">
        <v>2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3</v>
      </c>
      <c r="E120" s="22">
        <v>22</v>
      </c>
      <c r="F120" s="16" t="s">
        <v>234</v>
      </c>
      <c r="G120" s="23">
        <v>15</v>
      </c>
      <c r="H120" s="23">
        <v>5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1</v>
      </c>
      <c r="P120" s="8">
        <v>0</v>
      </c>
      <c r="Q120" s="7">
        <v>0</v>
      </c>
      <c r="R120" s="19"/>
      <c r="S120" s="23">
        <v>1</v>
      </c>
      <c r="T120" s="5">
        <v>0</v>
      </c>
      <c r="U120" s="6">
        <v>1</v>
      </c>
      <c r="V120" s="7">
        <v>1</v>
      </c>
      <c r="W120" s="8">
        <v>0</v>
      </c>
      <c r="X120" s="7">
        <v>0</v>
      </c>
      <c r="Y120" s="7">
        <v>1</v>
      </c>
      <c r="Z120" s="12">
        <v>0</v>
      </c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3</v>
      </c>
      <c r="E121" s="22">
        <v>22</v>
      </c>
      <c r="F121" s="16" t="s">
        <v>234</v>
      </c>
      <c r="G121" s="23">
        <v>15</v>
      </c>
      <c r="H121" s="23">
        <v>4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/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3</v>
      </c>
      <c r="E122" s="22">
        <v>22</v>
      </c>
      <c r="F122" s="16" t="s">
        <v>234</v>
      </c>
      <c r="G122" s="23">
        <v>16</v>
      </c>
      <c r="H122" s="23">
        <v>3</v>
      </c>
      <c r="I122" s="16">
        <v>2</v>
      </c>
      <c r="J122" s="24"/>
      <c r="K122" s="13">
        <v>2</v>
      </c>
      <c r="L122" s="23"/>
      <c r="M122" s="5"/>
      <c r="N122" s="6"/>
      <c r="O122" s="7"/>
      <c r="P122" s="8"/>
      <c r="Q122" s="7"/>
      <c r="R122" s="19"/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2">
        <v>0</v>
      </c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3</v>
      </c>
      <c r="E123" s="22">
        <v>22</v>
      </c>
      <c r="F123" s="16" t="s">
        <v>234</v>
      </c>
      <c r="G123" s="23">
        <v>16</v>
      </c>
      <c r="H123" s="23">
        <v>3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/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3</v>
      </c>
      <c r="E124" s="22">
        <v>22</v>
      </c>
      <c r="F124" s="16" t="s">
        <v>234</v>
      </c>
      <c r="G124" s="23">
        <v>16</v>
      </c>
      <c r="H124" s="23">
        <v>3</v>
      </c>
      <c r="I124" s="16">
        <v>2</v>
      </c>
      <c r="J124" s="24"/>
      <c r="K124" s="13">
        <v>2</v>
      </c>
      <c r="L124" s="23"/>
      <c r="M124" s="5"/>
      <c r="N124" s="6"/>
      <c r="O124" s="7"/>
      <c r="P124" s="8"/>
      <c r="Q124" s="7"/>
      <c r="R124" s="19"/>
      <c r="S124" s="23">
        <v>2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2">
        <v>0</v>
      </c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3</v>
      </c>
      <c r="E125" s="22">
        <v>22</v>
      </c>
      <c r="F125" s="16" t="s">
        <v>234</v>
      </c>
      <c r="G125" s="23">
        <v>16</v>
      </c>
      <c r="H125" s="23">
        <v>5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/>
      <c r="S125" s="23">
        <v>1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2">
        <v>0</v>
      </c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3</v>
      </c>
      <c r="E126" s="22">
        <v>22</v>
      </c>
      <c r="F126" s="16" t="s">
        <v>234</v>
      </c>
      <c r="G126" s="23">
        <v>16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/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3</v>
      </c>
      <c r="E127" s="22">
        <v>22</v>
      </c>
      <c r="F127" s="16" t="s">
        <v>234</v>
      </c>
      <c r="G127" s="23">
        <v>16</v>
      </c>
      <c r="H127" s="23">
        <v>3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/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3</v>
      </c>
      <c r="E128" s="22">
        <v>22</v>
      </c>
      <c r="F128" s="16" t="s">
        <v>234</v>
      </c>
      <c r="G128" s="23">
        <v>17</v>
      </c>
      <c r="H128" s="23">
        <v>4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/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3</v>
      </c>
      <c r="E129" s="22">
        <v>22</v>
      </c>
      <c r="F129" s="16" t="s">
        <v>234</v>
      </c>
      <c r="G129" s="23">
        <v>17</v>
      </c>
      <c r="H129" s="23">
        <v>2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/>
      <c r="S129" s="23">
        <v>1</v>
      </c>
      <c r="T129" s="5">
        <v>0</v>
      </c>
      <c r="U129" s="6">
        <v>1</v>
      </c>
      <c r="V129" s="7">
        <v>1</v>
      </c>
      <c r="W129" s="8">
        <v>0</v>
      </c>
      <c r="X129" s="7">
        <v>0</v>
      </c>
      <c r="Y129" s="7">
        <v>0</v>
      </c>
      <c r="Z129" s="12">
        <v>0</v>
      </c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3</v>
      </c>
      <c r="E130" s="22">
        <v>22</v>
      </c>
      <c r="F130" s="16" t="s">
        <v>234</v>
      </c>
      <c r="G130" s="23">
        <v>17</v>
      </c>
      <c r="H130" s="23">
        <v>2</v>
      </c>
      <c r="I130" s="16">
        <v>2</v>
      </c>
      <c r="J130" s="24"/>
      <c r="K130" s="13">
        <v>2</v>
      </c>
      <c r="L130" s="23"/>
      <c r="M130" s="5"/>
      <c r="N130" s="6"/>
      <c r="O130" s="7"/>
      <c r="P130" s="8"/>
      <c r="Q130" s="7"/>
      <c r="R130" s="19"/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3</v>
      </c>
      <c r="E131" s="22">
        <v>22</v>
      </c>
      <c r="F131" s="16" t="s">
        <v>234</v>
      </c>
      <c r="G131" s="23">
        <v>17</v>
      </c>
      <c r="H131" s="23">
        <v>2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/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0</v>
      </c>
      <c r="Z131" s="12">
        <v>0</v>
      </c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3</v>
      </c>
      <c r="E132" s="22">
        <v>22</v>
      </c>
      <c r="F132" s="16" t="s">
        <v>234</v>
      </c>
      <c r="G132" s="23">
        <v>17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3</v>
      </c>
      <c r="E133" s="22">
        <v>22</v>
      </c>
      <c r="F133" s="16" t="s">
        <v>234</v>
      </c>
      <c r="G133" s="23">
        <v>17</v>
      </c>
      <c r="H133" s="23">
        <v>2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/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/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/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J10" sqref="J10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08" t="str">
        <f>ローデータ!B2</f>
        <v>東住吉区</v>
      </c>
      <c r="D3" s="209"/>
      <c r="E3" s="209"/>
      <c r="F3" s="210"/>
    </row>
    <row r="4" spans="1:20" ht="18" customHeight="1" x14ac:dyDescent="0.15">
      <c r="B4" s="211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2"/>
      <c r="C5" s="169" t="str">
        <f>ローデータ!B4</f>
        <v>令和2年</v>
      </c>
      <c r="D5" s="166">
        <f>ローデータ!C4</f>
        <v>3</v>
      </c>
      <c r="E5" s="166">
        <f>ローデータ!D4</f>
        <v>22</v>
      </c>
      <c r="F5" s="166" t="str">
        <f>ローデータ!E4</f>
        <v>日</v>
      </c>
    </row>
    <row r="6" spans="1:20" ht="15.95" customHeight="1" x14ac:dyDescent="0.15"/>
    <row r="7" spans="1:20" ht="15.95" customHeight="1" x14ac:dyDescent="0.15">
      <c r="B7" s="213" t="s">
        <v>227</v>
      </c>
      <c r="C7" s="214"/>
      <c r="E7" t="s">
        <v>230</v>
      </c>
    </row>
    <row r="8" spans="1:20" ht="15.95" customHeight="1" x14ac:dyDescent="0.15">
      <c r="B8" s="208">
        <f>COUNTIFS(ローデータ!B12:B4206,1)+COUNTIFS(ローデータ!B12:B4206,2)</f>
        <v>122</v>
      </c>
      <c r="C8" s="210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122</v>
      </c>
      <c r="E13" s="166">
        <f>COUNTIFS(ローデータ!B12:B4206,2)</f>
        <v>0</v>
      </c>
      <c r="F13" s="166">
        <f>SUM(D13:E13)</f>
        <v>122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08" t="str">
        <f>ローデータ!B2</f>
        <v>東住吉区</v>
      </c>
      <c r="C16" s="209"/>
      <c r="D16" s="209"/>
      <c r="E16" s="210"/>
      <c r="G16" s="218" t="s">
        <v>195</v>
      </c>
      <c r="H16" s="219"/>
      <c r="I16" s="220"/>
      <c r="K16" s="82"/>
      <c r="L16" s="62"/>
    </row>
    <row r="17" spans="1:19" ht="15.95" customHeight="1" x14ac:dyDescent="0.15">
      <c r="A17" s="211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21"/>
      <c r="H17" s="222"/>
      <c r="I17" s="223"/>
      <c r="K17" s="62"/>
      <c r="L17" s="62"/>
    </row>
    <row r="18" spans="1:19" ht="15.95" customHeight="1" x14ac:dyDescent="0.15">
      <c r="A18" s="212"/>
      <c r="B18" s="169" t="str">
        <f>ローデータ!B4</f>
        <v>令和2年</v>
      </c>
      <c r="C18" s="120">
        <f>ローデータ!C4</f>
        <v>3</v>
      </c>
      <c r="D18" s="120">
        <f>ローデータ!D4</f>
        <v>22</v>
      </c>
      <c r="E18" s="120" t="str">
        <f>ローデータ!E4</f>
        <v>日</v>
      </c>
      <c r="G18" s="208">
        <f>COUNTIFS(ローデータ!B12:B4206,2)</f>
        <v>0</v>
      </c>
      <c r="H18" s="209"/>
      <c r="I18" s="210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5"/>
      <c r="B23" s="213">
        <v>1</v>
      </c>
      <c r="C23" s="214"/>
      <c r="D23" s="213">
        <v>2</v>
      </c>
      <c r="E23" s="214"/>
      <c r="F23" s="213">
        <v>3</v>
      </c>
      <c r="G23" s="217"/>
      <c r="H23" s="214"/>
      <c r="I23" s="21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6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2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08">
        <f>COUNTIFS(ローデータ!$B$12:$B$4206,2,ローデータ!$K$12:$K$4206,B23)</f>
        <v>0</v>
      </c>
      <c r="C25" s="210"/>
      <c r="D25" s="208">
        <f>COUNTIFS(ローデータ!$B$12:$B$4206,2,ローデータ!$K$12:$K$4206,D23)</f>
        <v>0</v>
      </c>
      <c r="E25" s="210"/>
      <c r="F25" s="208">
        <f>COUNTIFS(ローデータ!$B$12:$B$4206,2,ローデータ!$K$12:$K$4206,F23)</f>
        <v>0</v>
      </c>
      <c r="G25" s="209"/>
      <c r="H25" s="210"/>
      <c r="I25" s="56">
        <f>SUM(B25:H25)</f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15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28" t="s">
        <v>50</v>
      </c>
      <c r="I29" s="243"/>
      <c r="J29" s="245" t="s">
        <v>96</v>
      </c>
      <c r="K29" s="247" t="s">
        <v>97</v>
      </c>
      <c r="L29" s="241" t="s">
        <v>98</v>
      </c>
      <c r="M29" s="247" t="s">
        <v>99</v>
      </c>
      <c r="N29" s="241" t="s">
        <v>100</v>
      </c>
      <c r="O29" s="231" t="s">
        <v>50</v>
      </c>
    </row>
    <row r="30" spans="1:19" ht="15.95" customHeight="1" x14ac:dyDescent="0.15">
      <c r="A30" s="227"/>
      <c r="B30" s="233" t="s">
        <v>65</v>
      </c>
      <c r="C30" s="233" t="s">
        <v>66</v>
      </c>
      <c r="D30" s="235" t="s">
        <v>101</v>
      </c>
      <c r="E30" s="237" t="s">
        <v>102</v>
      </c>
      <c r="F30" s="239" t="s">
        <v>103</v>
      </c>
      <c r="G30" s="229"/>
      <c r="H30" s="39"/>
      <c r="I30" s="244"/>
      <c r="J30" s="246"/>
      <c r="K30" s="248"/>
      <c r="L30" s="242"/>
      <c r="M30" s="248"/>
      <c r="N30" s="242"/>
      <c r="O30" s="232"/>
    </row>
    <row r="31" spans="1:19" ht="15.95" customHeight="1" x14ac:dyDescent="0.15">
      <c r="A31" s="216"/>
      <c r="B31" s="234"/>
      <c r="C31" s="234"/>
      <c r="D31" s="236"/>
      <c r="E31" s="238"/>
      <c r="F31" s="240"/>
      <c r="G31" s="230"/>
      <c r="H31" s="39"/>
      <c r="I31" s="167" t="s">
        <v>51</v>
      </c>
      <c r="J31" s="85">
        <f>SUMIFS(ローデータ!M12:M4206,ローデータ!$B$12:$B$4206,2,ローデータ!$K$12:$K$4206,$B$23)</f>
        <v>0</v>
      </c>
      <c r="K31" s="85">
        <f>SUMIFS(ローデータ!N12:N4206,ローデータ!$B$12:$B$4206,2,ローデータ!$K$12:$K$4206,$B$23)</f>
        <v>0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0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0</v>
      </c>
      <c r="G32" s="56">
        <f>SUM(B32:F32)</f>
        <v>0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15"/>
      <c r="B36" s="165">
        <v>1</v>
      </c>
      <c r="C36" s="165">
        <v>2</v>
      </c>
      <c r="D36" s="165">
        <v>3</v>
      </c>
      <c r="E36" s="211" t="s">
        <v>50</v>
      </c>
      <c r="F36" s="39"/>
      <c r="I36" s="243"/>
      <c r="J36" s="268" t="s">
        <v>104</v>
      </c>
      <c r="K36" s="249" t="s">
        <v>105</v>
      </c>
      <c r="L36" s="249" t="s">
        <v>98</v>
      </c>
      <c r="M36" s="249" t="s">
        <v>106</v>
      </c>
      <c r="N36" s="251" t="s">
        <v>107</v>
      </c>
      <c r="O36" s="249" t="s">
        <v>36</v>
      </c>
      <c r="P36" s="251" t="s">
        <v>69</v>
      </c>
      <c r="Q36" s="228" t="s">
        <v>50</v>
      </c>
    </row>
    <row r="37" spans="1:17" ht="15.95" customHeight="1" x14ac:dyDescent="0.15">
      <c r="A37" s="216"/>
      <c r="B37" s="168" t="s">
        <v>67</v>
      </c>
      <c r="C37" s="168" t="s">
        <v>66</v>
      </c>
      <c r="D37" s="168" t="s">
        <v>68</v>
      </c>
      <c r="E37" s="212"/>
      <c r="G37" s="39"/>
      <c r="I37" s="244"/>
      <c r="J37" s="269"/>
      <c r="K37" s="250"/>
      <c r="L37" s="250"/>
      <c r="M37" s="250"/>
      <c r="N37" s="252"/>
      <c r="O37" s="250"/>
      <c r="P37" s="252"/>
      <c r="Q37" s="230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3"/>
      <c r="B42" s="256" t="s">
        <v>16</v>
      </c>
      <c r="C42" s="257"/>
      <c r="D42" s="257"/>
      <c r="E42" s="257"/>
      <c r="F42" s="258"/>
      <c r="G42" s="259" t="s">
        <v>50</v>
      </c>
      <c r="H42" s="262" t="s">
        <v>13</v>
      </c>
      <c r="I42" s="263"/>
      <c r="J42" s="264"/>
      <c r="K42" s="265" t="s">
        <v>50</v>
      </c>
    </row>
    <row r="43" spans="1:17" ht="15.95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5.95" customHeight="1" x14ac:dyDescent="0.15">
      <c r="A44" s="254"/>
      <c r="B44" s="233" t="s">
        <v>65</v>
      </c>
      <c r="C44" s="233" t="s">
        <v>66</v>
      </c>
      <c r="D44" s="270" t="s">
        <v>101</v>
      </c>
      <c r="E44" s="272" t="s">
        <v>102</v>
      </c>
      <c r="F44" s="274" t="s">
        <v>103</v>
      </c>
      <c r="G44" s="260"/>
      <c r="H44" s="276" t="s">
        <v>67</v>
      </c>
      <c r="I44" s="287" t="s">
        <v>66</v>
      </c>
      <c r="J44" s="287" t="s">
        <v>68</v>
      </c>
      <c r="K44" s="266"/>
      <c r="M44" s="39"/>
      <c r="N44" s="39"/>
      <c r="O44" s="39"/>
      <c r="P44" s="39"/>
    </row>
    <row r="45" spans="1:17" ht="15.95" customHeight="1" x14ac:dyDescent="0.15">
      <c r="A45" s="255"/>
      <c r="B45" s="234"/>
      <c r="C45" s="234"/>
      <c r="D45" s="271"/>
      <c r="E45" s="273"/>
      <c r="F45" s="275"/>
      <c r="G45" s="261"/>
      <c r="H45" s="277"/>
      <c r="I45" s="288"/>
      <c r="J45" s="288"/>
      <c r="K45" s="267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5"/>
      <c r="B49" s="278" t="s">
        <v>165</v>
      </c>
      <c r="C49" s="279"/>
      <c r="D49" s="279"/>
      <c r="E49" s="279"/>
      <c r="F49" s="280"/>
      <c r="G49" s="281" t="s">
        <v>50</v>
      </c>
      <c r="H49" s="284" t="s">
        <v>71</v>
      </c>
      <c r="I49" s="217"/>
      <c r="J49" s="217"/>
      <c r="K49" s="217"/>
      <c r="L49" s="217"/>
      <c r="M49" s="217"/>
      <c r="N49" s="214"/>
      <c r="O49" s="211" t="s">
        <v>50</v>
      </c>
    </row>
    <row r="50" spans="1:15" ht="15.95" customHeight="1" x14ac:dyDescent="0.15">
      <c r="A50" s="227"/>
      <c r="B50" s="290" t="s">
        <v>96</v>
      </c>
      <c r="C50" s="292" t="s">
        <v>97</v>
      </c>
      <c r="D50" s="294" t="s">
        <v>98</v>
      </c>
      <c r="E50" s="292" t="s">
        <v>99</v>
      </c>
      <c r="F50" s="294" t="s">
        <v>100</v>
      </c>
      <c r="G50" s="282"/>
      <c r="H50" s="296" t="s">
        <v>104</v>
      </c>
      <c r="I50" s="285" t="s">
        <v>105</v>
      </c>
      <c r="J50" s="285" t="s">
        <v>98</v>
      </c>
      <c r="K50" s="285" t="s">
        <v>106</v>
      </c>
      <c r="L50" s="237" t="s">
        <v>107</v>
      </c>
      <c r="M50" s="285" t="s">
        <v>36</v>
      </c>
      <c r="N50" s="237" t="s">
        <v>69</v>
      </c>
      <c r="O50" s="289"/>
    </row>
    <row r="51" spans="1:15" ht="15.95" customHeight="1" x14ac:dyDescent="0.15">
      <c r="A51" s="216"/>
      <c r="B51" s="291"/>
      <c r="C51" s="293"/>
      <c r="D51" s="295"/>
      <c r="E51" s="293"/>
      <c r="F51" s="295"/>
      <c r="G51" s="283"/>
      <c r="H51" s="297"/>
      <c r="I51" s="286"/>
      <c r="J51" s="286"/>
      <c r="K51" s="286"/>
      <c r="L51" s="238"/>
      <c r="M51" s="286"/>
      <c r="N51" s="238"/>
      <c r="O51" s="212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08" t="str">
        <f>ローデータ!B2</f>
        <v>東住吉区</v>
      </c>
      <c r="C2" s="209"/>
      <c r="D2" s="209"/>
      <c r="E2" s="210"/>
      <c r="G2" s="160"/>
      <c r="H2" s="303" t="s">
        <v>94</v>
      </c>
      <c r="I2" s="304"/>
      <c r="K2" s="82"/>
      <c r="L2" s="62"/>
    </row>
    <row r="3" spans="1:19" ht="14.1" customHeight="1" x14ac:dyDescent="0.15">
      <c r="A3" s="211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04"/>
      <c r="I3" s="304"/>
      <c r="K3" s="62"/>
      <c r="L3" s="62"/>
    </row>
    <row r="4" spans="1:19" ht="14.1" customHeight="1" x14ac:dyDescent="0.15">
      <c r="A4" s="212"/>
      <c r="B4" s="155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61"/>
      <c r="H4" s="305">
        <f>COUNTIFS(ローデータ!B12:B1011,1)</f>
        <v>122</v>
      </c>
      <c r="I4" s="305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15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</v>
      </c>
      <c r="C10" s="56">
        <f>COUNTIFS(ローデータ!$B$12:$B$1011,1,ローデータ!$H$12:$H$1011,C8)</f>
        <v>31</v>
      </c>
      <c r="D10" s="56">
        <f>COUNTIFS(ローデータ!$B$12:$B$1011,1,ローデータ!$H$12:$H$1011,D8)</f>
        <v>26</v>
      </c>
      <c r="E10" s="56">
        <f>COUNTIFS(ローデータ!$B$12:$B$1011,1,ローデータ!$H$12:$H$1011,E8)</f>
        <v>31</v>
      </c>
      <c r="F10" s="56">
        <f>COUNTIFS(ローデータ!$B$12:$B$1011,1,ローデータ!$H$12:$H$1011,F8)</f>
        <v>24</v>
      </c>
      <c r="G10" s="56">
        <f>COUNTIFS(ローデータ!$B$12:$B$1011,1,ローデータ!$H$12:$H$1011,G8)</f>
        <v>3</v>
      </c>
      <c r="H10" s="56">
        <f>COUNTIFS(ローデータ!$B$12:$B$1011,1,ローデータ!$H$12:$H$1011,H8)</f>
        <v>3</v>
      </c>
      <c r="I10" s="56">
        <f>COUNTIFS(ローデータ!$B$12:$B$1011,1,ローデータ!$H$12:$H$1011,I8)</f>
        <v>3</v>
      </c>
      <c r="J10" s="56">
        <f>COUNTIFS(ローデータ!$B$12:$B$1011,1,ローデータ!$H$12:$H$1011,J8)</f>
        <v>0</v>
      </c>
      <c r="K10" s="56">
        <f>SUM(B10:J10)</f>
        <v>122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15"/>
      <c r="B14" s="147">
        <v>1</v>
      </c>
      <c r="C14" s="147">
        <v>2</v>
      </c>
      <c r="D14" s="211" t="s">
        <v>50</v>
      </c>
      <c r="F14" s="215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28" t="s">
        <v>50</v>
      </c>
    </row>
    <row r="15" spans="1:19" ht="14.1" customHeight="1" x14ac:dyDescent="0.15">
      <c r="A15" s="216"/>
      <c r="B15" s="153" t="s">
        <v>63</v>
      </c>
      <c r="C15" s="153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122</v>
      </c>
      <c r="D16" s="56">
        <f>SUM(B16:C16)</f>
        <v>122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5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08">
        <f>COUNTIFS(ローデータ!$B$12:$B$1011,1,ローデータ!$K$12:$K$1011,B21)</f>
        <v>51</v>
      </c>
      <c r="C23" s="210"/>
      <c r="D23" s="208">
        <f>COUNTIFS(ローデータ!$B$12:$B$1011,1,ローデータ!$K$12:$K$1011,D21)</f>
        <v>34</v>
      </c>
      <c r="E23" s="210"/>
      <c r="F23" s="208">
        <f>COUNTIFS(ローデータ!$B$12:$B$1011,1,ローデータ!$K$12:$K$1011,F21)</f>
        <v>37</v>
      </c>
      <c r="G23" s="209"/>
      <c r="H23" s="210"/>
      <c r="I23" s="56">
        <f>SUM(B23:H23)</f>
        <v>122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15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54" t="s">
        <v>51</v>
      </c>
      <c r="J29" s="85">
        <f>SUMIFS(ローデータ!M12:M1011,ローデータ!$B$12:$B$1011,1,ローデータ!$K$12:$K$1011,$B$21)</f>
        <v>19</v>
      </c>
      <c r="K29" s="85">
        <f>SUMIFS(ローデータ!N12:N1011,ローデータ!$B$12:$B$1011,1,ローデータ!$K$12:$K$1011,$B$21)</f>
        <v>36</v>
      </c>
      <c r="L29" s="85">
        <f>SUMIFS(ローデータ!O12:O1011,ローデータ!$B$12:$B$1011,1,ローデータ!$K$12:$K$1011,$B$21)</f>
        <v>18</v>
      </c>
      <c r="M29" s="85">
        <f>SUMIFS(ローデータ!P12:P1011,ローデータ!$B$12:$B$1011,1,ローデータ!$K$12:$K$1011,$B$21)</f>
        <v>0</v>
      </c>
      <c r="N29" s="85">
        <f>SUMIFS(ローデータ!Q12:Q1011,ローデータ!$B$12:$B$1011,1,ローデータ!$K$12:$K$1011,$B$21)</f>
        <v>0</v>
      </c>
      <c r="O29" s="85">
        <f>SUM(J29:N29)</f>
        <v>73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51</v>
      </c>
      <c r="C30" s="56">
        <f>COUNTIFS(ローデータ!$B$12:$B$1011,1,ローデータ!$K$12:$K$1011,$B$21,ローデータ!$L$12:$L$1011,C27)</f>
        <v>0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51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15"/>
      <c r="B34" s="147">
        <v>1</v>
      </c>
      <c r="C34" s="147">
        <v>2</v>
      </c>
      <c r="D34" s="14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53" t="s">
        <v>67</v>
      </c>
      <c r="C35" s="153" t="s">
        <v>66</v>
      </c>
      <c r="D35" s="153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29</v>
      </c>
      <c r="C36" s="56">
        <f>COUNTIFS(ローデータ!$B$12:$B$1011,1,ローデータ!$K$12:$K$1011,$D$21,ローデータ!$S$12:$S$1011,C34)</f>
        <v>4</v>
      </c>
      <c r="D36" s="56">
        <f>COUNTIFS(ローデータ!$B$12:$B$1011,1,ローデータ!$K$12:$K$1011,$D$21,ローデータ!$S$12:$S$1011,D34)</f>
        <v>1</v>
      </c>
      <c r="E36" s="56">
        <f>SUM(B36:D36)</f>
        <v>34</v>
      </c>
      <c r="I36" s="154" t="s">
        <v>51</v>
      </c>
      <c r="J36" s="56">
        <f>SUMIFS(ローデータ!T12:T1011,ローデータ!$B$12:$B$1011,1,ローデータ!$K$12:$K$1011,$D$21)</f>
        <v>6</v>
      </c>
      <c r="K36" s="56">
        <f>SUMIFS(ローデータ!U12:U1011,ローデータ!$B$12:$B$1011,1,ローデータ!$K$12:$K$1011,$D$21)</f>
        <v>22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11</v>
      </c>
      <c r="O36" s="56">
        <f>SUMIFS(ローデータ!Y12:Y1011,ローデータ!$B$12:$B$1011,1,ローデータ!$K$12:$K$1011,$D$21)</f>
        <v>4</v>
      </c>
      <c r="P36" s="56">
        <f>SUMIFS(ローデータ!Z12:Z1011,ローデータ!$B$12:$B$1011,1,ローデータ!$K$12:$K$1011,$D$21)</f>
        <v>3</v>
      </c>
      <c r="Q36" s="56">
        <f>SUM(J36:P36)</f>
        <v>49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36</v>
      </c>
      <c r="C44" s="85">
        <f>COUNTIFS(ローデータ!$B$12:$B$1011,1,ローデータ!$K$12:$K$1011,$F$21,ローデータ!$L$12:$L$1011,C41)</f>
        <v>1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37</v>
      </c>
      <c r="H44" s="88">
        <f>COUNTIFS(ローデータ!$B$12:$B$1011,1,ローデータ!$K$12:$K$1011,$F$21,ローデータ!$S$12:$S$1011,H41)</f>
        <v>37</v>
      </c>
      <c r="I44" s="89">
        <f>COUNTIFS(ローデータ!$B$12:$B$1011,1,ローデータ!$K$12:$K$1011,$F$21,ローデータ!$S$12:$S$1011,I41)</f>
        <v>0</v>
      </c>
      <c r="J44" s="89">
        <f>COUNTIFS(ローデータ!$B$12:$B$1011,1,ローデータ!$K$12:$K$1011,$F$21,ローデータ!$S$12:$S$1011,J41)</f>
        <v>0</v>
      </c>
      <c r="K44" s="89">
        <f>SUM(H44:J44)</f>
        <v>37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6</v>
      </c>
      <c r="C50" s="90">
        <f>SUMIFS(ローデータ!N12:N1011,ローデータ!$B$12:$B$1011,1,ローデータ!$K$12:$K$1011,$F$21)</f>
        <v>25</v>
      </c>
      <c r="D50" s="90">
        <f>SUMIFS(ローデータ!O12:O1011,ローデータ!$B$12:$B$1011,1,ローデータ!$K$12:$K$1011,$F$21)</f>
        <v>17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48</v>
      </c>
      <c r="H50" s="93">
        <f>SUMIFS(ローデータ!T12:T1011,ローデータ!$B$12:$B$1011,1,ローデータ!$K$12:$K$1011,$F$21)</f>
        <v>5</v>
      </c>
      <c r="I50" s="90">
        <f>SUMIFS(ローデータ!U12:U1011,ローデータ!$B$12:$B$1011,1,ローデータ!$K$12:$K$1011,$F$21)</f>
        <v>20</v>
      </c>
      <c r="J50" s="90">
        <f>SUMIFS(ローデータ!V12:V1011,ローデータ!$B$12:$B$1011,1,ローデータ!$K$12:$K$1011,$F$21)</f>
        <v>18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2</v>
      </c>
      <c r="M50" s="90">
        <f>SUMIFS(ローデータ!Y12:Y1011,ローデータ!$B$12:$B$1011,1,ローデータ!$K$12:$K$1011,$F$21)</f>
        <v>3</v>
      </c>
      <c r="N50" s="90">
        <f>SUMIFS(ローデータ!Z12:Z1011,ローデータ!$B$12:$B$1011,1,ローデータ!$K$12:$K$1011,$F$21)</f>
        <v>0</v>
      </c>
      <c r="O50" s="94">
        <f>SUM(H50:N50)</f>
        <v>48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31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31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26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26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31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31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24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24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3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3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3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0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122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122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54">
        <v>1</v>
      </c>
      <c r="B75" s="50" t="s">
        <v>54</v>
      </c>
      <c r="C75" s="208">
        <f>COUNTIFS(ローデータ!$B$12:$B$1011,1,ローデータ!$H$12:$H$1011,$A$75,ローデータ!$K$12:$K$1011,C73)</f>
        <v>1</v>
      </c>
      <c r="D75" s="210"/>
      <c r="E75" s="208">
        <f>COUNTIFS(ローデータ!$B$12:$B$1011,1,ローデータ!$H$12:$H$1011,$A$75,ローデータ!$K$12:$K$1011,E73)</f>
        <v>0</v>
      </c>
      <c r="F75" s="210"/>
      <c r="G75" s="208">
        <f>COUNTIFS(ローデータ!$B$12:$B$1011,1,ローデータ!$H$12:$H$1011,$A$75,ローデータ!$K$12:$K$1011,G73)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54">
        <v>2</v>
      </c>
      <c r="B76" s="50" t="s">
        <v>55</v>
      </c>
      <c r="C76" s="208">
        <f>COUNTIFS(ローデータ!$B$12:$B$1011,1,ローデータ!$H$12:$H$1011,$A$76,ローデータ!$K$12:$K$1011,C73)</f>
        <v>10</v>
      </c>
      <c r="D76" s="210"/>
      <c r="E76" s="208">
        <f>COUNTIFS(ローデータ!$B$12:$B$1011,1,ローデータ!$H$12:$H$1011,$A$76,ローデータ!$K$12:$K$1011,E73)</f>
        <v>8</v>
      </c>
      <c r="F76" s="210"/>
      <c r="G76" s="208">
        <f>COUNTIFS(ローデータ!$B$12:$B$1011,1,ローデータ!$H$12:$H$1011,$A$76,ローデータ!$K$12:$K$1011,G73)</f>
        <v>13</v>
      </c>
      <c r="H76" s="209"/>
      <c r="I76" s="209"/>
      <c r="J76" s="103">
        <f t="shared" si="2"/>
        <v>31</v>
      </c>
    </row>
    <row r="77" spans="1:15" ht="14.1" customHeight="1" x14ac:dyDescent="0.15">
      <c r="A77" s="154">
        <v>3</v>
      </c>
      <c r="B77" s="50" t="s">
        <v>56</v>
      </c>
      <c r="C77" s="208">
        <f>COUNTIFS(ローデータ!$B$12:$B$1011,1,ローデータ!$H$12:$H$1011,$A$77,ローデータ!$K$12:$K$1011,C73)</f>
        <v>8</v>
      </c>
      <c r="D77" s="210"/>
      <c r="E77" s="208">
        <f>COUNTIFS(ローデータ!$B$12:$B$1011,1,ローデータ!$H$12:$H$1011,$A$77,ローデータ!$K$12:$K$1011,E73)</f>
        <v>9</v>
      </c>
      <c r="F77" s="210"/>
      <c r="G77" s="208">
        <f>COUNTIFS(ローデータ!$B$12:$B$1011,1,ローデータ!$H$12:$H$1011,$A$77,ローデータ!$K$12:$K$1011,G73)</f>
        <v>9</v>
      </c>
      <c r="H77" s="209"/>
      <c r="I77" s="209"/>
      <c r="J77" s="103">
        <f t="shared" si="2"/>
        <v>26</v>
      </c>
    </row>
    <row r="78" spans="1:15" ht="14.1" customHeight="1" x14ac:dyDescent="0.15">
      <c r="A78" s="154">
        <v>4</v>
      </c>
      <c r="B78" s="50" t="s">
        <v>57</v>
      </c>
      <c r="C78" s="208">
        <f>COUNTIFS(ローデータ!$B$12:$B$1011,1,ローデータ!$H$12:$H$1011,$A$78,ローデータ!$K$12:$K$1011,C73)</f>
        <v>9</v>
      </c>
      <c r="D78" s="210"/>
      <c r="E78" s="208">
        <f>COUNTIFS(ローデータ!$B$12:$B$1011,1,ローデータ!$H$12:$H$1011,$A$78,ローデータ!$K$12:$K$1011,E73)</f>
        <v>13</v>
      </c>
      <c r="F78" s="210"/>
      <c r="G78" s="208">
        <f>COUNTIFS(ローデータ!$B$12:$B$1011,1,ローデータ!$H$12:$H$1011,$A$78,ローデータ!$K$12:$K$1011,G73)</f>
        <v>9</v>
      </c>
      <c r="H78" s="209"/>
      <c r="I78" s="209"/>
      <c r="J78" s="103">
        <f t="shared" si="2"/>
        <v>31</v>
      </c>
    </row>
    <row r="79" spans="1:15" ht="14.1" customHeight="1" x14ac:dyDescent="0.15">
      <c r="A79" s="154">
        <v>5</v>
      </c>
      <c r="B79" s="50" t="s">
        <v>58</v>
      </c>
      <c r="C79" s="208">
        <f>COUNTIFS(ローデータ!$B$12:$B$1011,1,ローデータ!$H$12:$H$1011,$A$79,ローデータ!$K$12:$K$1011,C73)</f>
        <v>14</v>
      </c>
      <c r="D79" s="210"/>
      <c r="E79" s="208">
        <f>COUNTIFS(ローデータ!$B$12:$B$1011,1,ローデータ!$H$12:$H$1011,$A$79,ローデータ!$K$12:$K$1011,E73)</f>
        <v>4</v>
      </c>
      <c r="F79" s="210"/>
      <c r="G79" s="208">
        <f>COUNTIFS(ローデータ!$B$12:$B$1011,1,ローデータ!$H$12:$H$1011,$A$79,ローデータ!$K$12:$K$1011,G73)</f>
        <v>6</v>
      </c>
      <c r="H79" s="209"/>
      <c r="I79" s="209"/>
      <c r="J79" s="103">
        <f t="shared" si="2"/>
        <v>24</v>
      </c>
    </row>
    <row r="80" spans="1:15" ht="14.1" customHeight="1" x14ac:dyDescent="0.15">
      <c r="A80" s="154">
        <v>6</v>
      </c>
      <c r="B80" s="50" t="s">
        <v>59</v>
      </c>
      <c r="C80" s="208">
        <f>COUNTIFS(ローデータ!$B$12:$B$1011,1,ローデータ!$H$12:$H$1011,$A$80,ローデータ!$K$12:$K$1011,C73)</f>
        <v>3</v>
      </c>
      <c r="D80" s="210"/>
      <c r="E80" s="208">
        <f>COUNTIFS(ローデータ!$B$12:$B$1011,1,ローデータ!$H$12:$H$1011,$A$80,ローデータ!$K$12:$K$1011,E73)</f>
        <v>0</v>
      </c>
      <c r="F80" s="210"/>
      <c r="G80" s="208">
        <f>COUNTIFS(ローデータ!$B$12:$B$1011,1,ローデータ!$H$12:$H$1011,$A$80,ローデータ!$K$12:$K$1011,G73)</f>
        <v>0</v>
      </c>
      <c r="H80" s="209"/>
      <c r="I80" s="209"/>
      <c r="J80" s="103">
        <f t="shared" si="2"/>
        <v>3</v>
      </c>
    </row>
    <row r="81" spans="1:17" ht="14.1" customHeight="1" x14ac:dyDescent="0.15">
      <c r="A81" s="154">
        <v>7</v>
      </c>
      <c r="B81" s="50" t="s">
        <v>60</v>
      </c>
      <c r="C81" s="208">
        <f>COUNTIFS(ローデータ!$B$12:$B$1011,1,ローデータ!$H$12:$H$1011,$A$81,ローデータ!$K$12:$K$1011,C73)</f>
        <v>3</v>
      </c>
      <c r="D81" s="210"/>
      <c r="E81" s="208">
        <f>COUNTIFS(ローデータ!$B$12:$B$1011,1,ローデータ!$H$12:$H$1011,$A$81,ローデータ!$K$12:$K$1011,E73)</f>
        <v>0</v>
      </c>
      <c r="F81" s="210"/>
      <c r="G81" s="208">
        <f>COUNTIFS(ローデータ!$B$12:$B$1011,1,ローデータ!$H$12:$H$1011,$A$81,ローデータ!$K$12:$K$1011,G73)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54">
        <v>8</v>
      </c>
      <c r="B82" s="50" t="s">
        <v>61</v>
      </c>
      <c r="C82" s="208">
        <f>COUNTIFS(ローデータ!$B$12:$B$1011,1,ローデータ!$H$12:$H$1011,$A$82,ローデータ!$K$12:$K$1011,C73)</f>
        <v>3</v>
      </c>
      <c r="D82" s="210"/>
      <c r="E82" s="208">
        <f>COUNTIFS(ローデータ!$B$12:$B$1011,1,ローデータ!$H$12:$H$1011,$A$82,ローデータ!$K$12:$K$1011,E73)</f>
        <v>0</v>
      </c>
      <c r="F82" s="210"/>
      <c r="G82" s="208">
        <f>COUNTIFS(ローデータ!$B$12:$B$1011,1,ローデータ!$H$12:$H$1011,$A$82,ローデータ!$K$12:$K$1011,G73)</f>
        <v>0</v>
      </c>
      <c r="H82" s="209"/>
      <c r="I82" s="209"/>
      <c r="J82" s="103">
        <f t="shared" si="2"/>
        <v>3</v>
      </c>
    </row>
    <row r="83" spans="1:17" ht="14.1" customHeight="1" thickBot="1" x14ac:dyDescent="0.2">
      <c r="A83" s="152">
        <v>9</v>
      </c>
      <c r="B83" s="68" t="s">
        <v>62</v>
      </c>
      <c r="C83" s="397">
        <f>COUNTIFS(ローデータ!$B$12:$B$1011,1,ローデータ!$H$12:$H$1011,$A$83,ローデータ!$K$12:$K$1011,C73)</f>
        <v>0</v>
      </c>
      <c r="D83" s="398"/>
      <c r="E83" s="397">
        <f>COUNTIFS(ローデータ!$B$12:$B$1011,1,ローデータ!$H$12:$H$1011,$A$83,ローデータ!$K$12:$K$1011,E73)</f>
        <v>0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51</v>
      </c>
      <c r="D84" s="403"/>
      <c r="E84" s="402">
        <f>SUM(E75:F83)</f>
        <v>34</v>
      </c>
      <c r="F84" s="403"/>
      <c r="G84" s="404">
        <f>SUM(G75:I83)</f>
        <v>37</v>
      </c>
      <c r="H84" s="404"/>
      <c r="I84" s="402"/>
      <c r="J84" s="105">
        <f t="shared" si="2"/>
        <v>122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1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1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1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2</v>
      </c>
      <c r="M93" s="87">
        <f>SUMIFS(ローデータ!$N$12:$N$1011,ローデータ!$B$12:$B$1011,1,ローデータ!$K$12:$K$1011,$B$21,ローデータ!$H$12:$H$1011,J93)</f>
        <v>9</v>
      </c>
      <c r="N93" s="87">
        <f>SUMIFS(ローデータ!$O$12:$O$1011,ローデータ!$B$12:$B$1011,1,ローデータ!$K$12:$K$1011,$B$21,ローデータ!$H$12:$H$1011,J93)</f>
        <v>0</v>
      </c>
      <c r="O93" s="87">
        <f>SUMIFS(ローデータ!$P$12:$P$1011,ローデータ!$B$12:$B$1011,1,ローデータ!$K$12:$K$1011,$B$21,ローデータ!$H$12:$H$1011,J93)</f>
        <v>0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11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10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10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3</v>
      </c>
      <c r="M94" s="87">
        <f>SUMIFS(ローデータ!$N$12:$N$1011,ローデータ!$B$12:$B$1011,1,ローデータ!$K$12:$K$1011,$B$21,ローデータ!$H$12:$H$1011,J94)</f>
        <v>6</v>
      </c>
      <c r="N94" s="87">
        <f>SUMIFS(ローデータ!$O$12:$O$1011,ローデータ!$B$12:$B$1011,1,ローデータ!$K$12:$K$1011,$B$21,ローデータ!$H$12:$H$1011,J94)</f>
        <v>3</v>
      </c>
      <c r="O94" s="87">
        <f>SUMIFS(ローデータ!$P$12:$P$1011,ローデータ!$B$12:$B$1011,1,ローデータ!$K$12:$K$1011,$B$21,ローデータ!$H$12:$H$1011,J94)</f>
        <v>0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12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8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8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3</v>
      </c>
      <c r="M95" s="87">
        <f>SUMIFS(ローデータ!$N$12:$N$1011,ローデータ!$B$12:$B$1011,1,ローデータ!$K$12:$K$1011,$B$21,ローデータ!$H$12:$H$1011,J95)</f>
        <v>6</v>
      </c>
      <c r="N95" s="87">
        <f>SUMIFS(ローデータ!$O$12:$O$1011,ローデータ!$B$12:$B$1011,1,ローデータ!$K$12:$K$1011,$B$21,ローデータ!$H$12:$H$1011,J95)</f>
        <v>3</v>
      </c>
      <c r="O95" s="87">
        <f>SUMIFS(ローデータ!$P$12:$P$1011,ローデータ!$B$12:$B$1011,1,ローデータ!$K$12:$K$1011,$B$21,ローデータ!$H$12:$H$1011,J95)</f>
        <v>0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9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9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3</v>
      </c>
      <c r="M96" s="87">
        <f>SUMIFS(ローデータ!$N$12:$N$1011,ローデータ!$B$12:$B$1011,1,ローデータ!$K$12:$K$1011,$B$21,ローデータ!$H$12:$H$1011,J96)</f>
        <v>10</v>
      </c>
      <c r="N96" s="87">
        <f>SUMIFS(ローデータ!$O$12:$O$1011,ローデータ!$B$12:$B$1011,1,ローデータ!$K$12:$K$1011,$B$21,ローデータ!$H$12:$H$1011,J96)</f>
        <v>6</v>
      </c>
      <c r="O96" s="87">
        <f>SUMIFS(ローデータ!$P$12:$P$1011,ローデータ!$B$12:$B$1011,1,ローデータ!$K$12:$K$1011,$B$21,ローデータ!$H$12:$H$1011,J96)</f>
        <v>0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19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14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14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8</v>
      </c>
      <c r="M97" s="87">
        <f>SUMIFS(ローデータ!$N$12:$N$1011,ローデータ!$B$12:$B$1011,1,ローデータ!$K$12:$K$1011,$B$21,ローデータ!$H$12:$H$1011,J97)</f>
        <v>1</v>
      </c>
      <c r="N97" s="87">
        <f>SUMIFS(ローデータ!$O$12:$O$1011,ローデータ!$B$12:$B$1011,1,ローデータ!$K$12:$K$1011,$B$21,ローデータ!$H$12:$H$1011,J97)</f>
        <v>1</v>
      </c>
      <c r="O97" s="87">
        <f>SUMIFS(ローデータ!$P$12:$P$1011,ローデータ!$B$12:$B$1011,1,ローデータ!$K$12:$K$1011,$B$21,ローデータ!$H$12:$H$1011,J97)</f>
        <v>0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10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3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3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0</v>
      </c>
      <c r="M98" s="87">
        <f>SUMIFS(ローデータ!$N$12:$N$1011,ローデータ!$B$12:$B$1011,1,ローデータ!$K$12:$K$1011,$B$21,ローデータ!$H$12:$H$1011,J98)</f>
        <v>2</v>
      </c>
      <c r="N98" s="87">
        <f>SUMIFS(ローデータ!$O$12:$O$1011,ローデータ!$B$12:$B$1011,1,ローデータ!$K$12:$K$1011,$B$21,ローデータ!$H$12:$H$1011,J98)</f>
        <v>2</v>
      </c>
      <c r="O98" s="87">
        <f>SUMIFS(ローデータ!$P$12:$P$1011,ローデータ!$B$12:$B$1011,1,ローデータ!$K$12:$K$1011,$B$21,ローデータ!$H$12:$H$1011,J98)</f>
        <v>0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3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3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0</v>
      </c>
      <c r="M99" s="87">
        <f>SUMIFS(ローデータ!$N$12:$N$1011,ローデータ!$B$12:$B$1011,1,ローデータ!$K$12:$K$1011,$B$21,ローデータ!$H$12:$H$1011,J99)</f>
        <v>1</v>
      </c>
      <c r="N99" s="87">
        <f>SUMIFS(ローデータ!$O$12:$O$1011,ローデータ!$B$12:$B$1011,1,ローデータ!$K$12:$K$1011,$B$21,ローデータ!$H$12:$H$1011,J99)</f>
        <v>3</v>
      </c>
      <c r="O99" s="87">
        <f>SUMIFS(ローデータ!$P$12:$P$1011,ローデータ!$B$12:$B$1011,1,ローデータ!$K$12:$K$1011,$B$21,ローデータ!$H$12:$H$1011,J99)</f>
        <v>0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3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3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0</v>
      </c>
      <c r="M100" s="87">
        <f>SUMIFS(ローデータ!$N$12:$N$1011,ローデータ!$B$12:$B$1011,1,ローデータ!$K$12:$K$1011,$B$21,ローデータ!$H$12:$H$1011,J100)</f>
        <v>0</v>
      </c>
      <c r="N100" s="87">
        <f>SUMIFS(ローデータ!$O$12:$O$1011,ローデータ!$B$12:$B$1011,1,ローデータ!$K$12:$K$1011,$B$21,ローデータ!$H$12:$H$1011,J100)</f>
        <v>0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0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0</v>
      </c>
      <c r="J101" s="148" t="s">
        <v>50</v>
      </c>
      <c r="K101" s="149"/>
      <c r="L101" s="102">
        <f>SUM(L92:L100)</f>
        <v>19</v>
      </c>
      <c r="M101" s="102">
        <f>SUM(M92:M100)</f>
        <v>36</v>
      </c>
      <c r="N101" s="102">
        <f>SUM(N92:N100)</f>
        <v>18</v>
      </c>
      <c r="O101" s="102">
        <f>SUM(O92:O100)</f>
        <v>0</v>
      </c>
      <c r="P101" s="102">
        <f>SUM(P92:P100)</f>
        <v>0</v>
      </c>
      <c r="Q101" s="102">
        <f t="shared" si="3"/>
        <v>73</v>
      </c>
    </row>
    <row r="102" spans="1:17" ht="14.1" customHeight="1" x14ac:dyDescent="0.15">
      <c r="A102" s="148" t="s">
        <v>50</v>
      </c>
      <c r="B102" s="149"/>
      <c r="C102" s="56">
        <f>SUM(C93:C101)</f>
        <v>51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51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47">
        <v>1</v>
      </c>
      <c r="D107" s="147">
        <v>2</v>
      </c>
      <c r="E107" s="14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53" t="s">
        <v>67</v>
      </c>
      <c r="D108" s="153" t="s">
        <v>66</v>
      </c>
      <c r="E108" s="15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0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0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8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8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1</v>
      </c>
      <c r="K110" s="108">
        <f>SUMIFS(ローデータ!$U$12:$U$1011,ローデータ!$B$12:$B$1011,1,ローデータ!$K$12:$K$1011,$D$21,ローデータ!$H$12:$H$1011,H110)</f>
        <v>7</v>
      </c>
      <c r="L110" s="108">
        <f>SUMIFS(ローデータ!$V$12:$V$1011,ローデータ!$B$12:$B$1011,1,ローデータ!$K$12:$K$1011,$D$21,ローデータ!$H$12:$H$1011,H110)</f>
        <v>0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3</v>
      </c>
      <c r="O110" s="108">
        <f>SUMIFS(ローデータ!$Y$12:$Y$1011,ローデータ!$B$12:$B$1011,1,ローデータ!$K$12:$K$1011,$D$21,ローデータ!$H$12:$H$1011,H110)</f>
        <v>1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12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7</v>
      </c>
      <c r="D111" s="108">
        <f>COUNTIFS(ローデータ!$B$12:$B$1011,1,ローデータ!$K$12:$K$1011,$D$21,ローデータ!$S$12:$S$1011,$D$107,ローデータ!$H$12:$H$1011,A111)</f>
        <v>1</v>
      </c>
      <c r="E111" s="108">
        <f>COUNTIFS(ローデータ!$B$12:$B$1011,1,ローデータ!$K$12:$K$1011,$D$21,ローデータ!$S$12:$S$1011,$E$107,ローデータ!$H$12:$H$1011,A111)</f>
        <v>1</v>
      </c>
      <c r="F111" s="109">
        <f t="shared" si="6"/>
        <v>9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1</v>
      </c>
      <c r="K111" s="108">
        <f>SUMIFS(ローデータ!$U$12:$U$1011,ローデータ!$B$12:$B$1011,1,ローデータ!$K$12:$K$1011,$D$21,ローデータ!$H$12:$H$1011,H111)</f>
        <v>5</v>
      </c>
      <c r="L111" s="108">
        <f>SUMIFS(ローデータ!$V$12:$V$1011,ローデータ!$B$12:$B$1011,1,ローデータ!$K$12:$K$1011,$D$21,ローデータ!$H$12:$H$1011,H111)</f>
        <v>2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1</v>
      </c>
      <c r="O111" s="108">
        <f>SUMIFS(ローデータ!$Y$12:$Y$1011,ローデータ!$B$12:$B$1011,1,ローデータ!$K$12:$K$1011,$D$21,ローデータ!$H$12:$H$1011,H111)</f>
        <v>0</v>
      </c>
      <c r="P111" s="108">
        <f>SUMIFS(ローデータ!$Z$12:$Z$1011,ローデータ!$B$12:$B$1011,1,ローデータ!$K$12:$K$1011,$D$21,ローデータ!$H$12:$H$1011,H111)</f>
        <v>1</v>
      </c>
      <c r="Q111" s="110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11</v>
      </c>
      <c r="D112" s="108">
        <f>COUNTIFS(ローデータ!$B$12:$B$1011,1,ローデータ!$K$12:$K$1011,$D$21,ローデータ!$S$12:$S$1011,$D$107,ローデータ!$H$12:$H$1011,A112)</f>
        <v>2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4</v>
      </c>
      <c r="K112" s="108">
        <f>SUMIFS(ローデータ!$U$12:$U$1011,ローデータ!$B$12:$B$1011,1,ローデータ!$K$12:$K$1011,$D$21,ローデータ!$H$12:$H$1011,H112)</f>
        <v>8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7</v>
      </c>
      <c r="O112" s="108">
        <f>SUMIFS(ローデータ!$Y$12:$Y$1011,ローデータ!$B$12:$B$1011,1,ローデータ!$K$12:$K$1011,$D$21,ローデータ!$H$12:$H$1011,H112)</f>
        <v>3</v>
      </c>
      <c r="P112" s="108">
        <f>SUMIFS(ローデータ!$Z$12:$Z$1011,ローデータ!$B$12:$B$1011,1,ローデータ!$K$12:$K$1011,$D$21,ローデータ!$H$12:$H$1011,H112)</f>
        <v>1</v>
      </c>
      <c r="Q112" s="110">
        <f t="shared" si="5"/>
        <v>23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3</v>
      </c>
      <c r="D113" s="108">
        <f>COUNTIFS(ローデータ!$B$12:$B$1011,1,ローデータ!$K$12:$K$1011,$D$21,ローデータ!$S$12:$S$1011,$D$107,ローデータ!$H$12:$H$1011,A113)</f>
        <v>1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4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0</v>
      </c>
      <c r="K113" s="108">
        <f>SUMIFS(ローデータ!$U$12:$U$1011,ローデータ!$B$12:$B$1011,1,ローデータ!$K$12:$K$1011,$D$21,ローデータ!$H$12:$H$1011,H113)</f>
        <v>2</v>
      </c>
      <c r="L113" s="108">
        <f>SUMIFS(ローデータ!$V$12:$V$1011,ローデータ!$B$12:$B$1011,1,ローデータ!$K$12:$K$1011,$D$21,ローデータ!$H$12:$H$1011,H113)</f>
        <v>1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0</v>
      </c>
      <c r="O113" s="108">
        <f>SUMIFS(ローデータ!$Y$12:$Y$1011,ローデータ!$B$12:$B$1011,1,ローデータ!$K$12:$K$1011,$D$21,ローデータ!$H$12:$H$1011,H113)</f>
        <v>0</v>
      </c>
      <c r="P113" s="108">
        <f>SUMIFS(ローデータ!$Z$12:$Z$1011,ローデータ!$B$12:$B$1011,1,ローデータ!$K$12:$K$1011,$D$21,ローデータ!$H$12:$H$1011,H113)</f>
        <v>1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0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0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0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0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0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0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0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0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29</v>
      </c>
      <c r="D118" s="108">
        <f t="shared" ref="D118:E118" si="7">SUM(D109:D117)</f>
        <v>4</v>
      </c>
      <c r="E118" s="108">
        <f t="shared" si="7"/>
        <v>1</v>
      </c>
      <c r="F118" s="108">
        <f>SUM(C118:E118)</f>
        <v>34</v>
      </c>
      <c r="G118" s="77"/>
      <c r="H118" s="309" t="s">
        <v>50</v>
      </c>
      <c r="I118" s="311"/>
      <c r="J118" s="108">
        <f t="shared" ref="J118:P118" si="8">SUM(J109:J117)</f>
        <v>6</v>
      </c>
      <c r="K118" s="108">
        <f t="shared" si="8"/>
        <v>22</v>
      </c>
      <c r="L118" s="108">
        <f t="shared" si="8"/>
        <v>3</v>
      </c>
      <c r="M118" s="108">
        <f t="shared" si="8"/>
        <v>0</v>
      </c>
      <c r="N118" s="108">
        <f t="shared" si="8"/>
        <v>11</v>
      </c>
      <c r="O118" s="108">
        <f t="shared" si="8"/>
        <v>4</v>
      </c>
      <c r="P118" s="108">
        <f t="shared" si="8"/>
        <v>3</v>
      </c>
      <c r="Q118" s="108">
        <f t="shared" si="5"/>
        <v>49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13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13</v>
      </c>
      <c r="I128" s="114">
        <f>COUNTIFS(ローデータ!$B$12:$B$1011,1,ローデータ!$K$12:$K$1011,$F$21,ローデータ!$S$12:$S$1011,$I$124,ローデータ!$H$12:$H$1011,A128)</f>
        <v>13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13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8</v>
      </c>
      <c r="D129" s="111">
        <f>COUNTIFS(ローデータ!$B$12:$B$1011,1,ローデータ!$K$12:$K$1011,$F$21,ローデータ!$L$12:$L$1011,$D$124,ローデータ!$H$12:$H$1011,A129)</f>
        <v>1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9</v>
      </c>
      <c r="I129" s="114">
        <f>COUNTIFS(ローデータ!$B$12:$B$1011,1,ローデータ!$K$12:$K$1011,$F$21,ローデータ!$S$12:$S$1011,$I$124,ローデータ!$H$12:$H$1011,A129)</f>
        <v>9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9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9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9</v>
      </c>
      <c r="I130" s="114">
        <f>COUNTIFS(ローデータ!$B$12:$B$1011,1,ローデータ!$K$12:$K$1011,$F$21,ローデータ!$S$12:$S$1011,$I$124,ローデータ!$H$12:$H$1011,A130)</f>
        <v>9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9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6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6</v>
      </c>
      <c r="I131" s="114">
        <f>COUNTIFS(ローデータ!$B$12:$B$1011,1,ローデータ!$K$12:$K$1011,$F$21,ローデータ!$S$12:$S$1011,$I$124,ローデータ!$H$12:$H$1011,A131)</f>
        <v>6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6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0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COUNTIFS(ローデータ!$B$12:$B$1011,1,ローデータ!$K$12:$K$1011,$F$21,ローデータ!$S$12:$S$1011,$I$124,ローデータ!$H$12:$H$1011,A132)</f>
        <v>0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36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37</v>
      </c>
      <c r="I136" s="110">
        <f>SUM(I127:I135)</f>
        <v>37</v>
      </c>
      <c r="J136" s="108">
        <f>SUM(J127:J135)</f>
        <v>0</v>
      </c>
      <c r="K136" s="108">
        <f>SUM(K127:K135)</f>
        <v>0</v>
      </c>
      <c r="L136" s="108">
        <f t="shared" si="9"/>
        <v>37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2</v>
      </c>
      <c r="D144" s="90">
        <f>SUMIFS(ローデータ!$N$12:$N$1011,ローデータ!$B$12:$B$1011,1,ローデータ!$K$12:$K$1011,$F$21,ローデータ!$H$12:$H$1011,A144)</f>
        <v>8</v>
      </c>
      <c r="E144" s="90">
        <f>SUMIFS(ローデータ!$O$12:$O$1011,ローデータ!$B$12:$B$1011,1,ローデータ!$K$12:$K$1011,$F$21,ローデータ!$H$12:$H$1011,A144)</f>
        <v>5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15</v>
      </c>
      <c r="I144" s="93">
        <f>SUMIFS(ローデータ!$T$12:$T$1011,ローデータ!$B$12:$B$1011,1,ローデータ!$K$12:$K$1011,$F$21,ローデータ!$H$12:$H$1011,A144)</f>
        <v>1</v>
      </c>
      <c r="J144" s="90">
        <f>SUMIFS(ローデータ!$U$12:$U$1011,ローデータ!$B$12:$B$1011,1,ローデータ!$K$12:$K$1011,$F$21,ローデータ!$H$12:$H$1011,A144)</f>
        <v>9</v>
      </c>
      <c r="K144" s="90">
        <f>SUMIFS(ローデータ!$V$12:$V$1011,ローデータ!$B$12:$B$1011,1,ローデータ!$K$12:$K$1011,$F$21,ローデータ!$H$12:$H$1011,A144)</f>
        <v>6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2</v>
      </c>
      <c r="N144" s="90">
        <f>SUMIFS(ローデータ!$Y$12:$Y$1011,ローデータ!$B$12:$B$1011,1,ローデータ!$K$12:$K$1011,$F$21,ローデータ!$H$12:$H$1011,A144)</f>
        <v>1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19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1</v>
      </c>
      <c r="D145" s="90">
        <f>SUMIFS(ローデータ!$N$12:$N$1011,ローデータ!$B$12:$B$1011,1,ローデータ!$K$12:$K$1011,$F$21,ローデータ!$H$12:$H$1011,A145)</f>
        <v>4</v>
      </c>
      <c r="E145" s="90">
        <f>SUMIFS(ローデータ!$O$12:$O$1011,ローデータ!$B$12:$B$1011,1,ローデータ!$K$12:$K$1011,$F$21,ローデータ!$H$12:$H$1011,A145)</f>
        <v>3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8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6</v>
      </c>
      <c r="K145" s="90">
        <f>SUMIFS(ローデータ!$V$12:$V$1011,ローデータ!$B$12:$B$1011,1,ローデータ!$K$12:$K$1011,$F$21,ローデータ!$H$12:$H$1011,A145)</f>
        <v>3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0</v>
      </c>
      <c r="N145" s="90">
        <f>SUMIFS(ローデータ!$Y$12:$Y$1011,ローデータ!$B$12:$B$1011,1,ローデータ!$K$12:$K$1011,$F$21,ローデータ!$H$12:$H$1011,A145)</f>
        <v>1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1</v>
      </c>
      <c r="D146" s="90">
        <f>SUMIFS(ローデータ!$N$12:$N$1011,ローデータ!$B$12:$B$1011,1,ローデータ!$K$12:$K$1011,$F$21,ローデータ!$H$12:$H$1011,A146)</f>
        <v>8</v>
      </c>
      <c r="E146" s="90">
        <f>SUMIFS(ローデータ!$O$12:$O$1011,ローデータ!$B$12:$B$1011,1,ローデータ!$K$12:$K$1011,$F$21,ローデータ!$H$12:$H$1011,A146)</f>
        <v>3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12</v>
      </c>
      <c r="I146" s="93">
        <f>SUMIFS(ローデータ!$T$12:$T$1011,ローデータ!$B$12:$B$1011,1,ローデータ!$K$12:$K$1011,$F$21,ローデータ!$H$12:$H$1011,A146)</f>
        <v>3</v>
      </c>
      <c r="J146" s="90">
        <f>SUMIFS(ローデータ!$U$12:$U$1011,ローデータ!$B$12:$B$1011,1,ローデータ!$K$12:$K$1011,$F$21,ローデータ!$H$12:$H$1011,A146)</f>
        <v>4</v>
      </c>
      <c r="K146" s="90">
        <f>SUMIFS(ローデータ!$V$12:$V$1011,ローデータ!$B$12:$B$1011,1,ローデータ!$K$12:$K$1011,$F$21,ローデータ!$H$12:$H$1011,A146)</f>
        <v>3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0</v>
      </c>
      <c r="N146" s="90">
        <f>SUMIFS(ローデータ!$Y$12:$Y$1011,ローデータ!$B$12:$B$1011,1,ローデータ!$K$12:$K$1011,$F$21,ローデータ!$H$12:$H$1011,A146)</f>
        <v>0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10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2</v>
      </c>
      <c r="D147" s="90">
        <f>SUMIFS(ローデータ!$N$12:$N$1011,ローデータ!$B$12:$B$1011,1,ローデータ!$K$12:$K$1011,$F$21,ローデータ!$H$12:$H$1011,A147)</f>
        <v>5</v>
      </c>
      <c r="E147" s="90">
        <f>SUMIFS(ローデータ!$O$12:$O$1011,ローデータ!$B$12:$B$1011,1,ローデータ!$K$12:$K$1011,$F$21,ローデータ!$H$12:$H$1011,A147)</f>
        <v>6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13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1</v>
      </c>
      <c r="K147" s="90">
        <f>SUMIFS(ローデータ!$V$12:$V$1011,ローデータ!$B$12:$B$1011,1,ローデータ!$K$12:$K$1011,$F$21,ローデータ!$H$12:$H$1011,A147)</f>
        <v>6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0</v>
      </c>
      <c r="N147" s="90">
        <f>SUMIFS(ローデータ!$Y$12:$Y$1011,ローデータ!$B$12:$B$1011,1,ローデータ!$K$12:$K$1011,$F$21,ローデータ!$H$12:$H$1011,A147)</f>
        <v>1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8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6</v>
      </c>
      <c r="D152" s="56">
        <f>SUM(D143:D151)</f>
        <v>25</v>
      </c>
      <c r="E152" s="56">
        <f>SUM(E143:E151)</f>
        <v>17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48</v>
      </c>
      <c r="I152" s="56">
        <f t="shared" ref="I152:O152" si="15">SUM(I143:I151)</f>
        <v>5</v>
      </c>
      <c r="J152" s="56">
        <f t="shared" si="15"/>
        <v>20</v>
      </c>
      <c r="K152" s="56">
        <f t="shared" si="15"/>
        <v>18</v>
      </c>
      <c r="L152" s="56">
        <f t="shared" si="15"/>
        <v>0</v>
      </c>
      <c r="M152" s="56">
        <f t="shared" si="15"/>
        <v>2</v>
      </c>
      <c r="N152" s="56">
        <f t="shared" si="15"/>
        <v>3</v>
      </c>
      <c r="O152" s="56">
        <f t="shared" si="15"/>
        <v>0</v>
      </c>
      <c r="P152" s="56">
        <f t="shared" si="13"/>
        <v>48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56" t="s">
        <v>85</v>
      </c>
      <c r="C159" s="300" t="s">
        <v>87</v>
      </c>
      <c r="D159" s="301"/>
      <c r="E159" s="302"/>
      <c r="F159" s="208">
        <f>COUNTIFS(ローデータ!$B$12:$B$1011,1,ローデータ!$I$12:$I$1011,$C$14,ローデータ!$K$12:$K$1011,F157)</f>
        <v>51</v>
      </c>
      <c r="G159" s="210"/>
      <c r="H159" s="208">
        <f>COUNTIFS(ローデータ!$B$12:$B$1011,1,ローデータ!$I$12:$I$1011,$C$14,ローデータ!$K$12:$K$1011,H157)</f>
        <v>34</v>
      </c>
      <c r="I159" s="210"/>
      <c r="J159" s="208">
        <f>COUNTIFS(ローデータ!$B$12:$B$1011,1,ローデータ!$I$12:$I$1011,$C$14,ローデータ!$K$12:$K$1011,J157)</f>
        <v>37</v>
      </c>
      <c r="K159" s="209"/>
      <c r="L159" s="210"/>
      <c r="M159" s="56">
        <f t="shared" ref="M159:M171" si="16">SUM(F159:L159)</f>
        <v>122</v>
      </c>
    </row>
    <row r="160" spans="1:16" ht="14.1" customHeight="1" x14ac:dyDescent="0.15">
      <c r="A160" s="307"/>
      <c r="B160" s="312" t="s">
        <v>86</v>
      </c>
      <c r="C160" s="150">
        <v>1</v>
      </c>
      <c r="D160" s="298" t="s">
        <v>75</v>
      </c>
      <c r="E160" s="299"/>
      <c r="F160" s="208">
        <f>COUNTIFS(ローデータ!$B$12:$B$1011,1,ローデータ!$I$12:$I$1011,$B$14,ローデータ!$J$12:$J$1011,C160,ローデータ!$K$12:$K$1011,$F$157)</f>
        <v>0</v>
      </c>
      <c r="G160" s="210"/>
      <c r="H160" s="208">
        <f>COUNTIFS(ローデータ!$B$12:$B$1011,1,ローデータ!$I$12:$I$1011,$B$14,ローデータ!$J$12:$J$1011,C160,ローデータ!$K$12:$K$1011,$H$157)</f>
        <v>0</v>
      </c>
      <c r="I160" s="210"/>
      <c r="J160" s="208">
        <f>COUNTIFS(ローデータ!$B$12:$B$1011,1,ローデータ!$I$12:$I$1011,$B$14,ローデータ!$J$12:$J$1011,C160,ローデータ!$K$12:$K$1011,$J$157)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50">
        <v>2</v>
      </c>
      <c r="D161" s="298" t="s">
        <v>76</v>
      </c>
      <c r="E161" s="299"/>
      <c r="F161" s="208">
        <f>COUNTIFS(ローデータ!$B$12:$B$1011,1,ローデータ!$I$12:$I$1011,$B$14,ローデータ!$J$12:$J$1011,C161,ローデータ!$K$12:$K$1011,$F$157)</f>
        <v>0</v>
      </c>
      <c r="G161" s="210"/>
      <c r="H161" s="208">
        <f>COUNTIFS(ローデータ!$B$12:$B$1011,1,ローデータ!$I$12:$I$1011,$B$14,ローデータ!$J$12:$J$1011,C161,ローデータ!$K$12:$K$1011,$H$157)</f>
        <v>0</v>
      </c>
      <c r="I161" s="210"/>
      <c r="J161" s="208">
        <f>COUNTIFS(ローデータ!$B$12:$B$1011,1,ローデータ!$I$12:$I$1011,$B$14,ローデータ!$J$12:$J$1011,C161,ローデータ!$K$12:$K$1011,$J$157)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50">
        <v>3</v>
      </c>
      <c r="D162" s="298" t="s">
        <v>77</v>
      </c>
      <c r="E162" s="299"/>
      <c r="F162" s="208">
        <f>COUNTIFS(ローデータ!$B$12:$B$1011,1,ローデータ!$I$12:$I$1011,$B$14,ローデータ!$J$12:$J$1011,C162,ローデータ!$K$12:$K$1011,$F$157)</f>
        <v>0</v>
      </c>
      <c r="G162" s="210"/>
      <c r="H162" s="208">
        <f>COUNTIFS(ローデータ!$B$12:$B$1011,1,ローデータ!$I$12:$I$1011,$B$14,ローデータ!$J$12:$J$1011,C162,ローデータ!$K$12:$K$1011,$H$157)</f>
        <v>0</v>
      </c>
      <c r="I162" s="210"/>
      <c r="J162" s="208">
        <f>COUNTIFS(ローデータ!$B$12:$B$1011,1,ローデータ!$I$12:$I$1011,$B$14,ローデータ!$J$12:$J$1011,C162,ローデータ!$K$12:$K$1011,$J$157)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50">
        <v>4</v>
      </c>
      <c r="D163" s="298" t="s">
        <v>110</v>
      </c>
      <c r="E163" s="299"/>
      <c r="F163" s="208">
        <f>COUNTIFS(ローデータ!$B$12:$B$1011,1,ローデータ!$I$12:$I$1011,$B$14,ローデータ!$J$12:$J$1011,C163,ローデータ!$K$12:$K$1011,$F$157)</f>
        <v>0</v>
      </c>
      <c r="G163" s="210"/>
      <c r="H163" s="208">
        <f>COUNTIFS(ローデータ!$B$12:$B$1011,1,ローデータ!$I$12:$I$1011,$B$14,ローデータ!$J$12:$J$1011,C163,ローデータ!$K$12:$K$1011,$H$157)</f>
        <v>0</v>
      </c>
      <c r="I163" s="210"/>
      <c r="J163" s="208">
        <f>COUNTIFS(ローデータ!$B$12:$B$1011,1,ローデータ!$I$12:$I$1011,$B$14,ローデータ!$J$12:$J$1011,C163,ローデータ!$K$12:$K$1011,$J$157)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50">
        <v>5</v>
      </c>
      <c r="D164" s="298" t="s">
        <v>78</v>
      </c>
      <c r="E164" s="299"/>
      <c r="F164" s="208">
        <f>COUNTIFS(ローデータ!$B$12:$B$1011,1,ローデータ!$I$12:$I$1011,$B$14,ローデータ!$J$12:$J$1011,C164,ローデータ!$K$12:$K$1011,$F$157)</f>
        <v>0</v>
      </c>
      <c r="G164" s="210"/>
      <c r="H164" s="208">
        <f>COUNTIFS(ローデータ!$B$12:$B$1011,1,ローデータ!$I$12:$I$1011,$B$14,ローデータ!$J$12:$J$1011,C164,ローデータ!$K$12:$K$1011,$H$157)</f>
        <v>0</v>
      </c>
      <c r="I164" s="210"/>
      <c r="J164" s="208">
        <f>COUNTIFS(ローデータ!$B$12:$B$1011,1,ローデータ!$I$12:$I$1011,$B$14,ローデータ!$J$12:$J$1011,C164,ローデータ!$K$12:$K$1011,$J$157)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50">
        <v>6</v>
      </c>
      <c r="D165" s="298" t="s">
        <v>79</v>
      </c>
      <c r="E165" s="299"/>
      <c r="F165" s="208">
        <f>COUNTIFS(ローデータ!$B$12:$B$1011,1,ローデータ!$I$12:$I$1011,$B$14,ローデータ!$J$12:$J$1011,C165,ローデータ!$K$12:$K$1011,$F$157)</f>
        <v>0</v>
      </c>
      <c r="G165" s="210"/>
      <c r="H165" s="208">
        <f>COUNTIFS(ローデータ!$B$12:$B$1011,1,ローデータ!$I$12:$I$1011,$B$14,ローデータ!$J$12:$J$1011,C165,ローデータ!$K$12:$K$1011,$H$157)</f>
        <v>0</v>
      </c>
      <c r="I165" s="210"/>
      <c r="J165" s="208">
        <f>COUNTIFS(ローデータ!$B$12:$B$1011,1,ローデータ!$I$12:$I$1011,$B$14,ローデータ!$J$12:$J$1011,C165,ローデータ!$K$12:$K$1011,$J$157)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50">
        <v>7</v>
      </c>
      <c r="D166" s="298" t="s">
        <v>80</v>
      </c>
      <c r="E166" s="299"/>
      <c r="F166" s="208">
        <f>COUNTIFS(ローデータ!$B$12:$B$1011,1,ローデータ!$I$12:$I$1011,$B$14,ローデータ!$J$12:$J$1011,C166,ローデータ!$K$12:$K$1011,$F$157)</f>
        <v>0</v>
      </c>
      <c r="G166" s="210"/>
      <c r="H166" s="208">
        <f>COUNTIFS(ローデータ!$B$12:$B$1011,1,ローデータ!$I$12:$I$1011,$B$14,ローデータ!$J$12:$J$1011,C166,ローデータ!$K$12:$K$1011,$H$157)</f>
        <v>0</v>
      </c>
      <c r="I166" s="210"/>
      <c r="J166" s="208">
        <f>COUNTIFS(ローデータ!$B$12:$B$1011,1,ローデータ!$I$12:$I$1011,$B$14,ローデータ!$J$12:$J$1011,C166,ローデータ!$K$12:$K$1011,$J$157)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50">
        <v>8</v>
      </c>
      <c r="D167" s="298" t="s">
        <v>81</v>
      </c>
      <c r="E167" s="299"/>
      <c r="F167" s="208">
        <f>COUNTIFS(ローデータ!$B$12:$B$1011,1,ローデータ!$I$12:$I$1011,$B$14,ローデータ!$J$12:$J$1011,C167,ローデータ!$K$12:$K$1011,$F$157)</f>
        <v>0</v>
      </c>
      <c r="G167" s="210"/>
      <c r="H167" s="208">
        <f>COUNTIFS(ローデータ!$B$12:$B$1011,1,ローデータ!$I$12:$I$1011,$B$14,ローデータ!$J$12:$J$1011,C167,ローデータ!$K$12:$K$1011,$H$157)</f>
        <v>0</v>
      </c>
      <c r="I167" s="210"/>
      <c r="J167" s="208">
        <f>COUNTIFS(ローデータ!$B$12:$B$1011,1,ローデータ!$I$12:$I$1011,$B$14,ローデータ!$J$12:$J$1011,C167,ローデータ!$K$12:$K$1011,$J$157)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50">
        <v>9</v>
      </c>
      <c r="D168" s="298" t="s">
        <v>82</v>
      </c>
      <c r="E168" s="299"/>
      <c r="F168" s="208">
        <f>COUNTIFS(ローデータ!$B$12:$B$1011,1,ローデータ!$I$12:$I$1011,$B$14,ローデータ!$J$12:$J$1011,C168,ローデータ!$K$12:$K$1011,$F$157)</f>
        <v>0</v>
      </c>
      <c r="G168" s="210"/>
      <c r="H168" s="208">
        <f>COUNTIFS(ローデータ!$B$12:$B$1011,1,ローデータ!$I$12:$I$1011,$B$14,ローデータ!$J$12:$J$1011,C168,ローデータ!$K$12:$K$1011,$H$157)</f>
        <v>0</v>
      </c>
      <c r="I168" s="210"/>
      <c r="J168" s="208">
        <f>COUNTIFS(ローデータ!$B$12:$B$1011,1,ローデータ!$I$12:$I$1011,$B$14,ローデータ!$J$12:$J$1011,C168,ローデータ!$K$12:$K$1011,$J$157)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50">
        <v>10</v>
      </c>
      <c r="D169" s="298" t="s">
        <v>111</v>
      </c>
      <c r="E169" s="299"/>
      <c r="F169" s="208">
        <f>COUNTIFS(ローデータ!$B$12:$B$1011,1,ローデータ!$I$12:$I$1011,$B$14,ローデータ!$J$12:$J$1011,C169,ローデータ!$K$12:$K$1011,$F$157)</f>
        <v>0</v>
      </c>
      <c r="G169" s="210"/>
      <c r="H169" s="208">
        <f>COUNTIFS(ローデータ!$B$12:$B$1011,1,ローデータ!$I$12:$I$1011,$B$14,ローデータ!$J$12:$J$1011,C169,ローデータ!$K$12:$K$1011,$H$157)</f>
        <v>0</v>
      </c>
      <c r="I169" s="210"/>
      <c r="J169" s="208">
        <f>COUNTIFS(ローデータ!$B$12:$B$1011,1,ローデータ!$I$12:$I$1011,$B$14,ローデータ!$J$12:$J$1011,C169,ローデータ!$K$12:$K$1011,$J$157)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50">
        <v>11</v>
      </c>
      <c r="D170" s="298" t="s">
        <v>83</v>
      </c>
      <c r="E170" s="299"/>
      <c r="F170" s="208">
        <f>COUNTIFS(ローデータ!$B$12:$B$1011,1,ローデータ!$I$12:$I$1011,$B$14,ローデータ!$J$12:$J$1011,C170,ローデータ!$K$12:$K$1011,$F$157)</f>
        <v>0</v>
      </c>
      <c r="G170" s="210"/>
      <c r="H170" s="208">
        <f>COUNTIFS(ローデータ!$B$12:$B$1011,1,ローデータ!$I$12:$I$1011,$B$14,ローデータ!$J$12:$J$1011,C170,ローデータ!$K$12:$K$1011,$H$157)</f>
        <v>0</v>
      </c>
      <c r="I170" s="210"/>
      <c r="J170" s="208">
        <f>COUNTIFS(ローデータ!$B$12:$B$1011,1,ローデータ!$I$12:$I$1011,$B$14,ローデータ!$J$12:$J$1011,C170,ローデータ!$K$12:$K$1011,$J$157)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51</v>
      </c>
      <c r="G171" s="210"/>
      <c r="H171" s="208">
        <f>SUM(H159:I170)</f>
        <v>34</v>
      </c>
      <c r="I171" s="210"/>
      <c r="J171" s="208">
        <f>SUM(J159:L170)</f>
        <v>37</v>
      </c>
      <c r="K171" s="209"/>
      <c r="L171" s="210"/>
      <c r="M171" s="56">
        <f t="shared" si="16"/>
        <v>122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COUNTIFS(ローデータ!$B$12:$B$1011,1,ローデータ!$I$12:$I$1011,$C$14,ローデータ!$K$12:$K$1011,$B$21,ローデータ!$L$12:$L$1011,F176)</f>
        <v>51</v>
      </c>
      <c r="G179" s="56">
        <f>COUNTIFS(ローデータ!$B$12:$B$1011,1,ローデータ!$I$12:$I$1011,$C$14,ローデータ!$K$12:$K$1011,$B$21,ローデータ!$L$12:$L$1011,G176)</f>
        <v>0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6">
        <f t="shared" ref="K179:K191" si="17">SUM(F179:J179)</f>
        <v>51</v>
      </c>
      <c r="L179" s="9"/>
    </row>
    <row r="180" spans="1:13" ht="14.1" customHeight="1" x14ac:dyDescent="0.15">
      <c r="A180" s="307"/>
      <c r="B180" s="312" t="s">
        <v>86</v>
      </c>
      <c r="C180" s="150">
        <v>1</v>
      </c>
      <c r="D180" s="298" t="s">
        <v>75</v>
      </c>
      <c r="E180" s="299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50">
        <v>2</v>
      </c>
      <c r="D181" s="298" t="s">
        <v>76</v>
      </c>
      <c r="E181" s="299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50">
        <v>3</v>
      </c>
      <c r="D182" s="298" t="s">
        <v>77</v>
      </c>
      <c r="E182" s="299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50">
        <v>4</v>
      </c>
      <c r="D183" s="298" t="s">
        <v>110</v>
      </c>
      <c r="E183" s="299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50">
        <v>5</v>
      </c>
      <c r="D184" s="298" t="s">
        <v>78</v>
      </c>
      <c r="E184" s="299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50">
        <v>6</v>
      </c>
      <c r="D185" s="298" t="s">
        <v>79</v>
      </c>
      <c r="E185" s="299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50">
        <v>7</v>
      </c>
      <c r="D186" s="298" t="s">
        <v>80</v>
      </c>
      <c r="E186" s="299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50">
        <v>8</v>
      </c>
      <c r="D187" s="298" t="s">
        <v>81</v>
      </c>
      <c r="E187" s="299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50">
        <v>9</v>
      </c>
      <c r="D188" s="298" t="s">
        <v>82</v>
      </c>
      <c r="E188" s="299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50">
        <v>10</v>
      </c>
      <c r="D189" s="298" t="s">
        <v>111</v>
      </c>
      <c r="E189" s="299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50">
        <v>11</v>
      </c>
      <c r="D190" s="298" t="s">
        <v>83</v>
      </c>
      <c r="E190" s="299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51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51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SUMIFS(ローデータ!M12:M1011,ローデータ!$B$12:$B$1011,1,ローデータ!$I$12:$I$1011,$C$14,ローデータ!$K$12:$K$1011,$B$21)</f>
        <v>19</v>
      </c>
      <c r="G198" s="89">
        <f>SUMIFS(ローデータ!N12:N1011,ローデータ!$B$12:$B$1011,1,ローデータ!$I$12:$I$1011,$C$14,ローデータ!$K$12:$K$1011,$B$21)</f>
        <v>36</v>
      </c>
      <c r="H198" s="89">
        <f>SUMIFS(ローデータ!O12:O1011,ローデータ!$B$12:$B$1011,1,ローデータ!$I$12:$I$1011,$C$14,ローデータ!$K$12:$K$1011,$B$21)</f>
        <v>18</v>
      </c>
      <c r="I198" s="89">
        <f>SUMIFS(ローデータ!P12:P1011,ローデータ!$B$12:$B$1011,1,ローデータ!$I$12:$I$1011,$C$14,ローデータ!$K$12:$K$1011,$B$21)</f>
        <v>0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73</v>
      </c>
      <c r="L198" s="9"/>
    </row>
    <row r="199" spans="1:18" ht="14.1" customHeight="1" x14ac:dyDescent="0.15">
      <c r="A199" s="307"/>
      <c r="B199" s="312" t="s">
        <v>86</v>
      </c>
      <c r="C199" s="150">
        <v>1</v>
      </c>
      <c r="D199" s="298" t="s">
        <v>75</v>
      </c>
      <c r="E199" s="299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50">
        <v>2</v>
      </c>
      <c r="D200" s="298" t="s">
        <v>76</v>
      </c>
      <c r="E200" s="299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50">
        <v>3</v>
      </c>
      <c r="D201" s="298" t="s">
        <v>77</v>
      </c>
      <c r="E201" s="299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50">
        <v>4</v>
      </c>
      <c r="D202" s="298" t="s">
        <v>110</v>
      </c>
      <c r="E202" s="299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50">
        <v>5</v>
      </c>
      <c r="D203" s="298" t="s">
        <v>78</v>
      </c>
      <c r="E203" s="299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50">
        <v>6</v>
      </c>
      <c r="D204" s="298" t="s">
        <v>79</v>
      </c>
      <c r="E204" s="299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50">
        <v>7</v>
      </c>
      <c r="D205" s="298" t="s">
        <v>80</v>
      </c>
      <c r="E205" s="299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50">
        <v>8</v>
      </c>
      <c r="D206" s="298" t="s">
        <v>81</v>
      </c>
      <c r="E206" s="299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50">
        <v>9</v>
      </c>
      <c r="D207" s="298" t="s">
        <v>82</v>
      </c>
      <c r="E207" s="299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50">
        <v>10</v>
      </c>
      <c r="D208" s="298" t="s">
        <v>111</v>
      </c>
      <c r="E208" s="299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50">
        <v>11</v>
      </c>
      <c r="D209" s="298" t="s">
        <v>83</v>
      </c>
      <c r="E209" s="299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19</v>
      </c>
      <c r="G210" s="94">
        <f t="shared" ref="G210:I210" si="19">SUM(G198:G209)</f>
        <v>36</v>
      </c>
      <c r="H210" s="94">
        <f>SUM(H198:H209)</f>
        <v>18</v>
      </c>
      <c r="I210" s="94">
        <f t="shared" si="19"/>
        <v>0</v>
      </c>
      <c r="J210" s="94">
        <f>SUM(J198:J209)</f>
        <v>0</v>
      </c>
      <c r="K210" s="118">
        <f t="shared" si="18"/>
        <v>73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47">
        <v>1</v>
      </c>
      <c r="G214" s="147">
        <v>2</v>
      </c>
      <c r="H214" s="14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53" t="s">
        <v>67</v>
      </c>
      <c r="G215" s="153" t="s">
        <v>66</v>
      </c>
      <c r="H215" s="15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COUNTIFS(ローデータ!$B$12:$B$1011,1,ローデータ!$I$12:$I$1011,$C$14,ローデータ!$K$12:$K$1011,$D$21,ローデータ!$S$12:$S$1011,F214)</f>
        <v>29</v>
      </c>
      <c r="G216" s="56">
        <f>COUNTIFS(ローデータ!$B$12:$B$1011,1,ローデータ!$I$12:$I$1011,$C$14,ローデータ!$K$12:$K$1011,$D$21,ローデータ!$S$12:$S$1011,G214)</f>
        <v>4</v>
      </c>
      <c r="H216" s="56">
        <f>COUNTIFS(ローデータ!$B$12:$B$1011,1,ローデータ!$I$12:$I$1011,$C$14,ローデータ!$K$12:$K$1011,$D$21,ローデータ!$S$12:$S$1011,H214)</f>
        <v>1</v>
      </c>
      <c r="I216" s="56">
        <f>SUM(F216:H216)</f>
        <v>34</v>
      </c>
    </row>
    <row r="217" spans="1:18" ht="14.1" customHeight="1" x14ac:dyDescent="0.15">
      <c r="A217" s="307"/>
      <c r="B217" s="312" t="s">
        <v>86</v>
      </c>
      <c r="C217" s="150">
        <v>1</v>
      </c>
      <c r="D217" s="298" t="s">
        <v>75</v>
      </c>
      <c r="E217" s="299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50">
        <v>2</v>
      </c>
      <c r="D218" s="298" t="s">
        <v>76</v>
      </c>
      <c r="E218" s="299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50">
        <v>3</v>
      </c>
      <c r="D219" s="298" t="s">
        <v>77</v>
      </c>
      <c r="E219" s="299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50">
        <v>4</v>
      </c>
      <c r="D220" s="298" t="s">
        <v>110</v>
      </c>
      <c r="E220" s="299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50">
        <v>5</v>
      </c>
      <c r="D221" s="298" t="s">
        <v>78</v>
      </c>
      <c r="E221" s="299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50">
        <v>6</v>
      </c>
      <c r="D222" s="298" t="s">
        <v>79</v>
      </c>
      <c r="E222" s="299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50">
        <v>7</v>
      </c>
      <c r="D223" s="298" t="s">
        <v>80</v>
      </c>
      <c r="E223" s="299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50">
        <v>8</v>
      </c>
      <c r="D224" s="298" t="s">
        <v>81</v>
      </c>
      <c r="E224" s="299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50">
        <v>9</v>
      </c>
      <c r="D225" s="298" t="s">
        <v>82</v>
      </c>
      <c r="E225" s="299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50">
        <v>10</v>
      </c>
      <c r="D226" s="298" t="s">
        <v>111</v>
      </c>
      <c r="E226" s="299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50">
        <v>11</v>
      </c>
      <c r="D227" s="298" t="s">
        <v>83</v>
      </c>
      <c r="E227" s="299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29</v>
      </c>
      <c r="G228" s="56">
        <f>SUM(G216:G227)</f>
        <v>4</v>
      </c>
      <c r="H228" s="56">
        <f>SUM(H216:H227)</f>
        <v>1</v>
      </c>
      <c r="I228" s="56">
        <f t="shared" si="20"/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SUMIFS(ローデータ!T12:T1011,ローデータ!$B$12:$B$1011,1,ローデータ!$I$12:$I$1011,$C$14,ローデータ!$K$12:$K$1011,$D$21)</f>
        <v>6</v>
      </c>
      <c r="G234" s="89">
        <f>SUMIFS(ローデータ!U12:U1011,ローデータ!$B$12:$B$1011,1,ローデータ!$I$12:$I$1011,$C$14,ローデータ!$K$12:$K$1011,$D$21)</f>
        <v>22</v>
      </c>
      <c r="H234" s="89">
        <f>SUMIFS(ローデータ!V12:V1011,ローデータ!$B$12:$B$1011,1,ローデータ!$I$12:$I$1011,$C$14,ローデータ!$K$12:$K$1011,$D$21)</f>
        <v>3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11</v>
      </c>
      <c r="K234" s="89">
        <f>SUMIFS(ローデータ!Y12:Y1011,ローデータ!$B$12:$B$1011,1,ローデータ!$I$12:$I$1011,$C$14,ローデータ!$K$12:$K$1011,$D$21)</f>
        <v>4</v>
      </c>
      <c r="L234" s="89">
        <f>SUMIFS(ローデータ!Z12:Z1011,ローデータ!$B$12:$B$1011,1,ローデータ!$I$12:$I$1011,$C$14,ローデータ!$K$12:$K$1011,$D$21)</f>
        <v>3</v>
      </c>
      <c r="M234" s="56">
        <f t="shared" ref="M234:M246" si="21">SUM(F234:L234)</f>
        <v>49</v>
      </c>
    </row>
    <row r="235" spans="1:14" ht="14.1" customHeight="1" x14ac:dyDescent="0.15">
      <c r="A235" s="307"/>
      <c r="B235" s="312" t="s">
        <v>86</v>
      </c>
      <c r="C235" s="150">
        <v>1</v>
      </c>
      <c r="D235" s="298" t="s">
        <v>75</v>
      </c>
      <c r="E235" s="299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50">
        <v>2</v>
      </c>
      <c r="D236" s="298" t="s">
        <v>76</v>
      </c>
      <c r="E236" s="299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50">
        <v>3</v>
      </c>
      <c r="D237" s="298" t="s">
        <v>77</v>
      </c>
      <c r="E237" s="299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50">
        <v>4</v>
      </c>
      <c r="D238" s="298" t="s">
        <v>110</v>
      </c>
      <c r="E238" s="299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50">
        <v>5</v>
      </c>
      <c r="D239" s="298" t="s">
        <v>78</v>
      </c>
      <c r="E239" s="299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50">
        <v>6</v>
      </c>
      <c r="D240" s="298" t="s">
        <v>79</v>
      </c>
      <c r="E240" s="299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50">
        <v>7</v>
      </c>
      <c r="D241" s="298" t="s">
        <v>80</v>
      </c>
      <c r="E241" s="299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50">
        <v>8</v>
      </c>
      <c r="D242" s="298" t="s">
        <v>81</v>
      </c>
      <c r="E242" s="299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50">
        <v>9</v>
      </c>
      <c r="D243" s="298" t="s">
        <v>82</v>
      </c>
      <c r="E243" s="299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50">
        <v>10</v>
      </c>
      <c r="D244" s="298" t="s">
        <v>111</v>
      </c>
      <c r="E244" s="299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50">
        <v>11</v>
      </c>
      <c r="D245" s="298" t="s">
        <v>83</v>
      </c>
      <c r="E245" s="299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6</v>
      </c>
      <c r="G246" s="94">
        <f t="shared" ref="G246:L246" si="22">SUM(G234:G245)</f>
        <v>22</v>
      </c>
      <c r="H246" s="94">
        <f t="shared" si="22"/>
        <v>3</v>
      </c>
      <c r="I246" s="94">
        <f>SUM(I234:I245)</f>
        <v>0</v>
      </c>
      <c r="J246" s="94">
        <f t="shared" si="22"/>
        <v>11</v>
      </c>
      <c r="K246" s="94">
        <f>SUM(K234:K245)</f>
        <v>4</v>
      </c>
      <c r="L246" s="94">
        <f t="shared" si="22"/>
        <v>3</v>
      </c>
      <c r="M246" s="56">
        <f t="shared" si="21"/>
        <v>49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COUNTIFS(ローデータ!$B$12:$B$1011,1,ローデータ!$I$12:$I$1011,$C$14,ローデータ!$K$12:$K$1011,$F$21,ローデータ!$L$12:$L$1011,F251)</f>
        <v>36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37</v>
      </c>
      <c r="L254" s="56">
        <f>COUNTIFS(ローデータ!$B$12:$B$1011,1,ローデータ!$I$12:$I$1011,$C$14,ローデータ!$K$12:$K$1011,$F$21,ローデータ!$S$12:$S$1011,L251)</f>
        <v>37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37</v>
      </c>
    </row>
    <row r="255" spans="1:17" ht="14.1" customHeight="1" x14ac:dyDescent="0.15">
      <c r="A255" s="340"/>
      <c r="B255" s="342" t="s">
        <v>86</v>
      </c>
      <c r="C255" s="150">
        <v>1</v>
      </c>
      <c r="D255" s="298" t="s">
        <v>75</v>
      </c>
      <c r="E255" s="302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50">
        <v>2</v>
      </c>
      <c r="D256" s="298" t="s">
        <v>76</v>
      </c>
      <c r="E256" s="302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50">
        <v>3</v>
      </c>
      <c r="D257" s="298" t="s">
        <v>77</v>
      </c>
      <c r="E257" s="302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50">
        <v>4</v>
      </c>
      <c r="D258" s="298" t="s">
        <v>110</v>
      </c>
      <c r="E258" s="299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50">
        <v>5</v>
      </c>
      <c r="D259" s="298" t="s">
        <v>78</v>
      </c>
      <c r="E259" s="302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50">
        <v>6</v>
      </c>
      <c r="D260" s="298" t="s">
        <v>79</v>
      </c>
      <c r="E260" s="302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50">
        <v>7</v>
      </c>
      <c r="D261" s="298" t="s">
        <v>80</v>
      </c>
      <c r="E261" s="302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50">
        <v>8</v>
      </c>
      <c r="D262" s="298" t="s">
        <v>81</v>
      </c>
      <c r="E262" s="302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50">
        <v>9</v>
      </c>
      <c r="D263" s="298" t="s">
        <v>82</v>
      </c>
      <c r="E263" s="302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50">
        <v>10</v>
      </c>
      <c r="D264" s="298" t="s">
        <v>111</v>
      </c>
      <c r="E264" s="299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50">
        <v>11</v>
      </c>
      <c r="D265" s="298" t="s">
        <v>83</v>
      </c>
      <c r="E265" s="302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36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37</v>
      </c>
      <c r="L266" s="94">
        <f>SUM(L254:L265)</f>
        <v>37</v>
      </c>
      <c r="M266" s="94">
        <f>SUM(M254:M265)</f>
        <v>0</v>
      </c>
      <c r="N266" s="94">
        <f>SUM(N254:N265)</f>
        <v>0</v>
      </c>
      <c r="O266" s="56">
        <f>SUM(L266:N266)</f>
        <v>37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SUMIFS(ローデータ!M86:M1085,ローデータ!$B$12:$B$1011,1,ローデータ!$I$12:$I$1011,$C$14,ローデータ!$K$12:$K$1011,$F$21)</f>
        <v>1</v>
      </c>
      <c r="G272" s="89">
        <f>SUMIFS(ローデータ!N86:N1085,ローデータ!$B$12:$B$1011,1,ローデータ!$I$12:$I$1011,$C$14,ローデータ!$K$12:$K$1011,$F$21)</f>
        <v>8</v>
      </c>
      <c r="H272" s="89">
        <f>SUMIFS(ローデータ!O86:O1085,ローデータ!$B$12:$B$1011,1,ローデータ!$I$12:$I$1011,$C$14,ローデータ!$K$12:$K$1011,$F$21)</f>
        <v>6</v>
      </c>
      <c r="I272" s="89">
        <f>SUMIFS(ローデータ!P86:P1085,ローデータ!$B$12:$B$1011,1,ローデータ!$I$12:$I$1011,$C$14,ローデータ!$K$12:$K$1011,$F$21)</f>
        <v>0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15</v>
      </c>
      <c r="L272" s="94">
        <f>SUMIFS(ローデータ!$T$12:$T$1011,ローデータ!$B$12:$B$1011,1,ローデータ!$I$12:$I$1011,$C$14,ローデータ!$K$12:$K$1011,$F$21)</f>
        <v>5</v>
      </c>
      <c r="M272" s="94">
        <f>SUMIFS(ローデータ!$U$12:$U$1011,ローデータ!$B$12:$B$1011,1,ローデータ!$I$12:$I$1011,$C$14,ローデータ!$K$12:$K$1011,$F$21)</f>
        <v>20</v>
      </c>
      <c r="N272" s="94">
        <f>SUMIFS(ローデータ!$V$12:$V$1011,ローデータ!$B$12:$B$1011,1,ローデータ!$I$12:$I$1011,$C$14,ローデータ!$K$12:$K$1011,$F$21)</f>
        <v>18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2</v>
      </c>
      <c r="Q272" s="94">
        <f>SUMIFS(ローデータ!$Y$12:$Y$1011,ローデータ!$B$12:$B$1011,1,ローデータ!$I$12:$I$1011,$C$14,ローデータ!$K$12:$K$1011,$F$21)</f>
        <v>3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48</v>
      </c>
    </row>
    <row r="273" spans="1:19" ht="14.1" customHeight="1" x14ac:dyDescent="0.15">
      <c r="A273" s="307"/>
      <c r="B273" s="312" t="s">
        <v>86</v>
      </c>
      <c r="C273" s="150">
        <v>1</v>
      </c>
      <c r="D273" s="298" t="s">
        <v>75</v>
      </c>
      <c r="E273" s="299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50">
        <v>2</v>
      </c>
      <c r="D274" s="298" t="s">
        <v>76</v>
      </c>
      <c r="E274" s="299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50">
        <v>3</v>
      </c>
      <c r="D275" s="298" t="s">
        <v>77</v>
      </c>
      <c r="E275" s="299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50">
        <v>4</v>
      </c>
      <c r="D276" s="315" t="s">
        <v>110</v>
      </c>
      <c r="E276" s="316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50">
        <v>5</v>
      </c>
      <c r="D277" s="298" t="s">
        <v>78</v>
      </c>
      <c r="E277" s="299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50">
        <v>6</v>
      </c>
      <c r="D278" s="298" t="s">
        <v>79</v>
      </c>
      <c r="E278" s="299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50">
        <v>7</v>
      </c>
      <c r="D279" s="298" t="s">
        <v>80</v>
      </c>
      <c r="E279" s="299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50">
        <v>8</v>
      </c>
      <c r="D280" s="298" t="s">
        <v>81</v>
      </c>
      <c r="E280" s="299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50">
        <v>9</v>
      </c>
      <c r="D281" s="298" t="s">
        <v>82</v>
      </c>
      <c r="E281" s="299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50">
        <v>10</v>
      </c>
      <c r="D282" s="298" t="s">
        <v>111</v>
      </c>
      <c r="E282" s="299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50">
        <v>11</v>
      </c>
      <c r="D283" s="298" t="s">
        <v>83</v>
      </c>
      <c r="E283" s="299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8</v>
      </c>
      <c r="H284" s="56">
        <f t="shared" si="28"/>
        <v>6</v>
      </c>
      <c r="I284" s="56">
        <f t="shared" si="28"/>
        <v>0</v>
      </c>
      <c r="J284" s="56">
        <f t="shared" si="28"/>
        <v>0</v>
      </c>
      <c r="K284" s="95">
        <f t="shared" si="26"/>
        <v>15</v>
      </c>
      <c r="L284" s="94">
        <f>SUM(L272:L283)</f>
        <v>5</v>
      </c>
      <c r="M284" s="94">
        <f t="shared" ref="M284:R284" si="29">SUM(M272:M283)</f>
        <v>20</v>
      </c>
      <c r="N284" s="94">
        <f t="shared" si="29"/>
        <v>18</v>
      </c>
      <c r="O284" s="94">
        <f t="shared" si="29"/>
        <v>0</v>
      </c>
      <c r="P284" s="94">
        <f t="shared" si="29"/>
        <v>2</v>
      </c>
      <c r="Q284" s="94">
        <f t="shared" si="29"/>
        <v>3</v>
      </c>
      <c r="R284" s="94">
        <f t="shared" si="29"/>
        <v>0</v>
      </c>
      <c r="S284" s="56">
        <f t="shared" si="27"/>
        <v>48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57">
        <v>2</v>
      </c>
      <c r="Q3" s="420" t="s">
        <v>55</v>
      </c>
      <c r="R3" s="421"/>
      <c r="S3" s="421"/>
      <c r="T3" s="424"/>
      <c r="U3" s="157">
        <v>3</v>
      </c>
      <c r="V3" s="420" t="s">
        <v>56</v>
      </c>
      <c r="W3" s="421"/>
      <c r="X3" s="421"/>
      <c r="Y3" s="424"/>
      <c r="Z3" s="157">
        <v>4</v>
      </c>
      <c r="AA3" s="420" t="s">
        <v>57</v>
      </c>
      <c r="AB3" s="421"/>
      <c r="AC3" s="421"/>
      <c r="AD3" s="424"/>
      <c r="AE3" s="157">
        <v>5</v>
      </c>
      <c r="AF3" s="420" t="s">
        <v>58</v>
      </c>
      <c r="AG3" s="421"/>
      <c r="AH3" s="421"/>
      <c r="AI3" s="424"/>
      <c r="AJ3" s="157">
        <v>6</v>
      </c>
      <c r="AK3" s="420" t="s">
        <v>134</v>
      </c>
      <c r="AL3" s="421"/>
      <c r="AM3" s="421"/>
      <c r="AN3" s="424"/>
      <c r="AO3" s="157">
        <v>7</v>
      </c>
      <c r="AP3" s="420" t="s">
        <v>135</v>
      </c>
      <c r="AQ3" s="421"/>
      <c r="AR3" s="421"/>
      <c r="AS3" s="424"/>
      <c r="AT3" s="157">
        <v>8</v>
      </c>
      <c r="AU3" s="420" t="s">
        <v>61</v>
      </c>
      <c r="AV3" s="421"/>
      <c r="AW3" s="421"/>
      <c r="AX3" s="424"/>
      <c r="AY3" s="157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57">
        <v>2</v>
      </c>
      <c r="Q13" s="420" t="s">
        <v>55</v>
      </c>
      <c r="R13" s="421"/>
      <c r="S13" s="421"/>
      <c r="T13" s="424"/>
      <c r="U13" s="157">
        <v>3</v>
      </c>
      <c r="V13" s="420" t="s">
        <v>56</v>
      </c>
      <c r="W13" s="421"/>
      <c r="X13" s="421"/>
      <c r="Y13" s="424"/>
      <c r="Z13" s="157">
        <v>4</v>
      </c>
      <c r="AA13" s="420" t="s">
        <v>57</v>
      </c>
      <c r="AB13" s="421"/>
      <c r="AC13" s="421"/>
      <c r="AD13" s="424"/>
      <c r="AE13" s="157">
        <v>5</v>
      </c>
      <c r="AF13" s="420" t="s">
        <v>58</v>
      </c>
      <c r="AG13" s="421"/>
      <c r="AH13" s="421"/>
      <c r="AI13" s="424"/>
      <c r="AJ13" s="157">
        <v>6</v>
      </c>
      <c r="AK13" s="420" t="s">
        <v>134</v>
      </c>
      <c r="AL13" s="421"/>
      <c r="AM13" s="421"/>
      <c r="AN13" s="424"/>
      <c r="AO13" s="157">
        <v>7</v>
      </c>
      <c r="AP13" s="420" t="s">
        <v>135</v>
      </c>
      <c r="AQ13" s="421"/>
      <c r="AR13" s="421"/>
      <c r="AS13" s="424"/>
      <c r="AT13" s="157">
        <v>8</v>
      </c>
      <c r="AU13" s="420" t="s">
        <v>61</v>
      </c>
      <c r="AV13" s="421"/>
      <c r="AW13" s="421"/>
      <c r="AX13" s="424"/>
      <c r="AY13" s="157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57">
        <v>2</v>
      </c>
      <c r="Q23" s="420" t="s">
        <v>55</v>
      </c>
      <c r="R23" s="421"/>
      <c r="S23" s="421"/>
      <c r="T23" s="424"/>
      <c r="U23" s="157">
        <v>3</v>
      </c>
      <c r="V23" s="420" t="s">
        <v>56</v>
      </c>
      <c r="W23" s="421"/>
      <c r="X23" s="421"/>
      <c r="Y23" s="424"/>
      <c r="Z23" s="157">
        <v>4</v>
      </c>
      <c r="AA23" s="420" t="s">
        <v>57</v>
      </c>
      <c r="AB23" s="421"/>
      <c r="AC23" s="421"/>
      <c r="AD23" s="424"/>
      <c r="AE23" s="157">
        <v>5</v>
      </c>
      <c r="AF23" s="420" t="s">
        <v>58</v>
      </c>
      <c r="AG23" s="421"/>
      <c r="AH23" s="421"/>
      <c r="AI23" s="424"/>
      <c r="AJ23" s="157">
        <v>6</v>
      </c>
      <c r="AK23" s="420" t="s">
        <v>134</v>
      </c>
      <c r="AL23" s="421"/>
      <c r="AM23" s="421"/>
      <c r="AN23" s="424"/>
      <c r="AO23" s="157">
        <v>7</v>
      </c>
      <c r="AP23" s="420" t="s">
        <v>135</v>
      </c>
      <c r="AQ23" s="421"/>
      <c r="AR23" s="421"/>
      <c r="AS23" s="424"/>
      <c r="AT23" s="157">
        <v>8</v>
      </c>
      <c r="AU23" s="420" t="s">
        <v>61</v>
      </c>
      <c r="AV23" s="421"/>
      <c r="AW23" s="421"/>
      <c r="AX23" s="424"/>
      <c r="AY23" s="157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57">
        <v>2</v>
      </c>
      <c r="Q33" s="420" t="s">
        <v>55</v>
      </c>
      <c r="R33" s="421"/>
      <c r="S33" s="421"/>
      <c r="T33" s="424"/>
      <c r="U33" s="157">
        <v>3</v>
      </c>
      <c r="V33" s="420" t="s">
        <v>56</v>
      </c>
      <c r="W33" s="421"/>
      <c r="X33" s="421"/>
      <c r="Y33" s="424"/>
      <c r="Z33" s="157">
        <v>4</v>
      </c>
      <c r="AA33" s="420" t="s">
        <v>57</v>
      </c>
      <c r="AB33" s="421"/>
      <c r="AC33" s="421"/>
      <c r="AD33" s="424"/>
      <c r="AE33" s="157">
        <v>5</v>
      </c>
      <c r="AF33" s="420" t="s">
        <v>58</v>
      </c>
      <c r="AG33" s="421"/>
      <c r="AH33" s="421"/>
      <c r="AI33" s="424"/>
      <c r="AJ33" s="157">
        <v>6</v>
      </c>
      <c r="AK33" s="420" t="s">
        <v>134</v>
      </c>
      <c r="AL33" s="421"/>
      <c r="AM33" s="421"/>
      <c r="AN33" s="424"/>
      <c r="AO33" s="157">
        <v>7</v>
      </c>
      <c r="AP33" s="420" t="s">
        <v>135</v>
      </c>
      <c r="AQ33" s="421"/>
      <c r="AR33" s="421"/>
      <c r="AS33" s="424"/>
      <c r="AT33" s="157">
        <v>8</v>
      </c>
      <c r="AU33" s="420" t="s">
        <v>61</v>
      </c>
      <c r="AV33" s="421"/>
      <c r="AW33" s="421"/>
      <c r="AX33" s="424"/>
      <c r="AY33" s="157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57">
        <v>2</v>
      </c>
      <c r="Q43" s="420" t="s">
        <v>55</v>
      </c>
      <c r="R43" s="421"/>
      <c r="S43" s="421"/>
      <c r="T43" s="424"/>
      <c r="U43" s="157">
        <v>3</v>
      </c>
      <c r="V43" s="420" t="s">
        <v>56</v>
      </c>
      <c r="W43" s="421"/>
      <c r="X43" s="421"/>
      <c r="Y43" s="424"/>
      <c r="Z43" s="157">
        <v>4</v>
      </c>
      <c r="AA43" s="420" t="s">
        <v>57</v>
      </c>
      <c r="AB43" s="421"/>
      <c r="AC43" s="421"/>
      <c r="AD43" s="424"/>
      <c r="AE43" s="157">
        <v>5</v>
      </c>
      <c r="AF43" s="420" t="s">
        <v>58</v>
      </c>
      <c r="AG43" s="421"/>
      <c r="AH43" s="421"/>
      <c r="AI43" s="424"/>
      <c r="AJ43" s="157">
        <v>6</v>
      </c>
      <c r="AK43" s="420" t="s">
        <v>134</v>
      </c>
      <c r="AL43" s="421"/>
      <c r="AM43" s="421"/>
      <c r="AN43" s="424"/>
      <c r="AO43" s="157">
        <v>7</v>
      </c>
      <c r="AP43" s="420" t="s">
        <v>135</v>
      </c>
      <c r="AQ43" s="421"/>
      <c r="AR43" s="421"/>
      <c r="AS43" s="424"/>
      <c r="AT43" s="157">
        <v>8</v>
      </c>
      <c r="AU43" s="420" t="s">
        <v>61</v>
      </c>
      <c r="AV43" s="421"/>
      <c r="AW43" s="421"/>
      <c r="AX43" s="424"/>
      <c r="AY43" s="157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57">
        <v>2</v>
      </c>
      <c r="Q53" s="420" t="s">
        <v>55</v>
      </c>
      <c r="R53" s="421"/>
      <c r="S53" s="421"/>
      <c r="T53" s="424"/>
      <c r="U53" s="157">
        <v>3</v>
      </c>
      <c r="V53" s="420" t="s">
        <v>56</v>
      </c>
      <c r="W53" s="421"/>
      <c r="X53" s="421"/>
      <c r="Y53" s="424"/>
      <c r="Z53" s="157">
        <v>4</v>
      </c>
      <c r="AA53" s="420" t="s">
        <v>57</v>
      </c>
      <c r="AB53" s="421"/>
      <c r="AC53" s="421"/>
      <c r="AD53" s="424"/>
      <c r="AE53" s="157">
        <v>5</v>
      </c>
      <c r="AF53" s="420" t="s">
        <v>58</v>
      </c>
      <c r="AG53" s="421"/>
      <c r="AH53" s="421"/>
      <c r="AI53" s="424"/>
      <c r="AJ53" s="157">
        <v>6</v>
      </c>
      <c r="AK53" s="420" t="s">
        <v>134</v>
      </c>
      <c r="AL53" s="421"/>
      <c r="AM53" s="421"/>
      <c r="AN53" s="424"/>
      <c r="AO53" s="157">
        <v>7</v>
      </c>
      <c r="AP53" s="420" t="s">
        <v>135</v>
      </c>
      <c r="AQ53" s="421"/>
      <c r="AR53" s="421"/>
      <c r="AS53" s="424"/>
      <c r="AT53" s="157">
        <v>8</v>
      </c>
      <c r="AU53" s="420" t="s">
        <v>61</v>
      </c>
      <c r="AV53" s="421"/>
      <c r="AW53" s="421"/>
      <c r="AX53" s="424"/>
      <c r="AY53" s="157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57">
        <v>2</v>
      </c>
      <c r="Q63" s="420" t="s">
        <v>55</v>
      </c>
      <c r="R63" s="421"/>
      <c r="S63" s="421"/>
      <c r="T63" s="424"/>
      <c r="U63" s="157">
        <v>3</v>
      </c>
      <c r="V63" s="420" t="s">
        <v>56</v>
      </c>
      <c r="W63" s="421"/>
      <c r="X63" s="421"/>
      <c r="Y63" s="424"/>
      <c r="Z63" s="157">
        <v>4</v>
      </c>
      <c r="AA63" s="420" t="s">
        <v>57</v>
      </c>
      <c r="AB63" s="421"/>
      <c r="AC63" s="421"/>
      <c r="AD63" s="424"/>
      <c r="AE63" s="157">
        <v>5</v>
      </c>
      <c r="AF63" s="420" t="s">
        <v>58</v>
      </c>
      <c r="AG63" s="421"/>
      <c r="AH63" s="421"/>
      <c r="AI63" s="424"/>
      <c r="AJ63" s="157">
        <v>6</v>
      </c>
      <c r="AK63" s="420" t="s">
        <v>134</v>
      </c>
      <c r="AL63" s="421"/>
      <c r="AM63" s="421"/>
      <c r="AN63" s="424"/>
      <c r="AO63" s="157">
        <v>7</v>
      </c>
      <c r="AP63" s="420" t="s">
        <v>135</v>
      </c>
      <c r="AQ63" s="421"/>
      <c r="AR63" s="421"/>
      <c r="AS63" s="424"/>
      <c r="AT63" s="157">
        <v>8</v>
      </c>
      <c r="AU63" s="420" t="s">
        <v>61</v>
      </c>
      <c r="AV63" s="421"/>
      <c r="AW63" s="421"/>
      <c r="AX63" s="424"/>
      <c r="AY63" s="157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57">
        <v>2</v>
      </c>
      <c r="Q73" s="420" t="s">
        <v>55</v>
      </c>
      <c r="R73" s="421"/>
      <c r="S73" s="421"/>
      <c r="T73" s="424"/>
      <c r="U73" s="157">
        <v>3</v>
      </c>
      <c r="V73" s="420" t="s">
        <v>56</v>
      </c>
      <c r="W73" s="421"/>
      <c r="X73" s="421"/>
      <c r="Y73" s="424"/>
      <c r="Z73" s="157">
        <v>4</v>
      </c>
      <c r="AA73" s="420" t="s">
        <v>57</v>
      </c>
      <c r="AB73" s="421"/>
      <c r="AC73" s="421"/>
      <c r="AD73" s="424"/>
      <c r="AE73" s="157">
        <v>5</v>
      </c>
      <c r="AF73" s="420" t="s">
        <v>58</v>
      </c>
      <c r="AG73" s="421"/>
      <c r="AH73" s="421"/>
      <c r="AI73" s="424"/>
      <c r="AJ73" s="157">
        <v>6</v>
      </c>
      <c r="AK73" s="420" t="s">
        <v>134</v>
      </c>
      <c r="AL73" s="421"/>
      <c r="AM73" s="421"/>
      <c r="AN73" s="424"/>
      <c r="AO73" s="157">
        <v>7</v>
      </c>
      <c r="AP73" s="420" t="s">
        <v>135</v>
      </c>
      <c r="AQ73" s="421"/>
      <c r="AR73" s="421"/>
      <c r="AS73" s="424"/>
      <c r="AT73" s="157">
        <v>8</v>
      </c>
      <c r="AU73" s="420" t="s">
        <v>61</v>
      </c>
      <c r="AV73" s="421"/>
      <c r="AW73" s="421"/>
      <c r="AX73" s="424"/>
      <c r="AY73" s="157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57">
        <v>2</v>
      </c>
      <c r="Q84" s="420" t="s">
        <v>55</v>
      </c>
      <c r="R84" s="421"/>
      <c r="S84" s="421"/>
      <c r="T84" s="424"/>
      <c r="U84" s="157">
        <v>3</v>
      </c>
      <c r="V84" s="420" t="s">
        <v>56</v>
      </c>
      <c r="W84" s="421"/>
      <c r="X84" s="421"/>
      <c r="Y84" s="424"/>
      <c r="Z84" s="157">
        <v>4</v>
      </c>
      <c r="AA84" s="420" t="s">
        <v>57</v>
      </c>
      <c r="AB84" s="421"/>
      <c r="AC84" s="421"/>
      <c r="AD84" s="424"/>
      <c r="AE84" s="157">
        <v>5</v>
      </c>
      <c r="AF84" s="420" t="s">
        <v>58</v>
      </c>
      <c r="AG84" s="421"/>
      <c r="AH84" s="421"/>
      <c r="AI84" s="424"/>
      <c r="AJ84" s="157">
        <v>6</v>
      </c>
      <c r="AK84" s="420" t="s">
        <v>134</v>
      </c>
      <c r="AL84" s="421"/>
      <c r="AM84" s="421"/>
      <c r="AN84" s="424"/>
      <c r="AO84" s="157">
        <v>7</v>
      </c>
      <c r="AP84" s="420" t="s">
        <v>135</v>
      </c>
      <c r="AQ84" s="421"/>
      <c r="AR84" s="421"/>
      <c r="AS84" s="424"/>
      <c r="AT84" s="157">
        <v>8</v>
      </c>
      <c r="AU84" s="420" t="s">
        <v>61</v>
      </c>
      <c r="AV84" s="421"/>
      <c r="AW84" s="421"/>
      <c r="AX84" s="424"/>
      <c r="AY84" s="157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57">
        <v>2</v>
      </c>
      <c r="Q94" s="420" t="s">
        <v>55</v>
      </c>
      <c r="R94" s="421"/>
      <c r="S94" s="421"/>
      <c r="T94" s="424"/>
      <c r="U94" s="157">
        <v>3</v>
      </c>
      <c r="V94" s="420" t="s">
        <v>56</v>
      </c>
      <c r="W94" s="421"/>
      <c r="X94" s="421"/>
      <c r="Y94" s="424"/>
      <c r="Z94" s="157">
        <v>4</v>
      </c>
      <c r="AA94" s="420" t="s">
        <v>57</v>
      </c>
      <c r="AB94" s="421"/>
      <c r="AC94" s="421"/>
      <c r="AD94" s="424"/>
      <c r="AE94" s="157">
        <v>5</v>
      </c>
      <c r="AF94" s="420" t="s">
        <v>58</v>
      </c>
      <c r="AG94" s="421"/>
      <c r="AH94" s="421"/>
      <c r="AI94" s="424"/>
      <c r="AJ94" s="157">
        <v>6</v>
      </c>
      <c r="AK94" s="420" t="s">
        <v>134</v>
      </c>
      <c r="AL94" s="421"/>
      <c r="AM94" s="421"/>
      <c r="AN94" s="424"/>
      <c r="AO94" s="157">
        <v>7</v>
      </c>
      <c r="AP94" s="420" t="s">
        <v>135</v>
      </c>
      <c r="AQ94" s="421"/>
      <c r="AR94" s="421"/>
      <c r="AS94" s="424"/>
      <c r="AT94" s="157">
        <v>8</v>
      </c>
      <c r="AU94" s="420" t="s">
        <v>61</v>
      </c>
      <c r="AV94" s="421"/>
      <c r="AW94" s="421"/>
      <c r="AX94" s="424"/>
      <c r="AY94" s="157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57">
        <v>2</v>
      </c>
      <c r="Q104" s="420" t="s">
        <v>55</v>
      </c>
      <c r="R104" s="421"/>
      <c r="S104" s="421"/>
      <c r="T104" s="424"/>
      <c r="U104" s="157">
        <v>3</v>
      </c>
      <c r="V104" s="420" t="s">
        <v>56</v>
      </c>
      <c r="W104" s="421"/>
      <c r="X104" s="421"/>
      <c r="Y104" s="424"/>
      <c r="Z104" s="157">
        <v>4</v>
      </c>
      <c r="AA104" s="420" t="s">
        <v>57</v>
      </c>
      <c r="AB104" s="421"/>
      <c r="AC104" s="421"/>
      <c r="AD104" s="424"/>
      <c r="AE104" s="157">
        <v>5</v>
      </c>
      <c r="AF104" s="420" t="s">
        <v>58</v>
      </c>
      <c r="AG104" s="421"/>
      <c r="AH104" s="421"/>
      <c r="AI104" s="424"/>
      <c r="AJ104" s="157">
        <v>6</v>
      </c>
      <c r="AK104" s="420" t="s">
        <v>134</v>
      </c>
      <c r="AL104" s="421"/>
      <c r="AM104" s="421"/>
      <c r="AN104" s="424"/>
      <c r="AO104" s="157">
        <v>7</v>
      </c>
      <c r="AP104" s="420" t="s">
        <v>135</v>
      </c>
      <c r="AQ104" s="421"/>
      <c r="AR104" s="421"/>
      <c r="AS104" s="424"/>
      <c r="AT104" s="157">
        <v>8</v>
      </c>
      <c r="AU104" s="420" t="s">
        <v>61</v>
      </c>
      <c r="AV104" s="421"/>
      <c r="AW104" s="421"/>
      <c r="AX104" s="424"/>
      <c r="AY104" s="157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57">
        <v>2</v>
      </c>
      <c r="Q114" s="420" t="s">
        <v>55</v>
      </c>
      <c r="R114" s="421"/>
      <c r="S114" s="421"/>
      <c r="T114" s="424"/>
      <c r="U114" s="157">
        <v>3</v>
      </c>
      <c r="V114" s="420" t="s">
        <v>56</v>
      </c>
      <c r="W114" s="421"/>
      <c r="X114" s="421"/>
      <c r="Y114" s="424"/>
      <c r="Z114" s="157">
        <v>4</v>
      </c>
      <c r="AA114" s="420" t="s">
        <v>57</v>
      </c>
      <c r="AB114" s="421"/>
      <c r="AC114" s="421"/>
      <c r="AD114" s="424"/>
      <c r="AE114" s="157">
        <v>5</v>
      </c>
      <c r="AF114" s="420" t="s">
        <v>58</v>
      </c>
      <c r="AG114" s="421"/>
      <c r="AH114" s="421"/>
      <c r="AI114" s="424"/>
      <c r="AJ114" s="157">
        <v>6</v>
      </c>
      <c r="AK114" s="420" t="s">
        <v>134</v>
      </c>
      <c r="AL114" s="421"/>
      <c r="AM114" s="421"/>
      <c r="AN114" s="424"/>
      <c r="AO114" s="157">
        <v>7</v>
      </c>
      <c r="AP114" s="420" t="s">
        <v>135</v>
      </c>
      <c r="AQ114" s="421"/>
      <c r="AR114" s="421"/>
      <c r="AS114" s="424"/>
      <c r="AT114" s="157">
        <v>8</v>
      </c>
      <c r="AU114" s="420" t="s">
        <v>61</v>
      </c>
      <c r="AV114" s="421"/>
      <c r="AW114" s="421"/>
      <c r="AX114" s="424"/>
      <c r="AY114" s="157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4"/>
      <c r="H3" s="304"/>
      <c r="K3" s="304"/>
      <c r="L3" s="304"/>
    </row>
    <row r="4" spans="1:19" ht="14.1" customHeight="1" x14ac:dyDescent="0.15">
      <c r="A4" s="212"/>
      <c r="B4" s="58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84">
        <v>8</v>
      </c>
      <c r="H4" s="43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5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5"/>
      <c r="B14" s="53">
        <v>1</v>
      </c>
      <c r="C14" s="53">
        <v>2</v>
      </c>
      <c r="D14" s="211" t="s">
        <v>50</v>
      </c>
      <c r="F14" s="215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28" t="s">
        <v>50</v>
      </c>
    </row>
    <row r="15" spans="1:19" ht="14.1" customHeight="1" x14ac:dyDescent="0.15">
      <c r="A15" s="216"/>
      <c r="B15" s="54" t="s">
        <v>63</v>
      </c>
      <c r="C15" s="54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4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5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5"/>
      <c r="B34" s="35">
        <v>1</v>
      </c>
      <c r="C34" s="35">
        <v>2</v>
      </c>
      <c r="D34" s="35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124</v>
      </c>
      <c r="Q34" s="228" t="s">
        <v>50</v>
      </c>
    </row>
    <row r="35" spans="1:17" ht="14.1" customHeight="1" x14ac:dyDescent="0.15">
      <c r="A35" s="216"/>
      <c r="B35" s="54" t="s">
        <v>67</v>
      </c>
      <c r="C35" s="54" t="s">
        <v>66</v>
      </c>
      <c r="D35" s="54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124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38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115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70">
        <v>1</v>
      </c>
      <c r="D107" s="70">
        <v>2</v>
      </c>
      <c r="E107" s="70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124</v>
      </c>
      <c r="Q107" s="392"/>
    </row>
    <row r="108" spans="1:17" ht="14.1" customHeight="1" x14ac:dyDescent="0.15">
      <c r="A108" s="349"/>
      <c r="B108" s="351"/>
      <c r="C108" s="73" t="s">
        <v>67</v>
      </c>
      <c r="D108" s="73" t="s">
        <v>66</v>
      </c>
      <c r="E108" s="7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124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16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4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4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4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4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4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4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4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4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4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4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4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4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4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4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4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4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4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4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4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4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4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4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74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74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74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74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74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74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74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74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74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74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74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70">
        <v>1</v>
      </c>
      <c r="G214" s="70">
        <v>2</v>
      </c>
      <c r="H214" s="70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73" t="s">
        <v>67</v>
      </c>
      <c r="G215" s="73" t="s">
        <v>66</v>
      </c>
      <c r="H215" s="7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74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74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74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74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74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74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74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74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74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74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74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178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69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74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74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74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74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74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74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74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74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74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74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74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4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4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4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4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4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4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4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4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4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4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4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124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4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4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4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4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4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4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07"/>
      <c r="B279" s="313"/>
      <c r="C279" s="4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07"/>
      <c r="B280" s="313"/>
      <c r="C280" s="4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07"/>
      <c r="B281" s="313"/>
      <c r="C281" s="4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07"/>
      <c r="B282" s="313"/>
      <c r="C282" s="4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08"/>
      <c r="B283" s="314"/>
      <c r="C283" s="4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33" t="s">
        <v>138</v>
      </c>
      <c r="B3" s="377" t="s">
        <v>142</v>
      </c>
      <c r="C3" s="377"/>
      <c r="D3" s="377"/>
      <c r="E3" s="377" t="s">
        <v>141</v>
      </c>
      <c r="F3" s="377"/>
      <c r="G3" s="377"/>
      <c r="H3" s="377" t="s">
        <v>140</v>
      </c>
      <c r="I3" s="377"/>
      <c r="J3" s="377"/>
      <c r="K3" s="36">
        <v>1</v>
      </c>
      <c r="L3" s="420" t="s">
        <v>129</v>
      </c>
      <c r="M3" s="421"/>
      <c r="N3" s="421"/>
      <c r="O3" s="424"/>
      <c r="P3" s="121">
        <v>2</v>
      </c>
      <c r="Q3" s="420" t="s">
        <v>130</v>
      </c>
      <c r="R3" s="421"/>
      <c r="S3" s="421"/>
      <c r="T3" s="424"/>
      <c r="U3" s="121">
        <v>3</v>
      </c>
      <c r="V3" s="420" t="s">
        <v>131</v>
      </c>
      <c r="W3" s="421"/>
      <c r="X3" s="421"/>
      <c r="Y3" s="424"/>
      <c r="Z3" s="121">
        <v>4</v>
      </c>
      <c r="AA3" s="420" t="s">
        <v>132</v>
      </c>
      <c r="AB3" s="421"/>
      <c r="AC3" s="421"/>
      <c r="AD3" s="424"/>
      <c r="AE3" s="121">
        <v>5</v>
      </c>
      <c r="AF3" s="420" t="s">
        <v>133</v>
      </c>
      <c r="AG3" s="421"/>
      <c r="AH3" s="421"/>
      <c r="AI3" s="424"/>
      <c r="AJ3" s="121">
        <v>6</v>
      </c>
      <c r="AK3" s="420" t="s">
        <v>134</v>
      </c>
      <c r="AL3" s="421"/>
      <c r="AM3" s="421"/>
      <c r="AN3" s="424"/>
      <c r="AO3" s="121">
        <v>7</v>
      </c>
      <c r="AP3" s="420" t="s">
        <v>135</v>
      </c>
      <c r="AQ3" s="421"/>
      <c r="AR3" s="421"/>
      <c r="AS3" s="424"/>
      <c r="AT3" s="121">
        <v>8</v>
      </c>
      <c r="AU3" s="420" t="s">
        <v>136</v>
      </c>
      <c r="AV3" s="421"/>
      <c r="AW3" s="421"/>
      <c r="AX3" s="424"/>
      <c r="AY3" s="121">
        <v>9</v>
      </c>
      <c r="AZ3" s="420" t="s">
        <v>137</v>
      </c>
      <c r="BA3" s="421"/>
      <c r="BB3" s="421"/>
      <c r="BC3" s="422"/>
      <c r="BD3" s="421" t="s">
        <v>194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143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143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143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143</v>
      </c>
      <c r="C8" s="377"/>
      <c r="D8" s="377"/>
      <c r="E8" s="377" t="s">
        <v>143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143</v>
      </c>
      <c r="C9" s="377"/>
      <c r="D9" s="377"/>
      <c r="E9" s="377"/>
      <c r="F9" s="377"/>
      <c r="G9" s="377"/>
      <c r="H9" s="377" t="s">
        <v>143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143</v>
      </c>
      <c r="F10" s="377"/>
      <c r="G10" s="377"/>
      <c r="H10" s="377" t="s">
        <v>143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143</v>
      </c>
      <c r="C11" s="377"/>
      <c r="D11" s="377"/>
      <c r="E11" s="377" t="s">
        <v>143</v>
      </c>
      <c r="F11" s="377"/>
      <c r="G11" s="377"/>
      <c r="H11" s="377" t="s">
        <v>143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21">
        <v>2</v>
      </c>
      <c r="Q13" s="420" t="s">
        <v>55</v>
      </c>
      <c r="R13" s="421"/>
      <c r="S13" s="421"/>
      <c r="T13" s="424"/>
      <c r="U13" s="121">
        <v>3</v>
      </c>
      <c r="V13" s="420" t="s">
        <v>56</v>
      </c>
      <c r="W13" s="421"/>
      <c r="X13" s="421"/>
      <c r="Y13" s="424"/>
      <c r="Z13" s="121">
        <v>4</v>
      </c>
      <c r="AA13" s="420" t="s">
        <v>57</v>
      </c>
      <c r="AB13" s="421"/>
      <c r="AC13" s="421"/>
      <c r="AD13" s="424"/>
      <c r="AE13" s="121">
        <v>5</v>
      </c>
      <c r="AF13" s="420" t="s">
        <v>58</v>
      </c>
      <c r="AG13" s="421"/>
      <c r="AH13" s="421"/>
      <c r="AI13" s="424"/>
      <c r="AJ13" s="121">
        <v>6</v>
      </c>
      <c r="AK13" s="420" t="s">
        <v>134</v>
      </c>
      <c r="AL13" s="421"/>
      <c r="AM13" s="421"/>
      <c r="AN13" s="424"/>
      <c r="AO13" s="121">
        <v>7</v>
      </c>
      <c r="AP13" s="420" t="s">
        <v>135</v>
      </c>
      <c r="AQ13" s="421"/>
      <c r="AR13" s="421"/>
      <c r="AS13" s="424"/>
      <c r="AT13" s="121">
        <v>8</v>
      </c>
      <c r="AU13" s="420" t="s">
        <v>61</v>
      </c>
      <c r="AV13" s="421"/>
      <c r="AW13" s="421"/>
      <c r="AX13" s="424"/>
      <c r="AY13" s="121">
        <v>9</v>
      </c>
      <c r="AZ13" s="420" t="s">
        <v>62</v>
      </c>
      <c r="BA13" s="421"/>
      <c r="BB13" s="421"/>
      <c r="BC13" s="422"/>
      <c r="BD13" s="421" t="s">
        <v>194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143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143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143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143</v>
      </c>
      <c r="C18" s="377"/>
      <c r="D18" s="377"/>
      <c r="E18" s="377" t="s">
        <v>143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143</v>
      </c>
      <c r="C19" s="377"/>
      <c r="D19" s="377"/>
      <c r="E19" s="377"/>
      <c r="F19" s="377"/>
      <c r="G19" s="377"/>
      <c r="H19" s="377" t="s">
        <v>143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143</v>
      </c>
      <c r="F20" s="377"/>
      <c r="G20" s="377"/>
      <c r="H20" s="377" t="s">
        <v>143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143</v>
      </c>
      <c r="C21" s="377"/>
      <c r="D21" s="377"/>
      <c r="E21" s="377" t="s">
        <v>143</v>
      </c>
      <c r="F21" s="377"/>
      <c r="G21" s="377"/>
      <c r="H21" s="377" t="s">
        <v>143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21">
        <v>2</v>
      </c>
      <c r="Q23" s="420" t="s">
        <v>55</v>
      </c>
      <c r="R23" s="421"/>
      <c r="S23" s="421"/>
      <c r="T23" s="424"/>
      <c r="U23" s="121">
        <v>3</v>
      </c>
      <c r="V23" s="420" t="s">
        <v>56</v>
      </c>
      <c r="W23" s="421"/>
      <c r="X23" s="421"/>
      <c r="Y23" s="424"/>
      <c r="Z23" s="121">
        <v>4</v>
      </c>
      <c r="AA23" s="420" t="s">
        <v>57</v>
      </c>
      <c r="AB23" s="421"/>
      <c r="AC23" s="421"/>
      <c r="AD23" s="424"/>
      <c r="AE23" s="121">
        <v>5</v>
      </c>
      <c r="AF23" s="420" t="s">
        <v>58</v>
      </c>
      <c r="AG23" s="421"/>
      <c r="AH23" s="421"/>
      <c r="AI23" s="424"/>
      <c r="AJ23" s="121">
        <v>6</v>
      </c>
      <c r="AK23" s="420" t="s">
        <v>134</v>
      </c>
      <c r="AL23" s="421"/>
      <c r="AM23" s="421"/>
      <c r="AN23" s="424"/>
      <c r="AO23" s="121">
        <v>7</v>
      </c>
      <c r="AP23" s="420" t="s">
        <v>135</v>
      </c>
      <c r="AQ23" s="421"/>
      <c r="AR23" s="421"/>
      <c r="AS23" s="424"/>
      <c r="AT23" s="121">
        <v>8</v>
      </c>
      <c r="AU23" s="420" t="s">
        <v>61</v>
      </c>
      <c r="AV23" s="421"/>
      <c r="AW23" s="421"/>
      <c r="AX23" s="424"/>
      <c r="AY23" s="121">
        <v>9</v>
      </c>
      <c r="AZ23" s="420" t="s">
        <v>62</v>
      </c>
      <c r="BA23" s="421"/>
      <c r="BB23" s="421"/>
      <c r="BC23" s="422"/>
      <c r="BD23" s="421" t="s">
        <v>194</v>
      </c>
      <c r="BE23" s="421"/>
      <c r="BF23" s="421"/>
      <c r="BG23" s="421"/>
      <c r="BH23" s="423"/>
    </row>
    <row r="24" spans="1:60" ht="12.95" customHeight="1" thickBot="1" x14ac:dyDescent="0.2">
      <c r="A24" s="306" t="s">
        <v>145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143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143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143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143</v>
      </c>
      <c r="C28" s="377"/>
      <c r="D28" s="377"/>
      <c r="E28" s="377" t="s">
        <v>143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143</v>
      </c>
      <c r="C29" s="377"/>
      <c r="D29" s="377"/>
      <c r="E29" s="377"/>
      <c r="F29" s="377"/>
      <c r="G29" s="377"/>
      <c r="H29" s="377" t="s">
        <v>143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143</v>
      </c>
      <c r="F30" s="377"/>
      <c r="G30" s="377"/>
      <c r="H30" s="377" t="s">
        <v>143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143</v>
      </c>
      <c r="C31" s="377"/>
      <c r="D31" s="377"/>
      <c r="E31" s="377" t="s">
        <v>143</v>
      </c>
      <c r="F31" s="377"/>
      <c r="G31" s="377"/>
      <c r="H31" s="377" t="s">
        <v>143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21">
        <v>2</v>
      </c>
      <c r="Q33" s="420" t="s">
        <v>55</v>
      </c>
      <c r="R33" s="421"/>
      <c r="S33" s="421"/>
      <c r="T33" s="424"/>
      <c r="U33" s="121">
        <v>3</v>
      </c>
      <c r="V33" s="420" t="s">
        <v>56</v>
      </c>
      <c r="W33" s="421"/>
      <c r="X33" s="421"/>
      <c r="Y33" s="424"/>
      <c r="Z33" s="121">
        <v>4</v>
      </c>
      <c r="AA33" s="420" t="s">
        <v>57</v>
      </c>
      <c r="AB33" s="421"/>
      <c r="AC33" s="421"/>
      <c r="AD33" s="424"/>
      <c r="AE33" s="121">
        <v>5</v>
      </c>
      <c r="AF33" s="420" t="s">
        <v>58</v>
      </c>
      <c r="AG33" s="421"/>
      <c r="AH33" s="421"/>
      <c r="AI33" s="424"/>
      <c r="AJ33" s="121">
        <v>6</v>
      </c>
      <c r="AK33" s="420" t="s">
        <v>134</v>
      </c>
      <c r="AL33" s="421"/>
      <c r="AM33" s="421"/>
      <c r="AN33" s="424"/>
      <c r="AO33" s="121">
        <v>7</v>
      </c>
      <c r="AP33" s="420" t="s">
        <v>135</v>
      </c>
      <c r="AQ33" s="421"/>
      <c r="AR33" s="421"/>
      <c r="AS33" s="424"/>
      <c r="AT33" s="121">
        <v>8</v>
      </c>
      <c r="AU33" s="420" t="s">
        <v>61</v>
      </c>
      <c r="AV33" s="421"/>
      <c r="AW33" s="421"/>
      <c r="AX33" s="424"/>
      <c r="AY33" s="121">
        <v>9</v>
      </c>
      <c r="AZ33" s="420" t="s">
        <v>62</v>
      </c>
      <c r="BA33" s="421"/>
      <c r="BB33" s="421"/>
      <c r="BC33" s="422"/>
      <c r="BD33" s="421" t="s">
        <v>194</v>
      </c>
      <c r="BE33" s="421"/>
      <c r="BF33" s="421"/>
      <c r="BG33" s="421"/>
      <c r="BH33" s="423"/>
    </row>
    <row r="34" spans="1:60" ht="12.95" customHeight="1" thickBot="1" x14ac:dyDescent="0.2">
      <c r="A34" s="306" t="s">
        <v>146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143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143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143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143</v>
      </c>
      <c r="C38" s="377"/>
      <c r="D38" s="377"/>
      <c r="E38" s="377" t="s">
        <v>143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143</v>
      </c>
      <c r="C39" s="377"/>
      <c r="D39" s="377"/>
      <c r="E39" s="377"/>
      <c r="F39" s="377"/>
      <c r="G39" s="377"/>
      <c r="H39" s="377" t="s">
        <v>143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143</v>
      </c>
      <c r="F40" s="377"/>
      <c r="G40" s="377"/>
      <c r="H40" s="377" t="s">
        <v>143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143</v>
      </c>
      <c r="C41" s="377"/>
      <c r="D41" s="377"/>
      <c r="E41" s="377" t="s">
        <v>143</v>
      </c>
      <c r="F41" s="377"/>
      <c r="G41" s="377"/>
      <c r="H41" s="377" t="s">
        <v>143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21">
        <v>2</v>
      </c>
      <c r="Q43" s="420" t="s">
        <v>55</v>
      </c>
      <c r="R43" s="421"/>
      <c r="S43" s="421"/>
      <c r="T43" s="424"/>
      <c r="U43" s="121">
        <v>3</v>
      </c>
      <c r="V43" s="420" t="s">
        <v>56</v>
      </c>
      <c r="W43" s="421"/>
      <c r="X43" s="421"/>
      <c r="Y43" s="424"/>
      <c r="Z43" s="121">
        <v>4</v>
      </c>
      <c r="AA43" s="420" t="s">
        <v>57</v>
      </c>
      <c r="AB43" s="421"/>
      <c r="AC43" s="421"/>
      <c r="AD43" s="424"/>
      <c r="AE43" s="121">
        <v>5</v>
      </c>
      <c r="AF43" s="420" t="s">
        <v>58</v>
      </c>
      <c r="AG43" s="421"/>
      <c r="AH43" s="421"/>
      <c r="AI43" s="424"/>
      <c r="AJ43" s="121">
        <v>6</v>
      </c>
      <c r="AK43" s="420" t="s">
        <v>134</v>
      </c>
      <c r="AL43" s="421"/>
      <c r="AM43" s="421"/>
      <c r="AN43" s="424"/>
      <c r="AO43" s="121">
        <v>7</v>
      </c>
      <c r="AP43" s="420" t="s">
        <v>135</v>
      </c>
      <c r="AQ43" s="421"/>
      <c r="AR43" s="421"/>
      <c r="AS43" s="424"/>
      <c r="AT43" s="121">
        <v>8</v>
      </c>
      <c r="AU43" s="420" t="s">
        <v>61</v>
      </c>
      <c r="AV43" s="421"/>
      <c r="AW43" s="421"/>
      <c r="AX43" s="424"/>
      <c r="AY43" s="121">
        <v>9</v>
      </c>
      <c r="AZ43" s="420" t="s">
        <v>62</v>
      </c>
      <c r="BA43" s="421"/>
      <c r="BB43" s="421"/>
      <c r="BC43" s="422"/>
      <c r="BD43" s="421" t="s">
        <v>194</v>
      </c>
      <c r="BE43" s="421"/>
      <c r="BF43" s="421"/>
      <c r="BG43" s="421"/>
      <c r="BH43" s="423"/>
    </row>
    <row r="44" spans="1:60" ht="12.95" customHeight="1" thickBot="1" x14ac:dyDescent="0.2">
      <c r="A44" s="433" t="s">
        <v>147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143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143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143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143</v>
      </c>
      <c r="C48" s="377"/>
      <c r="D48" s="377"/>
      <c r="E48" s="377" t="s">
        <v>143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143</v>
      </c>
      <c r="C49" s="377"/>
      <c r="D49" s="377"/>
      <c r="E49" s="377"/>
      <c r="F49" s="377"/>
      <c r="G49" s="377"/>
      <c r="H49" s="377" t="s">
        <v>143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143</v>
      </c>
      <c r="F50" s="377"/>
      <c r="G50" s="377"/>
      <c r="H50" s="377" t="s">
        <v>143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143</v>
      </c>
      <c r="C51" s="377"/>
      <c r="D51" s="377"/>
      <c r="E51" s="377" t="s">
        <v>143</v>
      </c>
      <c r="F51" s="377"/>
      <c r="G51" s="377"/>
      <c r="H51" s="377" t="s">
        <v>143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21">
        <v>2</v>
      </c>
      <c r="Q53" s="420" t="s">
        <v>55</v>
      </c>
      <c r="R53" s="421"/>
      <c r="S53" s="421"/>
      <c r="T53" s="424"/>
      <c r="U53" s="121">
        <v>3</v>
      </c>
      <c r="V53" s="420" t="s">
        <v>56</v>
      </c>
      <c r="W53" s="421"/>
      <c r="X53" s="421"/>
      <c r="Y53" s="424"/>
      <c r="Z53" s="121">
        <v>4</v>
      </c>
      <c r="AA53" s="420" t="s">
        <v>57</v>
      </c>
      <c r="AB53" s="421"/>
      <c r="AC53" s="421"/>
      <c r="AD53" s="424"/>
      <c r="AE53" s="121">
        <v>5</v>
      </c>
      <c r="AF53" s="420" t="s">
        <v>58</v>
      </c>
      <c r="AG53" s="421"/>
      <c r="AH53" s="421"/>
      <c r="AI53" s="424"/>
      <c r="AJ53" s="121">
        <v>6</v>
      </c>
      <c r="AK53" s="420" t="s">
        <v>134</v>
      </c>
      <c r="AL53" s="421"/>
      <c r="AM53" s="421"/>
      <c r="AN53" s="424"/>
      <c r="AO53" s="121">
        <v>7</v>
      </c>
      <c r="AP53" s="420" t="s">
        <v>135</v>
      </c>
      <c r="AQ53" s="421"/>
      <c r="AR53" s="421"/>
      <c r="AS53" s="424"/>
      <c r="AT53" s="121">
        <v>8</v>
      </c>
      <c r="AU53" s="420" t="s">
        <v>61</v>
      </c>
      <c r="AV53" s="421"/>
      <c r="AW53" s="421"/>
      <c r="AX53" s="424"/>
      <c r="AY53" s="121">
        <v>9</v>
      </c>
      <c r="AZ53" s="420" t="s">
        <v>62</v>
      </c>
      <c r="BA53" s="421"/>
      <c r="BB53" s="421"/>
      <c r="BC53" s="422"/>
      <c r="BD53" s="421" t="s">
        <v>194</v>
      </c>
      <c r="BE53" s="421"/>
      <c r="BF53" s="421"/>
      <c r="BG53" s="421"/>
      <c r="BH53" s="423"/>
    </row>
    <row r="54" spans="1:60" ht="12.95" customHeight="1" thickBot="1" x14ac:dyDescent="0.2">
      <c r="A54" s="431" t="s">
        <v>148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143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143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143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143</v>
      </c>
      <c r="C58" s="377"/>
      <c r="D58" s="377"/>
      <c r="E58" s="377" t="s">
        <v>143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143</v>
      </c>
      <c r="C59" s="377"/>
      <c r="D59" s="377"/>
      <c r="E59" s="377"/>
      <c r="F59" s="377"/>
      <c r="G59" s="377"/>
      <c r="H59" s="377" t="s">
        <v>143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143</v>
      </c>
      <c r="F60" s="377"/>
      <c r="G60" s="377"/>
      <c r="H60" s="377" t="s">
        <v>143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143</v>
      </c>
      <c r="C61" s="377"/>
      <c r="D61" s="377"/>
      <c r="E61" s="377" t="s">
        <v>143</v>
      </c>
      <c r="F61" s="377"/>
      <c r="G61" s="377"/>
      <c r="H61" s="377" t="s">
        <v>143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21">
        <v>2</v>
      </c>
      <c r="Q63" s="420" t="s">
        <v>55</v>
      </c>
      <c r="R63" s="421"/>
      <c r="S63" s="421"/>
      <c r="T63" s="424"/>
      <c r="U63" s="121">
        <v>3</v>
      </c>
      <c r="V63" s="420" t="s">
        <v>56</v>
      </c>
      <c r="W63" s="421"/>
      <c r="X63" s="421"/>
      <c r="Y63" s="424"/>
      <c r="Z63" s="121">
        <v>4</v>
      </c>
      <c r="AA63" s="420" t="s">
        <v>57</v>
      </c>
      <c r="AB63" s="421"/>
      <c r="AC63" s="421"/>
      <c r="AD63" s="424"/>
      <c r="AE63" s="121">
        <v>5</v>
      </c>
      <c r="AF63" s="420" t="s">
        <v>58</v>
      </c>
      <c r="AG63" s="421"/>
      <c r="AH63" s="421"/>
      <c r="AI63" s="424"/>
      <c r="AJ63" s="121">
        <v>6</v>
      </c>
      <c r="AK63" s="420" t="s">
        <v>134</v>
      </c>
      <c r="AL63" s="421"/>
      <c r="AM63" s="421"/>
      <c r="AN63" s="424"/>
      <c r="AO63" s="121">
        <v>7</v>
      </c>
      <c r="AP63" s="420" t="s">
        <v>135</v>
      </c>
      <c r="AQ63" s="421"/>
      <c r="AR63" s="421"/>
      <c r="AS63" s="424"/>
      <c r="AT63" s="121">
        <v>8</v>
      </c>
      <c r="AU63" s="420" t="s">
        <v>61</v>
      </c>
      <c r="AV63" s="421"/>
      <c r="AW63" s="421"/>
      <c r="AX63" s="424"/>
      <c r="AY63" s="121">
        <v>9</v>
      </c>
      <c r="AZ63" s="420" t="s">
        <v>62</v>
      </c>
      <c r="BA63" s="421"/>
      <c r="BB63" s="421"/>
      <c r="BC63" s="422"/>
      <c r="BD63" s="421" t="s">
        <v>194</v>
      </c>
      <c r="BE63" s="421"/>
      <c r="BF63" s="421"/>
      <c r="BG63" s="421"/>
      <c r="BH63" s="423"/>
    </row>
    <row r="64" spans="1:60" ht="12.95" customHeight="1" thickBot="1" x14ac:dyDescent="0.2">
      <c r="A64" s="306" t="s">
        <v>149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143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143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143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143</v>
      </c>
      <c r="C68" s="377"/>
      <c r="D68" s="377"/>
      <c r="E68" s="377" t="s">
        <v>143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143</v>
      </c>
      <c r="C69" s="377"/>
      <c r="D69" s="377"/>
      <c r="E69" s="377"/>
      <c r="F69" s="377"/>
      <c r="G69" s="377"/>
      <c r="H69" s="377" t="s">
        <v>143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143</v>
      </c>
      <c r="F70" s="377"/>
      <c r="G70" s="377"/>
      <c r="H70" s="377" t="s">
        <v>143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143</v>
      </c>
      <c r="C71" s="377"/>
      <c r="D71" s="377"/>
      <c r="E71" s="377" t="s">
        <v>143</v>
      </c>
      <c r="F71" s="377"/>
      <c r="G71" s="377"/>
      <c r="H71" s="377" t="s">
        <v>143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21">
        <v>2</v>
      </c>
      <c r="Q73" s="420" t="s">
        <v>55</v>
      </c>
      <c r="R73" s="421"/>
      <c r="S73" s="421"/>
      <c r="T73" s="424"/>
      <c r="U73" s="121">
        <v>3</v>
      </c>
      <c r="V73" s="420" t="s">
        <v>56</v>
      </c>
      <c r="W73" s="421"/>
      <c r="X73" s="421"/>
      <c r="Y73" s="424"/>
      <c r="Z73" s="121">
        <v>4</v>
      </c>
      <c r="AA73" s="420" t="s">
        <v>57</v>
      </c>
      <c r="AB73" s="421"/>
      <c r="AC73" s="421"/>
      <c r="AD73" s="424"/>
      <c r="AE73" s="121">
        <v>5</v>
      </c>
      <c r="AF73" s="420" t="s">
        <v>58</v>
      </c>
      <c r="AG73" s="421"/>
      <c r="AH73" s="421"/>
      <c r="AI73" s="424"/>
      <c r="AJ73" s="121">
        <v>6</v>
      </c>
      <c r="AK73" s="420" t="s">
        <v>134</v>
      </c>
      <c r="AL73" s="421"/>
      <c r="AM73" s="421"/>
      <c r="AN73" s="424"/>
      <c r="AO73" s="121">
        <v>7</v>
      </c>
      <c r="AP73" s="420" t="s">
        <v>135</v>
      </c>
      <c r="AQ73" s="421"/>
      <c r="AR73" s="421"/>
      <c r="AS73" s="424"/>
      <c r="AT73" s="121">
        <v>8</v>
      </c>
      <c r="AU73" s="420" t="s">
        <v>61</v>
      </c>
      <c r="AV73" s="421"/>
      <c r="AW73" s="421"/>
      <c r="AX73" s="424"/>
      <c r="AY73" s="121">
        <v>9</v>
      </c>
      <c r="AZ73" s="420" t="s">
        <v>62</v>
      </c>
      <c r="BA73" s="421"/>
      <c r="BB73" s="421"/>
      <c r="BC73" s="422"/>
      <c r="BD73" s="421" t="s">
        <v>194</v>
      </c>
      <c r="BE73" s="421"/>
      <c r="BF73" s="421"/>
      <c r="BG73" s="421"/>
      <c r="BH73" s="423"/>
    </row>
    <row r="74" spans="1:60" ht="12.95" customHeight="1" thickBot="1" x14ac:dyDescent="0.2">
      <c r="A74" s="306" t="s">
        <v>150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143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143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143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143</v>
      </c>
      <c r="C78" s="377"/>
      <c r="D78" s="377"/>
      <c r="E78" s="377" t="s">
        <v>143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143</v>
      </c>
      <c r="C79" s="377"/>
      <c r="D79" s="377"/>
      <c r="E79" s="377"/>
      <c r="F79" s="377"/>
      <c r="G79" s="377"/>
      <c r="H79" s="377" t="s">
        <v>143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143</v>
      </c>
      <c r="F80" s="377"/>
      <c r="G80" s="377"/>
      <c r="H80" s="377" t="s">
        <v>143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143</v>
      </c>
      <c r="C81" s="377"/>
      <c r="D81" s="377"/>
      <c r="E81" s="377" t="s">
        <v>143</v>
      </c>
      <c r="F81" s="377"/>
      <c r="G81" s="377"/>
      <c r="H81" s="377" t="s">
        <v>143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21">
        <v>2</v>
      </c>
      <c r="Q84" s="420" t="s">
        <v>55</v>
      </c>
      <c r="R84" s="421"/>
      <c r="S84" s="421"/>
      <c r="T84" s="424"/>
      <c r="U84" s="121">
        <v>3</v>
      </c>
      <c r="V84" s="420" t="s">
        <v>56</v>
      </c>
      <c r="W84" s="421"/>
      <c r="X84" s="421"/>
      <c r="Y84" s="424"/>
      <c r="Z84" s="121">
        <v>4</v>
      </c>
      <c r="AA84" s="420" t="s">
        <v>57</v>
      </c>
      <c r="AB84" s="421"/>
      <c r="AC84" s="421"/>
      <c r="AD84" s="424"/>
      <c r="AE84" s="121">
        <v>5</v>
      </c>
      <c r="AF84" s="420" t="s">
        <v>58</v>
      </c>
      <c r="AG84" s="421"/>
      <c r="AH84" s="421"/>
      <c r="AI84" s="424"/>
      <c r="AJ84" s="121">
        <v>6</v>
      </c>
      <c r="AK84" s="420" t="s">
        <v>134</v>
      </c>
      <c r="AL84" s="421"/>
      <c r="AM84" s="421"/>
      <c r="AN84" s="424"/>
      <c r="AO84" s="121">
        <v>7</v>
      </c>
      <c r="AP84" s="420" t="s">
        <v>135</v>
      </c>
      <c r="AQ84" s="421"/>
      <c r="AR84" s="421"/>
      <c r="AS84" s="424"/>
      <c r="AT84" s="121">
        <v>8</v>
      </c>
      <c r="AU84" s="420" t="s">
        <v>61</v>
      </c>
      <c r="AV84" s="421"/>
      <c r="AW84" s="421"/>
      <c r="AX84" s="424"/>
      <c r="AY84" s="121">
        <v>9</v>
      </c>
      <c r="AZ84" s="420" t="s">
        <v>62</v>
      </c>
      <c r="BA84" s="421"/>
      <c r="BB84" s="421"/>
      <c r="BC84" s="422"/>
      <c r="BD84" s="421" t="s">
        <v>194</v>
      </c>
      <c r="BE84" s="421"/>
      <c r="BF84" s="421"/>
      <c r="BG84" s="421"/>
      <c r="BH84" s="423"/>
    </row>
    <row r="85" spans="1:60" ht="12.95" customHeight="1" thickBot="1" x14ac:dyDescent="0.2">
      <c r="A85" s="433" t="s">
        <v>151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143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143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143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143</v>
      </c>
      <c r="C89" s="377"/>
      <c r="D89" s="377"/>
      <c r="E89" s="377" t="s">
        <v>143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143</v>
      </c>
      <c r="C90" s="377"/>
      <c r="D90" s="377"/>
      <c r="E90" s="377"/>
      <c r="F90" s="377"/>
      <c r="G90" s="377"/>
      <c r="H90" s="377" t="s">
        <v>143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143</v>
      </c>
      <c r="F91" s="377"/>
      <c r="G91" s="377"/>
      <c r="H91" s="377" t="s">
        <v>143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143</v>
      </c>
      <c r="C92" s="377"/>
      <c r="D92" s="377"/>
      <c r="E92" s="377" t="s">
        <v>143</v>
      </c>
      <c r="F92" s="377"/>
      <c r="G92" s="377"/>
      <c r="H92" s="377" t="s">
        <v>143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21">
        <v>2</v>
      </c>
      <c r="Q94" s="420" t="s">
        <v>55</v>
      </c>
      <c r="R94" s="421"/>
      <c r="S94" s="421"/>
      <c r="T94" s="424"/>
      <c r="U94" s="121">
        <v>3</v>
      </c>
      <c r="V94" s="420" t="s">
        <v>56</v>
      </c>
      <c r="W94" s="421"/>
      <c r="X94" s="421"/>
      <c r="Y94" s="424"/>
      <c r="Z94" s="121">
        <v>4</v>
      </c>
      <c r="AA94" s="420" t="s">
        <v>57</v>
      </c>
      <c r="AB94" s="421"/>
      <c r="AC94" s="421"/>
      <c r="AD94" s="424"/>
      <c r="AE94" s="121">
        <v>5</v>
      </c>
      <c r="AF94" s="420" t="s">
        <v>58</v>
      </c>
      <c r="AG94" s="421"/>
      <c r="AH94" s="421"/>
      <c r="AI94" s="424"/>
      <c r="AJ94" s="121">
        <v>6</v>
      </c>
      <c r="AK94" s="420" t="s">
        <v>134</v>
      </c>
      <c r="AL94" s="421"/>
      <c r="AM94" s="421"/>
      <c r="AN94" s="424"/>
      <c r="AO94" s="121">
        <v>7</v>
      </c>
      <c r="AP94" s="420" t="s">
        <v>135</v>
      </c>
      <c r="AQ94" s="421"/>
      <c r="AR94" s="421"/>
      <c r="AS94" s="424"/>
      <c r="AT94" s="121">
        <v>8</v>
      </c>
      <c r="AU94" s="420" t="s">
        <v>61</v>
      </c>
      <c r="AV94" s="421"/>
      <c r="AW94" s="421"/>
      <c r="AX94" s="424"/>
      <c r="AY94" s="121">
        <v>9</v>
      </c>
      <c r="AZ94" s="420" t="s">
        <v>62</v>
      </c>
      <c r="BA94" s="421"/>
      <c r="BB94" s="421"/>
      <c r="BC94" s="422"/>
      <c r="BD94" s="421" t="s">
        <v>194</v>
      </c>
      <c r="BE94" s="421"/>
      <c r="BF94" s="421"/>
      <c r="BG94" s="421"/>
      <c r="BH94" s="423"/>
    </row>
    <row r="95" spans="1:60" ht="12.95" customHeight="1" thickBot="1" x14ac:dyDescent="0.2">
      <c r="A95" s="431" t="s">
        <v>152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143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143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143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143</v>
      </c>
      <c r="C99" s="377"/>
      <c r="D99" s="377"/>
      <c r="E99" s="377" t="s">
        <v>143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143</v>
      </c>
      <c r="C100" s="377"/>
      <c r="D100" s="377"/>
      <c r="E100" s="377"/>
      <c r="F100" s="377"/>
      <c r="G100" s="377"/>
      <c r="H100" s="377" t="s">
        <v>143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143</v>
      </c>
      <c r="F101" s="377"/>
      <c r="G101" s="377"/>
      <c r="H101" s="377" t="s">
        <v>143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143</v>
      </c>
      <c r="C102" s="377"/>
      <c r="D102" s="377"/>
      <c r="E102" s="377" t="s">
        <v>143</v>
      </c>
      <c r="F102" s="377"/>
      <c r="G102" s="377"/>
      <c r="H102" s="377" t="s">
        <v>143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21">
        <v>2</v>
      </c>
      <c r="Q104" s="420" t="s">
        <v>55</v>
      </c>
      <c r="R104" s="421"/>
      <c r="S104" s="421"/>
      <c r="T104" s="424"/>
      <c r="U104" s="121">
        <v>3</v>
      </c>
      <c r="V104" s="420" t="s">
        <v>56</v>
      </c>
      <c r="W104" s="421"/>
      <c r="X104" s="421"/>
      <c r="Y104" s="424"/>
      <c r="Z104" s="121">
        <v>4</v>
      </c>
      <c r="AA104" s="420" t="s">
        <v>57</v>
      </c>
      <c r="AB104" s="421"/>
      <c r="AC104" s="421"/>
      <c r="AD104" s="424"/>
      <c r="AE104" s="121">
        <v>5</v>
      </c>
      <c r="AF104" s="420" t="s">
        <v>58</v>
      </c>
      <c r="AG104" s="421"/>
      <c r="AH104" s="421"/>
      <c r="AI104" s="424"/>
      <c r="AJ104" s="121">
        <v>6</v>
      </c>
      <c r="AK104" s="420" t="s">
        <v>134</v>
      </c>
      <c r="AL104" s="421"/>
      <c r="AM104" s="421"/>
      <c r="AN104" s="424"/>
      <c r="AO104" s="121">
        <v>7</v>
      </c>
      <c r="AP104" s="420" t="s">
        <v>135</v>
      </c>
      <c r="AQ104" s="421"/>
      <c r="AR104" s="421"/>
      <c r="AS104" s="424"/>
      <c r="AT104" s="121">
        <v>8</v>
      </c>
      <c r="AU104" s="420" t="s">
        <v>61</v>
      </c>
      <c r="AV104" s="421"/>
      <c r="AW104" s="421"/>
      <c r="AX104" s="424"/>
      <c r="AY104" s="121">
        <v>9</v>
      </c>
      <c r="AZ104" s="420" t="s">
        <v>62</v>
      </c>
      <c r="BA104" s="421"/>
      <c r="BB104" s="421"/>
      <c r="BC104" s="422"/>
      <c r="BD104" s="421" t="s">
        <v>194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21">
        <v>2</v>
      </c>
      <c r="Q114" s="420" t="s">
        <v>55</v>
      </c>
      <c r="R114" s="421"/>
      <c r="S114" s="421"/>
      <c r="T114" s="424"/>
      <c r="U114" s="121">
        <v>3</v>
      </c>
      <c r="V114" s="420" t="s">
        <v>56</v>
      </c>
      <c r="W114" s="421"/>
      <c r="X114" s="421"/>
      <c r="Y114" s="424"/>
      <c r="Z114" s="121">
        <v>4</v>
      </c>
      <c r="AA114" s="420" t="s">
        <v>57</v>
      </c>
      <c r="AB114" s="421"/>
      <c r="AC114" s="421"/>
      <c r="AD114" s="424"/>
      <c r="AE114" s="121">
        <v>5</v>
      </c>
      <c r="AF114" s="420" t="s">
        <v>58</v>
      </c>
      <c r="AG114" s="421"/>
      <c r="AH114" s="421"/>
      <c r="AI114" s="424"/>
      <c r="AJ114" s="121">
        <v>6</v>
      </c>
      <c r="AK114" s="420" t="s">
        <v>134</v>
      </c>
      <c r="AL114" s="421"/>
      <c r="AM114" s="421"/>
      <c r="AN114" s="424"/>
      <c r="AO114" s="121">
        <v>7</v>
      </c>
      <c r="AP114" s="420" t="s">
        <v>135</v>
      </c>
      <c r="AQ114" s="421"/>
      <c r="AR114" s="421"/>
      <c r="AS114" s="424"/>
      <c r="AT114" s="121">
        <v>8</v>
      </c>
      <c r="AU114" s="420" t="s">
        <v>61</v>
      </c>
      <c r="AV114" s="421"/>
      <c r="AW114" s="421"/>
      <c r="AX114" s="424"/>
      <c r="AY114" s="121">
        <v>9</v>
      </c>
      <c r="AZ114" s="420" t="s">
        <v>62</v>
      </c>
      <c r="BA114" s="421"/>
      <c r="BB114" s="421"/>
      <c r="BC114" s="422"/>
      <c r="BD114" s="421" t="s">
        <v>194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6" zoomScaleNormal="90" zoomScaleSheetLayoutView="100" zoomScalePageLayoutView="30" workbookViewId="0">
      <selection activeCell="C50" sqref="C5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9</v>
      </c>
      <c r="H4" s="140" t="s">
        <v>53</v>
      </c>
      <c r="K4" s="305">
        <f>COUNTIFS(ローデータ!B12:B1011,1,ローデータ!G12:G1011,$G$4)</f>
        <v>29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13</v>
      </c>
      <c r="C23" s="210"/>
      <c r="D23" s="208">
        <f>COUNTIFS(ローデータ!$B$12:$B$1011,1,ローデータ!$G$12:$G$1011,$G$4,ローデータ!$K$12:$K$1011,D21)</f>
        <v>9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8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2</v>
      </c>
      <c r="Q36" s="56">
        <f>SUM(J36:P36)</f>
        <v>16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29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4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</v>
      </c>
      <c r="D78" s="210"/>
      <c r="E78" s="208">
        <f>COUNTIFS(ローデータ!$B$12:$B$1011,1,ローデータ!$G$12:$G$1011,$G$4,ローデータ!$H$12:$H$1011,$A$78,ローデータ!$K$12:$K$1011,E73)</f>
        <v>5</v>
      </c>
      <c r="F78" s="210"/>
      <c r="G78" s="208">
        <f>COUNTIFS(ローデータ!$B$12:$B$1011,1,ローデータ!$G$12:$G$1011,$G$4,ローデータ!$H$12:$H$1011,$A$78,ローデータ!$K$12:$K$1011,G73)</f>
        <v>2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5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2</v>
      </c>
      <c r="H79" s="209"/>
      <c r="I79" s="209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13</v>
      </c>
      <c r="D84" s="403"/>
      <c r="E84" s="402">
        <f>SUM(E75:F83)</f>
        <v>9</v>
      </c>
      <c r="F84" s="403"/>
      <c r="G84" s="404">
        <f>SUM(G75:I83)</f>
        <v>7</v>
      </c>
      <c r="H84" s="404"/>
      <c r="I84" s="402"/>
      <c r="J84" s="105">
        <f t="shared" si="2"/>
        <v>29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8</v>
      </c>
      <c r="N101" s="102">
        <f>SUM(N92:N100)</f>
        <v>6</v>
      </c>
      <c r="O101" s="102">
        <f>SUM(O92:O100)</f>
        <v>0</v>
      </c>
      <c r="P101" s="102">
        <f>SUM(P92:P100)</f>
        <v>0</v>
      </c>
      <c r="Q101" s="102">
        <f t="shared" si="3"/>
        <v>18</v>
      </c>
    </row>
    <row r="102" spans="1:17" ht="14.1" customHeight="1" x14ac:dyDescent="0.15">
      <c r="A102" s="133" t="s">
        <v>50</v>
      </c>
      <c r="B102" s="134"/>
      <c r="C102" s="56">
        <f>SUM(C93:C101)</f>
        <v>13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1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5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5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3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4</v>
      </c>
      <c r="O112" s="108">
        <f>SUMIFS(ローデータ!$Y$12:$Y$1011,ローデータ!$B$12:$B$1011,1,ローデータ!$G$12:$G$1011,$G$4,ローデータ!$K$12:$K$1011,$D$21,ローデータ!$H$12:$H$1011,H112)</f>
        <v>3</v>
      </c>
      <c r="P112" s="108">
        <f>SUMIFS(ローデータ!$Z$12:$Z$1011,ローデータ!$B$12:$B$1011,1,ローデータ!$G$12:$G$1011,$G$4,ローデータ!$K$12:$K$1011,$D$21,ローデータ!$H$12:$H$1011,H112)</f>
        <v>1</v>
      </c>
      <c r="Q112" s="110">
        <f t="shared" si="5"/>
        <v>11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9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3</v>
      </c>
      <c r="P118" s="108">
        <f t="shared" si="8"/>
        <v>2</v>
      </c>
      <c r="Q118" s="108">
        <f t="shared" si="5"/>
        <v>16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2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2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4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5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2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13</v>
      </c>
      <c r="G159" s="210"/>
      <c r="H159" s="208">
        <f>COUNTIFS(ローデータ!$B$12:$B$1011,1,ローデータ!$G$12:$G$1011,$G$4,ローデータ!$I$12:$I$1011,$C$14,ローデータ!$K$12:$K$1011,H157)</f>
        <v>9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29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13</v>
      </c>
      <c r="G171" s="210"/>
      <c r="H171" s="208">
        <f>SUM(H159:I170)</f>
        <v>9</v>
      </c>
      <c r="I171" s="210"/>
      <c r="J171" s="208">
        <f>SUM(J159:L170)</f>
        <v>7</v>
      </c>
      <c r="K171" s="209"/>
      <c r="L171" s="210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13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18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</v>
      </c>
      <c r="G210" s="94">
        <f t="shared" ref="G210:I210" si="19">SUM(G198:G209)</f>
        <v>8</v>
      </c>
      <c r="H210" s="94">
        <f>SUM(H198:H209)</f>
        <v>6</v>
      </c>
      <c r="I210" s="94">
        <f t="shared" si="19"/>
        <v>0</v>
      </c>
      <c r="J210" s="94">
        <f>SUM(J198:J209)</f>
        <v>0</v>
      </c>
      <c r="K210" s="118">
        <f t="shared" si="18"/>
        <v>18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2</v>
      </c>
      <c r="M234" s="56">
        <f t="shared" ref="M234:M246" si="21">SUM(F234:L234)</f>
        <v>16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3</v>
      </c>
      <c r="L246" s="94">
        <f t="shared" si="22"/>
        <v>2</v>
      </c>
      <c r="M246" s="56">
        <f t="shared" si="21"/>
        <v>16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10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6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10</v>
      </c>
      <c r="L284" s="94">
        <f>SUM(L272:L283)</f>
        <v>1</v>
      </c>
      <c r="M284" s="94">
        <f t="shared" ref="M284:R284" si="29">SUM(M272:M283)</f>
        <v>3</v>
      </c>
      <c r="N284" s="94">
        <f t="shared" si="29"/>
        <v>4</v>
      </c>
      <c r="O284" s="94">
        <f t="shared" si="29"/>
        <v>0</v>
      </c>
      <c r="P284" s="94">
        <f t="shared" si="29"/>
        <v>0</v>
      </c>
      <c r="Q284" s="94">
        <f t="shared" si="29"/>
        <v>2</v>
      </c>
      <c r="R284" s="94">
        <f t="shared" si="29"/>
        <v>0</v>
      </c>
      <c r="S284" s="56">
        <f t="shared" si="27"/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10</v>
      </c>
      <c r="H4" s="140" t="s">
        <v>53</v>
      </c>
      <c r="K4" s="305">
        <f>COUNTIFS(ローデータ!B12:B1011,1,ローデータ!G12:G1011,$G$4)</f>
        <v>20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20</v>
      </c>
      <c r="D16" s="56">
        <f>SUM(B16:C16)</f>
        <v>20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9</v>
      </c>
      <c r="C23" s="210"/>
      <c r="D23" s="208">
        <f>COUNTIFS(ローデータ!$B$12:$B$1011,1,ローデータ!$G$12:$G$1011,$G$4,ローデータ!$K$12:$K$1011,D21)</f>
        <v>6</v>
      </c>
      <c r="E23" s="210"/>
      <c r="F23" s="208">
        <f>COUNTIFS(ローデータ!$B$12:$B$1011,1,ローデータ!$G$12:$G$1011,$G$4,ローデータ!$K$12:$K$1011,F21)</f>
        <v>5</v>
      </c>
      <c r="G23" s="209"/>
      <c r="H23" s="210"/>
      <c r="I23" s="56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7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3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3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20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2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1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2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3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9</v>
      </c>
      <c r="D84" s="403"/>
      <c r="E84" s="402">
        <f>SUM(E75:F83)</f>
        <v>6</v>
      </c>
      <c r="F84" s="403"/>
      <c r="G84" s="404">
        <f>SUM(G75:I83)</f>
        <v>5</v>
      </c>
      <c r="H84" s="404"/>
      <c r="I84" s="402"/>
      <c r="J84" s="105">
        <f t="shared" si="2"/>
        <v>20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7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12</v>
      </c>
    </row>
    <row r="102" spans="1:17" ht="14.1" customHeight="1" x14ac:dyDescent="0.15">
      <c r="A102" s="133" t="s">
        <v>50</v>
      </c>
      <c r="B102" s="134"/>
      <c r="C102" s="56">
        <f>SUM(C93:C101)</f>
        <v>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3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4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6</v>
      </c>
      <c r="G118" s="77"/>
      <c r="H118" s="309" t="s">
        <v>50</v>
      </c>
      <c r="I118" s="311"/>
      <c r="J118" s="108">
        <f t="shared" ref="J118:P118" si="8">SUM(J109:J117)</f>
        <v>3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3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COUNTIFS(ローデータ!$B$12:$B$1011,1,ローデータ!$G$12:$G$1011,$G$4,ローデータ!$K$12:$K$1011,$F$21,ローデータ!$S$12:$S$1011,$I$124,ローデータ!$H$12:$H$1011,A130)</f>
        <v>3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1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1</v>
      </c>
      <c r="D146" s="90">
        <f>SUMIFS(ローデータ!$N$12:$N$1011,ローデータ!$B$12:$B$1011,1,ローデータ!$G$12:$G$1011,$G$4,ローデータ!$K$12:$K$1011,$F$21,ローデータ!$H$12:$H$1011,A146)</f>
        <v>3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4</v>
      </c>
      <c r="I146" s="93">
        <f>SUMIFS(ローデータ!$T$12:$T$1011,ローデータ!$B$12:$B$1011,1,ローデータ!$G$12:$G$1011,$G$4,ローデータ!$K$12:$K$1011,$F$21,ローデータ!$H$12:$H$1011,A146)</f>
        <v>3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1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3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3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9</v>
      </c>
      <c r="G159" s="210"/>
      <c r="H159" s="208">
        <f>COUNTIFS(ローデータ!$B$12:$B$1011,1,ローデータ!$G$12:$G$1011,$G$4,ローデータ!$I$12:$I$1011,$C$14,ローデータ!$K$12:$K$1011,H157)</f>
        <v>6</v>
      </c>
      <c r="I159" s="210"/>
      <c r="J159" s="208">
        <f>COUNTIFS(ローデータ!$B$12:$B$1011,1,ローデータ!$G$12:$G$1011,$G$4,ローデータ!$I$12:$I$1011,$C$14,ローデータ!$K$12:$K$1011,J157)</f>
        <v>5</v>
      </c>
      <c r="K159" s="209"/>
      <c r="L159" s="210"/>
      <c r="M159" s="56">
        <f t="shared" ref="M159:M171" si="16">SUM(F159:L159)</f>
        <v>20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9</v>
      </c>
      <c r="G171" s="210"/>
      <c r="H171" s="208">
        <f>SUM(H159:I170)</f>
        <v>6</v>
      </c>
      <c r="I171" s="210"/>
      <c r="J171" s="208">
        <f>SUM(J159:L170)</f>
        <v>5</v>
      </c>
      <c r="K171" s="209"/>
      <c r="L171" s="210"/>
      <c r="M171" s="56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9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7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</v>
      </c>
      <c r="G210" s="94">
        <f t="shared" ref="G210:I210" si="19">SUM(G198:G209)</f>
        <v>7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12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4</v>
      </c>
      <c r="G228" s="56">
        <f>SUM(G216:G227)</f>
        <v>2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3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3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2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3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11</v>
      </c>
      <c r="H4" s="140" t="s">
        <v>53</v>
      </c>
      <c r="K4" s="305">
        <f>COUNTIFS(ローデータ!B12:B1011,1,ローデータ!G12:G1011,$G$4)</f>
        <v>19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6</v>
      </c>
      <c r="C23" s="210"/>
      <c r="D23" s="208">
        <f>COUNTIFS(ローデータ!$B$12:$B$1011,1,ローデータ!$G$12:$G$1011,$G$4,ローデータ!$K$12:$K$1011,D21)</f>
        <v>6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4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19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4</v>
      </c>
      <c r="H76" s="209"/>
      <c r="I76" s="209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1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3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6</v>
      </c>
      <c r="D84" s="403"/>
      <c r="E84" s="402">
        <f>SUM(E75:F83)</f>
        <v>6</v>
      </c>
      <c r="F84" s="403"/>
      <c r="G84" s="404">
        <f>SUM(G75:I83)</f>
        <v>7</v>
      </c>
      <c r="H84" s="404"/>
      <c r="I84" s="402"/>
      <c r="J84" s="105">
        <f t="shared" si="2"/>
        <v>19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4</v>
      </c>
      <c r="N101" s="102">
        <f>SUM(N92:N100)</f>
        <v>2</v>
      </c>
      <c r="O101" s="102">
        <f>SUM(O92:O100)</f>
        <v>0</v>
      </c>
      <c r="P101" s="102">
        <f>SUM(P92:P100)</f>
        <v>0</v>
      </c>
      <c r="Q101" s="102">
        <f t="shared" si="3"/>
        <v>8</v>
      </c>
    </row>
    <row r="102" spans="1:17" ht="14.1" customHeight="1" x14ac:dyDescent="0.15">
      <c r="A102" s="133" t="s">
        <v>50</v>
      </c>
      <c r="B102" s="134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6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6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3</v>
      </c>
      <c r="L118" s="108">
        <f t="shared" si="8"/>
        <v>2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5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6</v>
      </c>
      <c r="G159" s="210"/>
      <c r="H159" s="208">
        <f>COUNTIFS(ローデータ!$B$12:$B$1011,1,ローデータ!$G$12:$G$1011,$G$4,ローデータ!$I$12:$I$1011,$C$14,ローデータ!$K$12:$K$1011,H157)</f>
        <v>6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19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6</v>
      </c>
      <c r="G171" s="210"/>
      <c r="H171" s="208">
        <f>SUM(H159:I170)</f>
        <v>6</v>
      </c>
      <c r="I171" s="210"/>
      <c r="J171" s="208">
        <f>SUM(J159:L170)</f>
        <v>7</v>
      </c>
      <c r="K171" s="209"/>
      <c r="L171" s="210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6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4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8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2</v>
      </c>
      <c r="G210" s="94">
        <f t="shared" ref="G210:I210" si="19">SUM(G198:G209)</f>
        <v>4</v>
      </c>
      <c r="H210" s="94">
        <f>SUM(H198:H209)</f>
        <v>2</v>
      </c>
      <c r="I210" s="94">
        <f t="shared" si="19"/>
        <v>0</v>
      </c>
      <c r="J210" s="94">
        <f>SUM(J198:J209)</f>
        <v>0</v>
      </c>
      <c r="K210" s="118">
        <f t="shared" si="18"/>
        <v>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3</v>
      </c>
      <c r="H246" s="94">
        <f t="shared" si="22"/>
        <v>2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4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12</v>
      </c>
      <c r="H4" s="140" t="s">
        <v>53</v>
      </c>
      <c r="K4" s="305">
        <f>COUNTIFS(ローデータ!B12:B1011,1,ローデータ!G12:G1011,$G$4)</f>
        <v>18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18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18</v>
      </c>
      <c r="D16" s="56">
        <f>SUM(B16:C16)</f>
        <v>18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10</v>
      </c>
      <c r="C23" s="210"/>
      <c r="D23" s="208">
        <f>COUNTIFS(ローデータ!$B$12:$B$1011,1,ローデータ!$G$12:$G$1011,$G$4,ローデータ!$K$12:$K$1011,D21)</f>
        <v>5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5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18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3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2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3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10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5">
        <f t="shared" si="2"/>
        <v>18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5</v>
      </c>
      <c r="N101" s="102">
        <f>SUM(N92:N100)</f>
        <v>3</v>
      </c>
      <c r="O101" s="102">
        <f>SUM(O92:O100)</f>
        <v>0</v>
      </c>
      <c r="P101" s="102">
        <f>SUM(P92:P100)</f>
        <v>0</v>
      </c>
      <c r="Q101" s="102">
        <f t="shared" si="3"/>
        <v>10</v>
      </c>
    </row>
    <row r="102" spans="1:17" ht="14.1" customHeight="1" x14ac:dyDescent="0.15">
      <c r="A102" s="133" t="s">
        <v>50</v>
      </c>
      <c r="B102" s="134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1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4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5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0</v>
      </c>
      <c r="P118" s="108">
        <f t="shared" si="8"/>
        <v>1</v>
      </c>
      <c r="Q118" s="108">
        <f t="shared" si="5"/>
        <v>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10</v>
      </c>
      <c r="G159" s="210"/>
      <c r="H159" s="208">
        <f>COUNTIFS(ローデータ!$B$12:$B$1011,1,ローデータ!$G$12:$G$1011,$G$4,ローデータ!$I$12:$I$1011,$C$14,ローデータ!$K$12:$K$1011,H157)</f>
        <v>5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18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10</v>
      </c>
      <c r="G171" s="210"/>
      <c r="H171" s="208">
        <f>SUM(H159:I170)</f>
        <v>5</v>
      </c>
      <c r="I171" s="210"/>
      <c r="J171" s="208">
        <f>SUM(J159:L170)</f>
        <v>3</v>
      </c>
      <c r="K171" s="209"/>
      <c r="L171" s="210"/>
      <c r="M171" s="56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5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2</v>
      </c>
      <c r="G210" s="94">
        <f t="shared" ref="G210:I210" si="19">SUM(G198:G209)</f>
        <v>5</v>
      </c>
      <c r="H210" s="94">
        <f>SUM(H198:H209)</f>
        <v>3</v>
      </c>
      <c r="I210" s="94">
        <f t="shared" si="19"/>
        <v>0</v>
      </c>
      <c r="J210" s="94">
        <f>SUM(J198:J209)</f>
        <v>0</v>
      </c>
      <c r="K210" s="118">
        <f t="shared" si="18"/>
        <v>10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4</v>
      </c>
      <c r="G228" s="56">
        <f>SUM(G216:G227)</f>
        <v>1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7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0</v>
      </c>
      <c r="L246" s="94">
        <f t="shared" si="22"/>
        <v>1</v>
      </c>
      <c r="M246" s="56">
        <f t="shared" si="21"/>
        <v>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13</v>
      </c>
      <c r="H4" s="140" t="s">
        <v>53</v>
      </c>
      <c r="K4" s="305">
        <f>COUNTIFS(ローデータ!B12:B1011,1,ローデータ!G12:G1011,$G$4)</f>
        <v>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9</v>
      </c>
      <c r="D16" s="56">
        <f>SUM(B16:C16)</f>
        <v>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7</v>
      </c>
      <c r="C23" s="210"/>
      <c r="D23" s="208">
        <f>COUNTIFS(ローデータ!$B$12:$B$1011,1,ローデータ!$G$12:$G$1011,$G$4,ローデータ!$K$12:$K$1011,D21)</f>
        <v>1</v>
      </c>
      <c r="E23" s="210"/>
      <c r="F23" s="208">
        <f>COUNTIFS(ローデータ!$B$12:$B$1011,1,ローデータ!$G$12:$G$1011,$G$4,ローデータ!$K$12:$K$1011,F21)</f>
        <v>1</v>
      </c>
      <c r="G23" s="209"/>
      <c r="H23" s="210"/>
      <c r="I23" s="56">
        <f>SUM(B23:H23)</f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6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1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1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2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2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7</v>
      </c>
      <c r="D84" s="403"/>
      <c r="E84" s="402">
        <f>SUM(E75:F83)</f>
        <v>1</v>
      </c>
      <c r="F84" s="403"/>
      <c r="G84" s="404">
        <f>SUM(G75:I83)</f>
        <v>1</v>
      </c>
      <c r="H84" s="404"/>
      <c r="I84" s="402"/>
      <c r="J84" s="105">
        <f t="shared" si="2"/>
        <v>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6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8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6</v>
      </c>
      <c r="N101" s="102">
        <f>SUM(N92:N100)</f>
        <v>4</v>
      </c>
      <c r="O101" s="102">
        <f>SUM(O92:O100)</f>
        <v>0</v>
      </c>
      <c r="P101" s="102">
        <f>SUM(P92:P100)</f>
        <v>0</v>
      </c>
      <c r="Q101" s="102">
        <f t="shared" si="3"/>
        <v>17</v>
      </c>
    </row>
    <row r="102" spans="1:17" ht="14.1" customHeight="1" x14ac:dyDescent="0.15">
      <c r="A102" s="133" t="s">
        <v>50</v>
      </c>
      <c r="B102" s="134"/>
      <c r="C102" s="56">
        <f>SUM(C93:C101)</f>
        <v>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1</v>
      </c>
      <c r="P118" s="108">
        <f t="shared" si="8"/>
        <v>0</v>
      </c>
      <c r="Q118" s="108">
        <f t="shared" si="5"/>
        <v>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7</v>
      </c>
      <c r="G159" s="210"/>
      <c r="H159" s="208">
        <f>COUNTIFS(ローデータ!$B$12:$B$1011,1,ローデータ!$G$12:$G$1011,$G$4,ローデータ!$I$12:$I$1011,$C$14,ローデータ!$K$12:$K$1011,H157)</f>
        <v>1</v>
      </c>
      <c r="I159" s="210"/>
      <c r="J159" s="208">
        <f>COUNTIFS(ローデータ!$B$12:$B$1011,1,ローデータ!$G$12:$G$1011,$G$4,ローデータ!$I$12:$I$1011,$C$14,ローデータ!$K$12:$K$1011,J157)</f>
        <v>1</v>
      </c>
      <c r="K159" s="209"/>
      <c r="L159" s="210"/>
      <c r="M159" s="56">
        <f t="shared" ref="M159:M171" si="16">SUM(F159:L159)</f>
        <v>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7</v>
      </c>
      <c r="G171" s="210"/>
      <c r="H171" s="208">
        <f>SUM(H159:I170)</f>
        <v>1</v>
      </c>
      <c r="I171" s="210"/>
      <c r="J171" s="208">
        <f>SUM(J159:L170)</f>
        <v>1</v>
      </c>
      <c r="K171" s="209"/>
      <c r="L171" s="210"/>
      <c r="M171" s="56">
        <f t="shared" si="16"/>
        <v>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7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6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17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7</v>
      </c>
      <c r="G210" s="94">
        <f t="shared" ref="G210:I210" si="19">SUM(G198:G209)</f>
        <v>6</v>
      </c>
      <c r="H210" s="94">
        <f>SUM(H198:H209)</f>
        <v>4</v>
      </c>
      <c r="I210" s="94">
        <f t="shared" si="19"/>
        <v>0</v>
      </c>
      <c r="J210" s="94">
        <f>SUM(J198:J209)</f>
        <v>0</v>
      </c>
      <c r="K210" s="118">
        <f t="shared" si="18"/>
        <v>17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1</v>
      </c>
      <c r="L246" s="94">
        <f t="shared" si="22"/>
        <v>0</v>
      </c>
      <c r="M246" s="56">
        <f t="shared" si="21"/>
        <v>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14</v>
      </c>
      <c r="H4" s="140" t="s">
        <v>53</v>
      </c>
      <c r="K4" s="305">
        <f>COUNTIFS(ローデータ!B12:B1011,1,ローデータ!G12:G1011,$G$4)</f>
        <v>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9</v>
      </c>
      <c r="D16" s="56">
        <f>SUM(B16:C16)</f>
        <v>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</v>
      </c>
      <c r="C23" s="210"/>
      <c r="D23" s="208">
        <f>COUNTIFS(ローデータ!$B$12:$B$1011,1,ローデータ!$G$12:$G$1011,$G$4,ローデータ!$K$12:$K$1011,D21)</f>
        <v>2</v>
      </c>
      <c r="E23" s="210"/>
      <c r="F23" s="208">
        <f>COUNTIFS(ローデータ!$B$12:$B$1011,1,ローデータ!$G$12:$G$1011,$G$4,ローデータ!$K$12:$K$1011,F21)</f>
        <v>4</v>
      </c>
      <c r="G23" s="209"/>
      <c r="H23" s="210"/>
      <c r="I23" s="56">
        <f>SUM(B23:H23)</f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4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1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2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3</v>
      </c>
      <c r="D84" s="403"/>
      <c r="E84" s="402">
        <f>SUM(E75:F83)</f>
        <v>2</v>
      </c>
      <c r="F84" s="403"/>
      <c r="G84" s="404">
        <f>SUM(G75:I83)</f>
        <v>4</v>
      </c>
      <c r="H84" s="404"/>
      <c r="I84" s="402"/>
      <c r="J84" s="105">
        <f t="shared" si="2"/>
        <v>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4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5</v>
      </c>
    </row>
    <row r="102" spans="1:17" ht="14.1" customHeight="1" x14ac:dyDescent="0.15">
      <c r="A102" s="133" t="s">
        <v>50</v>
      </c>
      <c r="B102" s="134"/>
      <c r="C102" s="56">
        <f>SUM(C93:C101)</f>
        <v>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2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2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1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</v>
      </c>
      <c r="G159" s="210"/>
      <c r="H159" s="208">
        <f>COUNTIFS(ローデータ!$B$12:$B$1011,1,ローデータ!$G$12:$G$1011,$G$4,ローデータ!$I$12:$I$1011,$C$14,ローデータ!$K$12:$K$1011,H157)</f>
        <v>2</v>
      </c>
      <c r="I159" s="210"/>
      <c r="J159" s="208">
        <f>COUNTIFS(ローデータ!$B$12:$B$1011,1,ローデータ!$G$12:$G$1011,$G$4,ローデータ!$I$12:$I$1011,$C$14,ローデータ!$K$12:$K$1011,J157)</f>
        <v>4</v>
      </c>
      <c r="K159" s="209"/>
      <c r="L159" s="210"/>
      <c r="M159" s="56">
        <f t="shared" ref="M159:M171" si="16">SUM(F159:L159)</f>
        <v>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</v>
      </c>
      <c r="G171" s="210"/>
      <c r="H171" s="208">
        <f>SUM(H159:I170)</f>
        <v>2</v>
      </c>
      <c r="I171" s="210"/>
      <c r="J171" s="208">
        <f>SUM(J159:L170)</f>
        <v>4</v>
      </c>
      <c r="K171" s="209"/>
      <c r="L171" s="210"/>
      <c r="M171" s="56">
        <f t="shared" si="16"/>
        <v>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4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4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3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15</v>
      </c>
      <c r="H4" s="140" t="s">
        <v>53</v>
      </c>
      <c r="K4" s="305">
        <f>COUNTIFS(ローデータ!B12:B1011,1,ローデータ!G12:G1011,$G$4)</f>
        <v>6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</v>
      </c>
      <c r="C23" s="210"/>
      <c r="D23" s="208">
        <f>COUNTIFS(ローデータ!$B$12:$B$1011,1,ローデータ!$G$12:$G$1011,$G$4,ローデータ!$K$12:$K$1011,D21)</f>
        <v>2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1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2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2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</v>
      </c>
      <c r="D84" s="403"/>
      <c r="E84" s="402">
        <f>SUM(E75:F83)</f>
        <v>2</v>
      </c>
      <c r="F84" s="403"/>
      <c r="G84" s="404">
        <f>SUM(G75:I83)</f>
        <v>3</v>
      </c>
      <c r="H84" s="404"/>
      <c r="I84" s="402"/>
      <c r="J84" s="105">
        <f t="shared" si="2"/>
        <v>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1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1</v>
      </c>
    </row>
    <row r="102" spans="1:17" ht="14.1" customHeight="1" x14ac:dyDescent="0.15">
      <c r="A102" s="133" t="s">
        <v>50</v>
      </c>
      <c r="B102" s="134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1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</v>
      </c>
      <c r="D118" s="108">
        <f t="shared" ref="D118:E118" si="7">SUM(D109:D117)</f>
        <v>0</v>
      </c>
      <c r="E118" s="108">
        <f t="shared" si="7"/>
        <v>1</v>
      </c>
      <c r="F118" s="108">
        <f>SUM(C118:E118)</f>
        <v>2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1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2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1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</v>
      </c>
      <c r="G159" s="210"/>
      <c r="H159" s="208">
        <f>COUNTIFS(ローデータ!$B$12:$B$1011,1,ローデータ!$G$12:$G$1011,$G$4,ローデータ!$I$12:$I$1011,$C$14,ローデータ!$K$12:$K$1011,H157)</f>
        <v>2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6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</v>
      </c>
      <c r="G171" s="210"/>
      <c r="H171" s="208">
        <f>SUM(H159:I170)</f>
        <v>2</v>
      </c>
      <c r="I171" s="210"/>
      <c r="J171" s="208">
        <f>SUM(J159:L170)</f>
        <v>3</v>
      </c>
      <c r="K171" s="209"/>
      <c r="L171" s="210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1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1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2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</v>
      </c>
      <c r="G228" s="56">
        <f>SUM(G216:G227)</f>
        <v>0</v>
      </c>
      <c r="H228" s="56">
        <f>SUM(H216:H227)</f>
        <v>1</v>
      </c>
      <c r="I228" s="56">
        <f t="shared" si="20"/>
        <v>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1</v>
      </c>
      <c r="M284" s="94">
        <f t="shared" ref="M284:R284" si="29">SUM(M272:M283)</f>
        <v>3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16</v>
      </c>
      <c r="H4" s="140" t="s">
        <v>53</v>
      </c>
      <c r="K4" s="305">
        <f>COUNTIFS(ローデータ!B12:B1011,1,ローデータ!G12:G1011,$G$4)</f>
        <v>6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</v>
      </c>
      <c r="C23" s="210"/>
      <c r="D23" s="208">
        <f>COUNTIFS(ローデータ!$B$12:$B$1011,1,ローデータ!$G$12:$G$1011,$G$4,ローデータ!$K$12:$K$1011,D21)</f>
        <v>2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2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</v>
      </c>
      <c r="D84" s="403"/>
      <c r="E84" s="402">
        <f>SUM(E75:F83)</f>
        <v>2</v>
      </c>
      <c r="F84" s="403"/>
      <c r="G84" s="404">
        <f>SUM(G75:I83)</f>
        <v>3</v>
      </c>
      <c r="H84" s="404"/>
      <c r="I84" s="402"/>
      <c r="J84" s="105">
        <f t="shared" si="2"/>
        <v>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1</v>
      </c>
    </row>
    <row r="102" spans="1:17" ht="14.1" customHeight="1" x14ac:dyDescent="0.15">
      <c r="A102" s="133" t="s">
        <v>50</v>
      </c>
      <c r="B102" s="134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2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1</v>
      </c>
      <c r="L118" s="108">
        <f t="shared" si="8"/>
        <v>1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</v>
      </c>
      <c r="G159" s="210"/>
      <c r="H159" s="208">
        <f>COUNTIFS(ローデータ!$B$12:$B$1011,1,ローデータ!$G$12:$G$1011,$G$4,ローデータ!$I$12:$I$1011,$C$14,ローデータ!$K$12:$K$1011,H157)</f>
        <v>2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6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</v>
      </c>
      <c r="G171" s="210"/>
      <c r="H171" s="208">
        <f>SUM(H159:I170)</f>
        <v>2</v>
      </c>
      <c r="I171" s="210"/>
      <c r="J171" s="208">
        <f>SUM(J159:L170)</f>
        <v>3</v>
      </c>
      <c r="K171" s="209"/>
      <c r="L171" s="210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</v>
      </c>
      <c r="G228" s="56">
        <f>SUM(G216:G227)</f>
        <v>1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1</v>
      </c>
      <c r="H246" s="94">
        <f t="shared" si="22"/>
        <v>1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17</v>
      </c>
      <c r="H4" s="140" t="s">
        <v>53</v>
      </c>
      <c r="K4" s="305">
        <f>COUNTIFS(ローデータ!B12:B1011,1,ローデータ!G12:G1011,$G$4)</f>
        <v>6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</v>
      </c>
      <c r="C23" s="210"/>
      <c r="D23" s="208">
        <f>COUNTIFS(ローデータ!$B$12:$B$1011,1,ローデータ!$G$12:$G$1011,$G$4,ローデータ!$K$12:$K$1011,D21)</f>
        <v>1</v>
      </c>
      <c r="E23" s="210"/>
      <c r="F23" s="208">
        <f>COUNTIFS(ローデータ!$B$12:$B$1011,1,ローデータ!$G$12:$G$1011,$G$4,ローデータ!$K$12:$K$1011,F21)</f>
        <v>4</v>
      </c>
      <c r="G23" s="209"/>
      <c r="H23" s="210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1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1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1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</v>
      </c>
      <c r="D84" s="403"/>
      <c r="E84" s="402">
        <f>SUM(E75:F83)</f>
        <v>1</v>
      </c>
      <c r="F84" s="403"/>
      <c r="G84" s="404">
        <f>SUM(G75:I83)</f>
        <v>4</v>
      </c>
      <c r="H84" s="404"/>
      <c r="I84" s="402"/>
      <c r="J84" s="105">
        <f t="shared" si="2"/>
        <v>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1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1</v>
      </c>
    </row>
    <row r="102" spans="1:17" ht="14.1" customHeight="1" x14ac:dyDescent="0.15">
      <c r="A102" s="133" t="s">
        <v>50</v>
      </c>
      <c r="B102" s="134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</v>
      </c>
      <c r="G159" s="210"/>
      <c r="H159" s="208">
        <f>COUNTIFS(ローデータ!$B$12:$B$1011,1,ローデータ!$G$12:$G$1011,$G$4,ローデータ!$I$12:$I$1011,$C$14,ローデータ!$K$12:$K$1011,H157)</f>
        <v>1</v>
      </c>
      <c r="I159" s="210"/>
      <c r="J159" s="208">
        <f>COUNTIFS(ローデータ!$B$12:$B$1011,1,ローデータ!$G$12:$G$1011,$G$4,ローデータ!$I$12:$I$1011,$C$14,ローデータ!$K$12:$K$1011,J157)</f>
        <v>4</v>
      </c>
      <c r="K159" s="209"/>
      <c r="L159" s="210"/>
      <c r="M159" s="56">
        <f t="shared" ref="M159:M171" si="16">SUM(F159:L159)</f>
        <v>6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</v>
      </c>
      <c r="G171" s="210"/>
      <c r="H171" s="208">
        <f>SUM(H159:I170)</f>
        <v>1</v>
      </c>
      <c r="I171" s="210"/>
      <c r="J171" s="208">
        <f>SUM(J159:L170)</f>
        <v>4</v>
      </c>
      <c r="K171" s="209"/>
      <c r="L171" s="210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1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1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18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19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20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2020-06-04T01:40:41Z</dcterms:created>
  <dcterms:modified xsi:type="dcterms:W3CDTF">2020-06-04T01:40:46Z</dcterms:modified>
</cp:coreProperties>
</file>