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E38" i="33" l="1"/>
  <c r="O52" i="33"/>
  <c r="K46" i="33"/>
  <c r="Q38" i="33"/>
  <c r="G32" i="33"/>
  <c r="I25" i="33"/>
  <c r="F13" i="33"/>
  <c r="G52" i="33"/>
  <c r="G46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K68" i="36" l="1"/>
  <c r="J68" i="36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45" l="1"/>
  <c r="H136" i="67"/>
  <c r="M246" i="54"/>
  <c r="I228" i="61"/>
  <c r="J84" i="51"/>
  <c r="P152" i="42"/>
  <c r="M246" i="42"/>
  <c r="Q118" i="39"/>
  <c r="Q118" i="57"/>
  <c r="J84" i="57"/>
  <c r="K266" i="57"/>
  <c r="I228" i="54"/>
  <c r="M246" i="51"/>
  <c r="Q118" i="51"/>
  <c r="K210" i="51"/>
  <c r="Q118" i="42"/>
  <c r="P152" i="36"/>
  <c r="Q118" i="67"/>
  <c r="I228" i="51"/>
  <c r="M171" i="54"/>
  <c r="K266" i="45"/>
  <c r="K191" i="70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<sst xmlns="http://schemas.openxmlformats.org/spreadsheetml/2006/main" count="20712" uniqueCount="238">
  <si>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</si>
  <si>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</si>
  <si>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</si>
  <si>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</si>
  <si>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</si>
  <si>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</si>
  <si>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</si>
  <si>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</si>
  <si>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</si>
  <si>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</si>
  <si>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</si>
  <si>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</si>
  <si>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</si>
  <si>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</si>
  <si>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</si>
  <si>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</si>
  <si>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</si>
  <si>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</si>
  <si>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</si>
  <si>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</si>
  <si>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</si>
  <si>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</si>
  <si>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</si>
  <si>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</si>
  <si>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</si>
  <si>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</si>
  <si>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</si>
  <si>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</si>
  <si>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</si>
  <si>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</si>
  <si>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</si>
  <si>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</si>
  <si>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</si>
  <si>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</si>
  <si>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</si>
  <si>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</si>
  <si>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</si>
  <si>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</si>
  <si>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</si>
  <si>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</si>
  <si>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</si>
  <si>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</si>
  <si>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</si>
  <si>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</si>
  <si>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</si>
  <si>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</si>
  <si>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</si>
  <si>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</si>
  <si>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</si>
  <si>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</si>
  <si>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</si>
  <si>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</si>
  <si>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</si>
  <si>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</si>
  <si>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</si>
  <si>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</si>
  <si>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</si>
  <si>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</si>
  <si>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</si>
  <si>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</si>
  <si>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</si>
  <si>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</si>
  <si>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</si>
  <si>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</si>
  <si>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</si>
  <si>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</si>
  <si>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</si>
  <si>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</si>
  <si>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</si>
  <si>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</si>
  <si>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</si>
  <si>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</si>
  <si>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</si>
  <si>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</si>
  <si>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</si>
  <si>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</si>
  <si>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</si>
  <si>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</si>
  <si>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</si>
  <si>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</si>
  <si>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</si>
  <si>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</si>
  <si>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</si>
  <si>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</si>
  <si>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</si>
  <si>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</si>
  <si>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</si>
  <si>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</si>
  <si>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</si>
  <si>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</si>
  <si>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</si>
  <si>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</si>
  <si>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</si>
  <si>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</si>
  <si>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</si>
  <si>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</si>
  <si>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</si>
  <si>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</si>
  <si>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</si>
  <si>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</si>
  <si>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</si>
  <si>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</si>
  <si>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</si>
  <si>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</si>
  <si>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</si>
  <si>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</si>
  <si>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</si>
  <si>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</si>
  <si>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</si>
  <si>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</si>
  <si>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</si>
  <si>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</si>
  <si>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</si>
  <si>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</si>
  <si>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</si>
  <si>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</si>
  <si>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</si>
  <si>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</si>
  <si>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</si>
  <si>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</si>
  <si>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</si>
  <si>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</si>
  <si>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</si>
  <si>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</si>
  <si>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</si>
  <si>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</si>
  <si>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</si>
  <si>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</si>
  <si>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</si>
  <si>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</si>
  <si>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</si>
  <si>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</si>
  <si>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</si>
  <si>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</si>
  <si>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</si>
  <si>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</si>
  <si>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</si>
  <si>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</si>
  <si>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</si>
  <si>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</si>
  <si>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</si>
  <si>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</si>
  <si>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</si>
  <si>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</si>
  <si>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</si>
  <si>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</si>
  <si>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</si>
  <si>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</si>
  <si>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</si>
  <si>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</si>
  <si>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</si>
  <si>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</si>
  <si>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</si>
  <si>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</si>
  <si>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</si>
  <si>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</si>
  <si>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</si>
  <si>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</si>
  <si>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</si>
  <si>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</si>
  <si>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</si>
  <si>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</si>
  <si>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</si>
  <si>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</si>
  <si>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</si>
  <si>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</si>
  <si>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</si>
  <si>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</si>
  <si>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</si>
  <si>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</si>
  <si>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</si>
  <si>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</si>
  <si>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</si>
  <si>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</si>
  <si>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</si>
  <si>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</si>
  <si>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</si>
  <si>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</si>
  <si>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</si>
  <si>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</si>
  <si>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</si>
  <si>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</si>
  <si>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</si>
  <si>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</si>
  <si>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</si>
  <si>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</si>
  <si>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</si>
  <si>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</si>
  <si>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</si>
  <si>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</si>
  <si>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</si>
  <si>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</si>
  <si>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</si>
  <si>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</si>
  <si>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</si>
  <si>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</si>
  <si>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</si>
  <si>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</si>
  <si>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</si>
  <si>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</si>
  <si>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</si>
  <si>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</si>
  <si>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</si>
  <si>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</si>
  <si>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</si>
  <si>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</si>
  <si>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</si>
  <si>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</si>
  <si>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</si>
  <si>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</si>
  <si>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</si>
  <si>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</si>
  <si>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</si>
  <si>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</si>
  <si>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</si>
  <si>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</si>
  <si>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</si>
  <si>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</si>
  <si>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</si>
  <si>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</si>
  <si>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</si>
  <si>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</si>
  <si>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</si>
  <si>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</si>
  <si>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</si>
  <si>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</si>
  <si>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</si>
  <si>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</si>
  <si>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</si>
  <si>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</si>
  <si>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</si>
  <si>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</si>
  <si>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</si>
  <si>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</si>
  <si>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東住吉区</t>
    <rPh sb="0" eb="3">
      <t>ヒガシスミヨシ</t>
    </rPh>
    <rPh sb="3" eb="4">
      <t>ク</t>
    </rPh>
    <phoneticPr fontId="1"/>
  </si>
  <si>
    <t>カード類補記対応業務関係</t>
    <phoneticPr fontId="1"/>
  </si>
  <si>
    <t>木</t>
    <rPh sb="0" eb="1">
      <t>モク</t>
    </rPh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</si>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</sst>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3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179" fontId="17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2" name="角丸四角形 3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200110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各測定日に入力いただきましたデータをコピーして全件貼付けして、「全日数分」のデータシートを作成してください。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入力後、「シート再計算」を行ってください。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619125</xdr:colOff>
      <xdr:row>0</xdr:row>
      <xdr:rowOff>0</xdr:rowOff>
    </xdr:from>
    <xdr:to>
      <xdr:col>12</xdr:col>
      <xdr:colOff>309562</xdr:colOff>
      <xdr:row>10</xdr:row>
      <xdr:rowOff>1345406</xdr:rowOff>
    </xdr:to>
    <xdr:sp macro="" textlink="">
      <xdr:nvSpPr>
        <xdr:cNvPr id="33" name="角丸四角形 32"/>
        <xdr:cNvSpPr/>
      </xdr:nvSpPr>
      <xdr:spPr>
        <a:xfrm>
          <a:off x="8370094" y="0"/>
          <a:ext cx="5548312" cy="355996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5" name="角丸四角形 3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8" name="角丸四角形 3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0" name="下矢印 3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1" name="角丸四角形 4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3" name="下矢印 4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4" name="角丸四角形 4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6" name="下矢印 4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7" name="角丸四角形 4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9" name="下矢印 4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0" name="角丸四角形 4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2" name="下矢印 5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3" name="角丸四角形 5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5" name="下矢印 5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6" name="角丸四角形 5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8" name="下矢印 5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9" name="角丸四角形 5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234</v>
      </c>
      <c r="C2" s="159"/>
    </row>
    <row r="3" spans="1:27" ht="20.100000000000001" customHeight="1" x14ac:dyDescent="0.15">
      <c r="A3" t="s">
        <v>11</v>
      </c>
      <c r="B3" s="167" t="s">
        <v>3</v>
      </c>
      <c r="C3" s="167" t="s">
        <v>4</v>
      </c>
      <c r="D3" s="167" t="s">
        <v>5</v>
      </c>
      <c r="E3" s="167" t="s">
        <v>8</v>
      </c>
    </row>
    <row r="4" spans="1:27" ht="20.100000000000001" customHeight="1" x14ac:dyDescent="0.15">
      <c r="B4" s="167" t="s">
        <v>233</v>
      </c>
      <c r="C4" s="167">
        <v>3</v>
      </c>
      <c r="D4" s="167">
        <v>26</v>
      </c>
      <c r="E4" s="167" t="s">
        <v>236</v>
      </c>
    </row>
    <row r="5" spans="1:27" ht="15.95" customHeight="1" x14ac:dyDescent="0.15"/>
    <row r="6" spans="1:27" s="25" customFormat="1" ht="15.95" customHeight="1" x14ac:dyDescent="0.15">
      <c r="A6" s="205" t="s">
        <v>237</v>
      </c>
      <c r="B6" s="205" t="s">
        <v>37</v>
      </c>
      <c r="C6" s="186" t="s">
        <v>0</v>
      </c>
      <c r="D6" s="186" t="s">
        <v>1</v>
      </c>
      <c r="E6" s="186" t="s">
        <v>2</v>
      </c>
      <c r="F6" s="205" t="s">
        <v>8</v>
      </c>
      <c r="G6" s="205" t="s">
        <v>6</v>
      </c>
      <c r="H6" s="205" t="s">
        <v>9</v>
      </c>
      <c r="I6" s="180" t="s">
        <v>14</v>
      </c>
      <c r="J6" s="189"/>
      <c r="K6" s="18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6"/>
      <c r="B7" s="206"/>
      <c r="C7" s="187"/>
      <c r="D7" s="187"/>
      <c r="E7" s="187"/>
      <c r="F7" s="206"/>
      <c r="G7" s="206"/>
      <c r="H7" s="206"/>
      <c r="I7" s="181"/>
      <c r="J7" s="190"/>
      <c r="K7" s="181"/>
      <c r="L7" s="192" t="s">
        <v>45</v>
      </c>
      <c r="M7" s="192"/>
      <c r="N7" s="192"/>
      <c r="O7" s="192"/>
      <c r="P7" s="192"/>
      <c r="Q7" s="192"/>
      <c r="R7" s="192"/>
      <c r="S7" s="192" t="s">
        <v>44</v>
      </c>
      <c r="T7" s="192"/>
      <c r="U7" s="192"/>
      <c r="V7" s="192"/>
      <c r="W7" s="192"/>
      <c r="X7" s="192"/>
      <c r="Y7" s="192"/>
      <c r="Z7" s="192"/>
      <c r="AA7" s="193"/>
    </row>
    <row r="8" spans="1:27" s="25" customFormat="1" ht="15.95" customHeight="1" x14ac:dyDescent="0.15">
      <c r="A8" s="207"/>
      <c r="B8" s="207"/>
      <c r="C8" s="188"/>
      <c r="D8" s="188"/>
      <c r="E8" s="188"/>
      <c r="F8" s="207"/>
      <c r="G8" s="207"/>
      <c r="H8" s="207"/>
      <c r="I8" s="182"/>
      <c r="J8" s="191"/>
      <c r="K8" s="181"/>
      <c r="L8" s="183" t="s">
        <v>16</v>
      </c>
      <c r="M8" s="184"/>
      <c r="N8" s="184"/>
      <c r="O8" s="184"/>
      <c r="P8" s="184"/>
      <c r="Q8" s="184"/>
      <c r="R8" s="185"/>
      <c r="S8" s="183" t="s">
        <v>13</v>
      </c>
      <c r="T8" s="184"/>
      <c r="U8" s="184"/>
      <c r="V8" s="184"/>
      <c r="W8" s="184"/>
      <c r="X8" s="184"/>
      <c r="Y8" s="184"/>
      <c r="Z8" s="184"/>
      <c r="AA8" s="185"/>
    </row>
    <row r="9" spans="1:27" s="25" customFormat="1" ht="15.95" customHeight="1" x14ac:dyDescent="0.15">
      <c r="A9" s="194"/>
      <c r="B9" s="202" t="s">
        <v>38</v>
      </c>
      <c r="C9" s="177"/>
      <c r="D9" s="177"/>
      <c r="E9" s="177"/>
      <c r="F9" s="194"/>
      <c r="G9" s="199" t="s">
        <v>7</v>
      </c>
      <c r="H9" s="199" t="s">
        <v>39</v>
      </c>
      <c r="I9" s="197" t="s">
        <v>17</v>
      </c>
      <c r="J9" s="198"/>
      <c r="K9" s="181"/>
      <c r="L9" s="170" t="s">
        <v>26</v>
      </c>
      <c r="M9" s="171" t="s">
        <v>34</v>
      </c>
      <c r="N9" s="172"/>
      <c r="O9" s="172"/>
      <c r="P9" s="172"/>
      <c r="Q9" s="172"/>
      <c r="R9" s="163"/>
      <c r="S9" s="170" t="s">
        <v>27</v>
      </c>
      <c r="T9" s="171" t="s">
        <v>33</v>
      </c>
      <c r="U9" s="172"/>
      <c r="V9" s="172"/>
      <c r="W9" s="172"/>
      <c r="X9" s="172"/>
      <c r="Y9" s="172"/>
      <c r="Z9" s="172"/>
      <c r="AA9" s="173"/>
    </row>
    <row r="10" spans="1:27" s="25" customFormat="1" ht="15.95" customHeight="1" x14ac:dyDescent="0.15">
      <c r="A10" s="195"/>
      <c r="B10" s="203"/>
      <c r="C10" s="178"/>
      <c r="D10" s="178"/>
      <c r="E10" s="178"/>
      <c r="F10" s="195"/>
      <c r="G10" s="200"/>
      <c r="H10" s="200"/>
      <c r="I10" s="14"/>
      <c r="J10" s="31" t="s">
        <v>31</v>
      </c>
      <c r="K10" s="182"/>
      <c r="L10" s="170"/>
      <c r="M10" s="174"/>
      <c r="N10" s="175"/>
      <c r="O10" s="175"/>
      <c r="P10" s="175"/>
      <c r="Q10" s="175"/>
      <c r="R10" s="164"/>
      <c r="S10" s="170"/>
      <c r="T10" s="174"/>
      <c r="U10" s="175"/>
      <c r="V10" s="175"/>
      <c r="W10" s="175"/>
      <c r="X10" s="175"/>
      <c r="Y10" s="175"/>
      <c r="Z10" s="175"/>
      <c r="AA10" s="176"/>
    </row>
    <row r="11" spans="1:27" s="25" customFormat="1" ht="159.94999999999999" customHeight="1" x14ac:dyDescent="0.15">
      <c r="A11" s="196"/>
      <c r="B11" s="204"/>
      <c r="C11" s="179"/>
      <c r="D11" s="179"/>
      <c r="E11" s="179"/>
      <c r="F11" s="196"/>
      <c r="G11" s="201"/>
      <c r="H11" s="201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235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3</v>
      </c>
      <c r="E12" s="22">
        <v>26</v>
      </c>
      <c r="F12" s="16" t="s">
        <v>236</v>
      </c>
      <c r="G12" s="23">
        <v>9</v>
      </c>
      <c r="H12" s="23">
        <v>4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/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1</v>
      </c>
      <c r="Y12" s="7">
        <v>0</v>
      </c>
      <c r="Z12" s="12">
        <v>0</v>
      </c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3</v>
      </c>
      <c r="E13" s="22">
        <v>26</v>
      </c>
      <c r="F13" s="16" t="s">
        <v>236</v>
      </c>
      <c r="G13" s="23">
        <v>9</v>
      </c>
      <c r="H13" s="23">
        <v>2</v>
      </c>
      <c r="I13" s="16">
        <v>2</v>
      </c>
      <c r="J13" s="24"/>
      <c r="K13" s="13">
        <v>3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/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3</v>
      </c>
      <c r="E14" s="22">
        <v>26</v>
      </c>
      <c r="F14" s="16" t="s">
        <v>236</v>
      </c>
      <c r="G14" s="23">
        <v>9</v>
      </c>
      <c r="H14" s="23">
        <v>6</v>
      </c>
      <c r="I14" s="16">
        <v>2</v>
      </c>
      <c r="J14" s="24"/>
      <c r="K14" s="13">
        <v>2</v>
      </c>
      <c r="L14" s="23"/>
      <c r="M14" s="5"/>
      <c r="N14" s="6"/>
      <c r="O14" s="7"/>
      <c r="P14" s="8"/>
      <c r="Q14" s="7"/>
      <c r="R14" s="19"/>
      <c r="S14" s="23">
        <v>2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3</v>
      </c>
      <c r="E15" s="22">
        <v>26</v>
      </c>
      <c r="F15" s="16" t="s">
        <v>236</v>
      </c>
      <c r="G15" s="23">
        <v>9</v>
      </c>
      <c r="H15" s="23">
        <v>7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3</v>
      </c>
      <c r="E16" s="22">
        <v>26</v>
      </c>
      <c r="F16" s="16" t="s">
        <v>236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/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3</v>
      </c>
      <c r="E17" s="22">
        <v>26</v>
      </c>
      <c r="F17" s="16" t="s">
        <v>236</v>
      </c>
      <c r="G17" s="23">
        <v>9</v>
      </c>
      <c r="H17" s="23">
        <v>3</v>
      </c>
      <c r="I17" s="16">
        <v>2</v>
      </c>
      <c r="J17" s="24"/>
      <c r="K17" s="13">
        <v>2</v>
      </c>
      <c r="L17" s="23"/>
      <c r="M17" s="5"/>
      <c r="N17" s="6"/>
      <c r="O17" s="7"/>
      <c r="P17" s="8"/>
      <c r="Q17" s="7"/>
      <c r="R17" s="19"/>
      <c r="S17" s="23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2">
        <v>0</v>
      </c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3</v>
      </c>
      <c r="E18" s="22">
        <v>26</v>
      </c>
      <c r="F18" s="16" t="s">
        <v>236</v>
      </c>
      <c r="G18" s="23">
        <v>9</v>
      </c>
      <c r="H18" s="23">
        <v>6</v>
      </c>
      <c r="I18" s="16">
        <v>2</v>
      </c>
      <c r="J18" s="24"/>
      <c r="K18" s="13">
        <v>2</v>
      </c>
      <c r="L18" s="23"/>
      <c r="M18" s="5"/>
      <c r="N18" s="6"/>
      <c r="O18" s="7"/>
      <c r="P18" s="8"/>
      <c r="Q18" s="7"/>
      <c r="R18" s="19"/>
      <c r="S18" s="23">
        <v>2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2">
        <v>0</v>
      </c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3</v>
      </c>
      <c r="E19" s="22">
        <v>26</v>
      </c>
      <c r="F19" s="16" t="s">
        <v>236</v>
      </c>
      <c r="G19" s="23">
        <v>9</v>
      </c>
      <c r="H19" s="23">
        <v>6</v>
      </c>
      <c r="I19" s="16">
        <v>2</v>
      </c>
      <c r="J19" s="24"/>
      <c r="K19" s="13">
        <v>2</v>
      </c>
      <c r="L19" s="23"/>
      <c r="M19" s="5"/>
      <c r="N19" s="6"/>
      <c r="O19" s="7"/>
      <c r="P19" s="8"/>
      <c r="Q19" s="7"/>
      <c r="R19" s="19"/>
      <c r="S19" s="23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2">
        <v>0</v>
      </c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3</v>
      </c>
      <c r="E20" s="22">
        <v>26</v>
      </c>
      <c r="F20" s="16" t="s">
        <v>236</v>
      </c>
      <c r="G20" s="23">
        <v>9</v>
      </c>
      <c r="H20" s="23">
        <v>3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9"/>
      <c r="S20" s="23">
        <v>1</v>
      </c>
      <c r="T20" s="5">
        <v>0</v>
      </c>
      <c r="U20" s="6">
        <v>1</v>
      </c>
      <c r="V20" s="7">
        <v>1</v>
      </c>
      <c r="W20" s="8">
        <v>0</v>
      </c>
      <c r="X20" s="7">
        <v>0</v>
      </c>
      <c r="Y20" s="7">
        <v>0</v>
      </c>
      <c r="Z20" s="12">
        <v>0</v>
      </c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3</v>
      </c>
      <c r="E21" s="22">
        <v>26</v>
      </c>
      <c r="F21" s="16" t="s">
        <v>236</v>
      </c>
      <c r="G21" s="23">
        <v>9</v>
      </c>
      <c r="H21" s="23">
        <v>5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1</v>
      </c>
      <c r="P21" s="8">
        <v>0</v>
      </c>
      <c r="Q21" s="7">
        <v>0</v>
      </c>
      <c r="R21" s="19"/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3</v>
      </c>
      <c r="E22" s="22">
        <v>26</v>
      </c>
      <c r="F22" s="16" t="s">
        <v>236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/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3</v>
      </c>
      <c r="E23" s="22">
        <v>26</v>
      </c>
      <c r="F23" s="16" t="s">
        <v>236</v>
      </c>
      <c r="G23" s="23">
        <v>9</v>
      </c>
      <c r="H23" s="23">
        <v>6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/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3</v>
      </c>
      <c r="E24" s="22">
        <v>26</v>
      </c>
      <c r="F24" s="16" t="s">
        <v>236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/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3</v>
      </c>
      <c r="E25" s="22">
        <v>26</v>
      </c>
      <c r="F25" s="16" t="s">
        <v>236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/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3</v>
      </c>
      <c r="E26" s="22">
        <v>26</v>
      </c>
      <c r="F26" s="16" t="s">
        <v>236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/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3</v>
      </c>
      <c r="E27" s="22">
        <v>26</v>
      </c>
      <c r="F27" s="16" t="s">
        <v>236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/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3</v>
      </c>
      <c r="E28" s="22">
        <v>26</v>
      </c>
      <c r="F28" s="16" t="s">
        <v>236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/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3</v>
      </c>
      <c r="E29" s="22">
        <v>26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2</v>
      </c>
      <c r="L29" s="23"/>
      <c r="M29" s="5"/>
      <c r="N29" s="6"/>
      <c r="O29" s="7"/>
      <c r="P29" s="8"/>
      <c r="Q29" s="7"/>
      <c r="R29" s="19"/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3</v>
      </c>
      <c r="E30" s="22">
        <v>26</v>
      </c>
      <c r="F30" s="16" t="s">
        <v>236</v>
      </c>
      <c r="G30" s="23">
        <v>9</v>
      </c>
      <c r="H30" s="23">
        <v>7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/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3</v>
      </c>
      <c r="E31" s="22">
        <v>26</v>
      </c>
      <c r="F31" s="16" t="s">
        <v>236</v>
      </c>
      <c r="G31" s="23">
        <v>9</v>
      </c>
      <c r="H31" s="23">
        <v>7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/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3</v>
      </c>
      <c r="E32" s="22">
        <v>26</v>
      </c>
      <c r="F32" s="16" t="s">
        <v>236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/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3</v>
      </c>
      <c r="E33" s="22">
        <v>26</v>
      </c>
      <c r="F33" s="16" t="s">
        <v>236</v>
      </c>
      <c r="G33" s="23">
        <v>9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1</v>
      </c>
      <c r="P33" s="8">
        <v>0</v>
      </c>
      <c r="Q33" s="7">
        <v>0</v>
      </c>
      <c r="R33" s="19"/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3</v>
      </c>
      <c r="E34" s="22">
        <v>26</v>
      </c>
      <c r="F34" s="16" t="s">
        <v>236</v>
      </c>
      <c r="G34" s="23">
        <v>9</v>
      </c>
      <c r="H34" s="23">
        <v>7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1</v>
      </c>
      <c r="P34" s="8">
        <v>0</v>
      </c>
      <c r="Q34" s="7">
        <v>0</v>
      </c>
      <c r="R34" s="19"/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3</v>
      </c>
      <c r="E35" s="22">
        <v>26</v>
      </c>
      <c r="F35" s="16" t="s">
        <v>236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/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3</v>
      </c>
      <c r="E36" s="22">
        <v>26</v>
      </c>
      <c r="F36" s="16" t="s">
        <v>236</v>
      </c>
      <c r="G36" s="23">
        <v>9</v>
      </c>
      <c r="H36" s="23">
        <v>2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/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3</v>
      </c>
      <c r="E37" s="22">
        <v>26</v>
      </c>
      <c r="F37" s="16" t="s">
        <v>236</v>
      </c>
      <c r="G37" s="23">
        <v>9</v>
      </c>
      <c r="H37" s="23">
        <v>2</v>
      </c>
      <c r="I37" s="16">
        <v>2</v>
      </c>
      <c r="J37" s="24"/>
      <c r="K37" s="13">
        <v>2</v>
      </c>
      <c r="L37" s="23"/>
      <c r="M37" s="5"/>
      <c r="N37" s="6"/>
      <c r="O37" s="7"/>
      <c r="P37" s="8"/>
      <c r="Q37" s="7"/>
      <c r="R37" s="19"/>
      <c r="S37" s="23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3</v>
      </c>
      <c r="E38" s="22">
        <v>26</v>
      </c>
      <c r="F38" s="16" t="s">
        <v>236</v>
      </c>
      <c r="G38" s="23">
        <v>9</v>
      </c>
      <c r="H38" s="23">
        <v>5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/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3</v>
      </c>
      <c r="E39" s="22">
        <v>26</v>
      </c>
      <c r="F39" s="16" t="s">
        <v>236</v>
      </c>
      <c r="G39" s="23">
        <v>9</v>
      </c>
      <c r="H39" s="23">
        <v>5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/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3</v>
      </c>
      <c r="E40" s="22">
        <v>26</v>
      </c>
      <c r="F40" s="16" t="s">
        <v>236</v>
      </c>
      <c r="G40" s="23">
        <v>9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/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3</v>
      </c>
      <c r="E41" s="22">
        <v>26</v>
      </c>
      <c r="F41" s="16" t="s">
        <v>236</v>
      </c>
      <c r="G41" s="23">
        <v>9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/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3</v>
      </c>
      <c r="E42" s="22">
        <v>26</v>
      </c>
      <c r="F42" s="16" t="s">
        <v>236</v>
      </c>
      <c r="G42" s="23">
        <v>9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/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3</v>
      </c>
      <c r="E43" s="22">
        <v>26</v>
      </c>
      <c r="F43" s="16" t="s">
        <v>236</v>
      </c>
      <c r="G43" s="23">
        <v>9</v>
      </c>
      <c r="H43" s="23">
        <v>2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/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1</v>
      </c>
      <c r="Y43" s="7">
        <v>0</v>
      </c>
      <c r="Z43" s="12">
        <v>0</v>
      </c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3</v>
      </c>
      <c r="E44" s="22">
        <v>26</v>
      </c>
      <c r="F44" s="16" t="s">
        <v>236</v>
      </c>
      <c r="G44" s="23">
        <v>9</v>
      </c>
      <c r="H44" s="23">
        <v>2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/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3</v>
      </c>
      <c r="E45" s="22">
        <v>26</v>
      </c>
      <c r="F45" s="16" t="s">
        <v>236</v>
      </c>
      <c r="G45" s="23">
        <v>9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/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3</v>
      </c>
      <c r="E46" s="22">
        <v>26</v>
      </c>
      <c r="F46" s="16" t="s">
        <v>236</v>
      </c>
      <c r="G46" s="23">
        <v>9</v>
      </c>
      <c r="H46" s="23">
        <v>6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/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3</v>
      </c>
      <c r="E47" s="22">
        <v>26</v>
      </c>
      <c r="F47" s="16" t="s">
        <v>236</v>
      </c>
      <c r="G47" s="23">
        <v>9</v>
      </c>
      <c r="H47" s="23">
        <v>5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9"/>
      <c r="S47" s="23">
        <v>1</v>
      </c>
      <c r="T47" s="5">
        <v>0</v>
      </c>
      <c r="U47" s="6">
        <v>1</v>
      </c>
      <c r="V47" s="7">
        <v>1</v>
      </c>
      <c r="W47" s="8">
        <v>0</v>
      </c>
      <c r="X47" s="7">
        <v>1</v>
      </c>
      <c r="Y47" s="7">
        <v>0</v>
      </c>
      <c r="Z47" s="12">
        <v>0</v>
      </c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3</v>
      </c>
      <c r="E48" s="22">
        <v>26</v>
      </c>
      <c r="F48" s="16" t="s">
        <v>236</v>
      </c>
      <c r="G48" s="23">
        <v>9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/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3</v>
      </c>
      <c r="E49" s="22">
        <v>26</v>
      </c>
      <c r="F49" s="16" t="s">
        <v>236</v>
      </c>
      <c r="G49" s="23">
        <v>9</v>
      </c>
      <c r="H49" s="23">
        <v>3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1</v>
      </c>
      <c r="P49" s="8">
        <v>0</v>
      </c>
      <c r="Q49" s="7">
        <v>0</v>
      </c>
      <c r="R49" s="19"/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3</v>
      </c>
      <c r="E50" s="22">
        <v>26</v>
      </c>
      <c r="F50" s="16" t="s">
        <v>236</v>
      </c>
      <c r="G50" s="23">
        <v>9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3</v>
      </c>
      <c r="E51" s="22">
        <v>26</v>
      </c>
      <c r="F51" s="16" t="s">
        <v>236</v>
      </c>
      <c r="G51" s="23">
        <v>9</v>
      </c>
      <c r="H51" s="23">
        <v>6</v>
      </c>
      <c r="I51" s="16">
        <v>2</v>
      </c>
      <c r="J51" s="24"/>
      <c r="K51" s="13">
        <v>1</v>
      </c>
      <c r="L51" s="23">
        <v>2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/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3</v>
      </c>
      <c r="E52" s="22">
        <v>26</v>
      </c>
      <c r="F52" s="16" t="s">
        <v>236</v>
      </c>
      <c r="G52" s="23">
        <v>9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/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3</v>
      </c>
      <c r="E53" s="22">
        <v>26</v>
      </c>
      <c r="F53" s="16" t="s">
        <v>236</v>
      </c>
      <c r="G53" s="23">
        <v>9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/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3</v>
      </c>
      <c r="E54" s="22">
        <v>26</v>
      </c>
      <c r="F54" s="16" t="s">
        <v>236</v>
      </c>
      <c r="G54" s="23">
        <v>9</v>
      </c>
      <c r="H54" s="23">
        <v>4</v>
      </c>
      <c r="I54" s="16">
        <v>2</v>
      </c>
      <c r="J54" s="24"/>
      <c r="K54" s="13">
        <v>1</v>
      </c>
      <c r="L54" s="23">
        <v>2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/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3</v>
      </c>
      <c r="E55" s="22">
        <v>26</v>
      </c>
      <c r="F55" s="16" t="s">
        <v>236</v>
      </c>
      <c r="G55" s="23">
        <v>9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/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3</v>
      </c>
      <c r="E56" s="22">
        <v>26</v>
      </c>
      <c r="F56" s="16" t="s">
        <v>236</v>
      </c>
      <c r="G56" s="23">
        <v>9</v>
      </c>
      <c r="H56" s="23">
        <v>5</v>
      </c>
      <c r="I56" s="16">
        <v>2</v>
      </c>
      <c r="J56" s="24"/>
      <c r="K56" s="13">
        <v>2</v>
      </c>
      <c r="L56" s="23"/>
      <c r="M56" s="5"/>
      <c r="N56" s="6"/>
      <c r="O56" s="7"/>
      <c r="P56" s="8"/>
      <c r="Q56" s="7"/>
      <c r="R56" s="19"/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3</v>
      </c>
      <c r="E57" s="22">
        <v>26</v>
      </c>
      <c r="F57" s="16" t="s">
        <v>236</v>
      </c>
      <c r="G57" s="23">
        <v>9</v>
      </c>
      <c r="H57" s="23">
        <v>2</v>
      </c>
      <c r="I57" s="16">
        <v>2</v>
      </c>
      <c r="J57" s="24"/>
      <c r="K57" s="13">
        <v>2</v>
      </c>
      <c r="L57" s="23"/>
      <c r="M57" s="5"/>
      <c r="N57" s="6"/>
      <c r="O57" s="7"/>
      <c r="P57" s="8"/>
      <c r="Q57" s="7"/>
      <c r="R57" s="19"/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3</v>
      </c>
      <c r="E58" s="22">
        <v>26</v>
      </c>
      <c r="F58" s="16" t="s">
        <v>236</v>
      </c>
      <c r="G58" s="23">
        <v>9</v>
      </c>
      <c r="H58" s="23">
        <v>2</v>
      </c>
      <c r="I58" s="16">
        <v>2</v>
      </c>
      <c r="J58" s="24"/>
      <c r="K58" s="13">
        <v>2</v>
      </c>
      <c r="L58" s="23"/>
      <c r="M58" s="5"/>
      <c r="N58" s="6"/>
      <c r="O58" s="7"/>
      <c r="P58" s="8"/>
      <c r="Q58" s="7"/>
      <c r="R58" s="19"/>
      <c r="S58" s="23">
        <v>2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2">
        <v>0</v>
      </c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3</v>
      </c>
      <c r="E59" s="22">
        <v>26</v>
      </c>
      <c r="F59" s="16" t="s">
        <v>236</v>
      </c>
      <c r="G59" s="23">
        <v>9</v>
      </c>
      <c r="H59" s="23">
        <v>8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1</v>
      </c>
      <c r="P59" s="8">
        <v>0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3</v>
      </c>
      <c r="E60" s="22">
        <v>26</v>
      </c>
      <c r="F60" s="16" t="s">
        <v>236</v>
      </c>
      <c r="G60" s="23">
        <v>9</v>
      </c>
      <c r="H60" s="23">
        <v>2</v>
      </c>
      <c r="I60" s="16">
        <v>2</v>
      </c>
      <c r="J60" s="24"/>
      <c r="K60" s="13">
        <v>2</v>
      </c>
      <c r="L60" s="23"/>
      <c r="M60" s="5"/>
      <c r="N60" s="6"/>
      <c r="O60" s="7"/>
      <c r="P60" s="8"/>
      <c r="Q60" s="7"/>
      <c r="R60" s="19"/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3</v>
      </c>
      <c r="E61" s="22">
        <v>26</v>
      </c>
      <c r="F61" s="16" t="s">
        <v>236</v>
      </c>
      <c r="G61" s="23">
        <v>9</v>
      </c>
      <c r="H61" s="23">
        <v>3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/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3</v>
      </c>
      <c r="E62" s="22">
        <v>26</v>
      </c>
      <c r="F62" s="16" t="s">
        <v>236</v>
      </c>
      <c r="G62" s="23">
        <v>9</v>
      </c>
      <c r="H62" s="23">
        <v>2</v>
      </c>
      <c r="I62" s="16">
        <v>2</v>
      </c>
      <c r="J62" s="24"/>
      <c r="K62" s="13">
        <v>2</v>
      </c>
      <c r="L62" s="23"/>
      <c r="M62" s="5"/>
      <c r="N62" s="6"/>
      <c r="O62" s="7"/>
      <c r="P62" s="8"/>
      <c r="Q62" s="7"/>
      <c r="R62" s="19"/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3</v>
      </c>
      <c r="E63" s="22">
        <v>26</v>
      </c>
      <c r="F63" s="16" t="s">
        <v>236</v>
      </c>
      <c r="G63" s="23">
        <v>9</v>
      </c>
      <c r="H63" s="23">
        <v>4</v>
      </c>
      <c r="I63" s="16">
        <v>2</v>
      </c>
      <c r="J63" s="24"/>
      <c r="K63" s="13">
        <v>2</v>
      </c>
      <c r="L63" s="23"/>
      <c r="M63" s="5"/>
      <c r="N63" s="6"/>
      <c r="O63" s="7"/>
      <c r="P63" s="8"/>
      <c r="Q63" s="7"/>
      <c r="R63" s="19"/>
      <c r="S63" s="23">
        <v>1</v>
      </c>
      <c r="T63" s="5">
        <v>0</v>
      </c>
      <c r="U63" s="6">
        <v>0</v>
      </c>
      <c r="V63" s="7">
        <v>1</v>
      </c>
      <c r="W63" s="8">
        <v>0</v>
      </c>
      <c r="X63" s="7">
        <v>1</v>
      </c>
      <c r="Y63" s="7">
        <v>0</v>
      </c>
      <c r="Z63" s="12">
        <v>0</v>
      </c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3</v>
      </c>
      <c r="E64" s="22">
        <v>26</v>
      </c>
      <c r="F64" s="16" t="s">
        <v>236</v>
      </c>
      <c r="G64" s="23">
        <v>9</v>
      </c>
      <c r="H64" s="23">
        <v>9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/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3</v>
      </c>
      <c r="E65" s="22">
        <v>26</v>
      </c>
      <c r="F65" s="16" t="s">
        <v>236</v>
      </c>
      <c r="G65" s="23">
        <v>9</v>
      </c>
      <c r="H65" s="23">
        <v>2</v>
      </c>
      <c r="I65" s="16">
        <v>2</v>
      </c>
      <c r="J65" s="24"/>
      <c r="K65" s="13">
        <v>2</v>
      </c>
      <c r="L65" s="23"/>
      <c r="M65" s="5"/>
      <c r="N65" s="6"/>
      <c r="O65" s="7"/>
      <c r="P65" s="8"/>
      <c r="Q65" s="7"/>
      <c r="R65" s="19"/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3</v>
      </c>
      <c r="E66" s="22">
        <v>26</v>
      </c>
      <c r="F66" s="16" t="s">
        <v>236</v>
      </c>
      <c r="G66" s="23">
        <v>9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/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3</v>
      </c>
      <c r="E67" s="22">
        <v>26</v>
      </c>
      <c r="F67" s="16" t="s">
        <v>236</v>
      </c>
      <c r="G67" s="23">
        <v>10</v>
      </c>
      <c r="H67" s="23">
        <v>3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/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3</v>
      </c>
      <c r="E68" s="22">
        <v>26</v>
      </c>
      <c r="F68" s="16" t="s">
        <v>236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/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3</v>
      </c>
      <c r="E69" s="22">
        <v>26</v>
      </c>
      <c r="F69" s="16" t="s">
        <v>236</v>
      </c>
      <c r="G69" s="23">
        <v>10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/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3</v>
      </c>
      <c r="E70" s="22">
        <v>26</v>
      </c>
      <c r="F70" s="16" t="s">
        <v>236</v>
      </c>
      <c r="G70" s="23">
        <v>10</v>
      </c>
      <c r="H70" s="23">
        <v>8</v>
      </c>
      <c r="I70" s="16">
        <v>2</v>
      </c>
      <c r="J70" s="24"/>
      <c r="K70" s="13">
        <v>1</v>
      </c>
      <c r="L70" s="23">
        <v>2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/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3</v>
      </c>
      <c r="E71" s="22">
        <v>26</v>
      </c>
      <c r="F71" s="16" t="s">
        <v>236</v>
      </c>
      <c r="G71" s="23">
        <v>10</v>
      </c>
      <c r="H71" s="23">
        <v>2</v>
      </c>
      <c r="I71" s="16">
        <v>2</v>
      </c>
      <c r="J71" s="24"/>
      <c r="K71" s="13">
        <v>2</v>
      </c>
      <c r="L71" s="23"/>
      <c r="M71" s="5"/>
      <c r="N71" s="6"/>
      <c r="O71" s="7"/>
      <c r="P71" s="8"/>
      <c r="Q71" s="7"/>
      <c r="R71" s="19"/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3</v>
      </c>
      <c r="E72" s="22">
        <v>26</v>
      </c>
      <c r="F72" s="16" t="s">
        <v>236</v>
      </c>
      <c r="G72" s="23">
        <v>10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/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3</v>
      </c>
      <c r="E73" s="22">
        <v>26</v>
      </c>
      <c r="F73" s="16" t="s">
        <v>236</v>
      </c>
      <c r="G73" s="23">
        <v>10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/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3</v>
      </c>
      <c r="E74" s="22">
        <v>26</v>
      </c>
      <c r="F74" s="16" t="s">
        <v>236</v>
      </c>
      <c r="G74" s="23">
        <v>10</v>
      </c>
      <c r="H74" s="23">
        <v>7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1</v>
      </c>
      <c r="Q74" s="7">
        <v>0</v>
      </c>
      <c r="R74" s="19"/>
      <c r="S74" s="23"/>
      <c r="T74" s="5"/>
      <c r="U74" s="6"/>
      <c r="V74" s="7"/>
      <c r="W74" s="8"/>
      <c r="X74" s="7"/>
      <c r="Y74" s="7"/>
      <c r="Z74" s="12"/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3</v>
      </c>
      <c r="E75" s="22">
        <v>26</v>
      </c>
      <c r="F75" s="16" t="s">
        <v>236</v>
      </c>
      <c r="G75" s="23">
        <v>10</v>
      </c>
      <c r="H75" s="23">
        <v>1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/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3</v>
      </c>
      <c r="E76" s="22">
        <v>26</v>
      </c>
      <c r="F76" s="16" t="s">
        <v>236</v>
      </c>
      <c r="G76" s="23">
        <v>10</v>
      </c>
      <c r="H76" s="23">
        <v>7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9"/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3</v>
      </c>
      <c r="E77" s="22">
        <v>26</v>
      </c>
      <c r="F77" s="16" t="s">
        <v>236</v>
      </c>
      <c r="G77" s="23">
        <v>10</v>
      </c>
      <c r="H77" s="23">
        <v>4</v>
      </c>
      <c r="I77" s="16">
        <v>2</v>
      </c>
      <c r="J77" s="24"/>
      <c r="K77" s="13">
        <v>1</v>
      </c>
      <c r="L77" s="23">
        <v>2</v>
      </c>
      <c r="M77" s="5">
        <v>0</v>
      </c>
      <c r="N77" s="6">
        <v>1</v>
      </c>
      <c r="O77" s="7">
        <v>0</v>
      </c>
      <c r="P77" s="8">
        <v>1</v>
      </c>
      <c r="Q77" s="7">
        <v>0</v>
      </c>
      <c r="R77" s="19"/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3</v>
      </c>
      <c r="E78" s="22">
        <v>26</v>
      </c>
      <c r="F78" s="16" t="s">
        <v>236</v>
      </c>
      <c r="G78" s="23">
        <v>10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/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3</v>
      </c>
      <c r="E79" s="22">
        <v>26</v>
      </c>
      <c r="F79" s="16" t="s">
        <v>236</v>
      </c>
      <c r="G79" s="23">
        <v>10</v>
      </c>
      <c r="H79" s="23">
        <v>2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/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0</v>
      </c>
      <c r="Z79" s="12">
        <v>0</v>
      </c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3</v>
      </c>
      <c r="E80" s="22">
        <v>26</v>
      </c>
      <c r="F80" s="16" t="s">
        <v>236</v>
      </c>
      <c r="G80" s="23">
        <v>10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/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3</v>
      </c>
      <c r="E81" s="22">
        <v>26</v>
      </c>
      <c r="F81" s="16" t="s">
        <v>236</v>
      </c>
      <c r="G81" s="23">
        <v>10</v>
      </c>
      <c r="H81" s="23">
        <v>6</v>
      </c>
      <c r="I81" s="16">
        <v>2</v>
      </c>
      <c r="J81" s="24"/>
      <c r="K81" s="13">
        <v>2</v>
      </c>
      <c r="L81" s="23"/>
      <c r="M81" s="5"/>
      <c r="N81" s="6"/>
      <c r="O81" s="7"/>
      <c r="P81" s="8"/>
      <c r="Q81" s="7"/>
      <c r="R81" s="19"/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3</v>
      </c>
      <c r="E82" s="22">
        <v>26</v>
      </c>
      <c r="F82" s="16" t="s">
        <v>236</v>
      </c>
      <c r="G82" s="23">
        <v>10</v>
      </c>
      <c r="H82" s="23">
        <v>5</v>
      </c>
      <c r="I82" s="16">
        <v>2</v>
      </c>
      <c r="J82" s="24"/>
      <c r="K82" s="13">
        <v>1</v>
      </c>
      <c r="L82" s="23">
        <v>2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/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3</v>
      </c>
      <c r="E83" s="22">
        <v>26</v>
      </c>
      <c r="F83" s="16" t="s">
        <v>236</v>
      </c>
      <c r="G83" s="23">
        <v>10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/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3</v>
      </c>
      <c r="E84" s="22">
        <v>26</v>
      </c>
      <c r="F84" s="16" t="s">
        <v>236</v>
      </c>
      <c r="G84" s="23">
        <v>10</v>
      </c>
      <c r="H84" s="23">
        <v>4</v>
      </c>
      <c r="I84" s="16">
        <v>2</v>
      </c>
      <c r="J84" s="24"/>
      <c r="K84" s="13">
        <v>1</v>
      </c>
      <c r="L84" s="23">
        <v>2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/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3</v>
      </c>
      <c r="E85" s="22">
        <v>26</v>
      </c>
      <c r="F85" s="16" t="s">
        <v>236</v>
      </c>
      <c r="G85" s="23">
        <v>10</v>
      </c>
      <c r="H85" s="23">
        <v>3</v>
      </c>
      <c r="I85" s="16">
        <v>2</v>
      </c>
      <c r="J85" s="24"/>
      <c r="K85" s="13">
        <v>2</v>
      </c>
      <c r="L85" s="23"/>
      <c r="M85" s="5"/>
      <c r="N85" s="6"/>
      <c r="O85" s="7"/>
      <c r="P85" s="8"/>
      <c r="Q85" s="7"/>
      <c r="R85" s="19"/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3</v>
      </c>
      <c r="E86" s="22">
        <v>26</v>
      </c>
      <c r="F86" s="16" t="s">
        <v>236</v>
      </c>
      <c r="G86" s="23">
        <v>10</v>
      </c>
      <c r="H86" s="23">
        <v>2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1</v>
      </c>
      <c r="T86" s="5">
        <v>0</v>
      </c>
      <c r="U86" s="6">
        <v>1</v>
      </c>
      <c r="V86" s="7">
        <v>0</v>
      </c>
      <c r="W86" s="8">
        <v>1</v>
      </c>
      <c r="X86" s="7">
        <v>0</v>
      </c>
      <c r="Y86" s="7">
        <v>0</v>
      </c>
      <c r="Z86" s="12">
        <v>0</v>
      </c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3</v>
      </c>
      <c r="E87" s="22">
        <v>26</v>
      </c>
      <c r="F87" s="16" t="s">
        <v>236</v>
      </c>
      <c r="G87" s="23">
        <v>10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/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3</v>
      </c>
      <c r="E88" s="22">
        <v>26</v>
      </c>
      <c r="F88" s="16" t="s">
        <v>236</v>
      </c>
      <c r="G88" s="23">
        <v>10</v>
      </c>
      <c r="H88" s="23">
        <v>4</v>
      </c>
      <c r="I88" s="16">
        <v>2</v>
      </c>
      <c r="J88" s="24"/>
      <c r="K88" s="13">
        <v>2</v>
      </c>
      <c r="L88" s="23"/>
      <c r="M88" s="5"/>
      <c r="N88" s="6"/>
      <c r="O88" s="7"/>
      <c r="P88" s="8"/>
      <c r="Q88" s="7"/>
      <c r="R88" s="19"/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3</v>
      </c>
      <c r="E89" s="22">
        <v>26</v>
      </c>
      <c r="F89" s="16" t="s">
        <v>236</v>
      </c>
      <c r="G89" s="23">
        <v>10</v>
      </c>
      <c r="H89" s="23">
        <v>4</v>
      </c>
      <c r="I89" s="16">
        <v>2</v>
      </c>
      <c r="J89" s="24"/>
      <c r="K89" s="13">
        <v>2</v>
      </c>
      <c r="L89" s="23"/>
      <c r="M89" s="5"/>
      <c r="N89" s="6"/>
      <c r="O89" s="7"/>
      <c r="P89" s="8"/>
      <c r="Q89" s="7"/>
      <c r="R89" s="19"/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2</v>
      </c>
      <c r="Z89" s="12">
        <v>0</v>
      </c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3</v>
      </c>
      <c r="E90" s="22">
        <v>26</v>
      </c>
      <c r="F90" s="16" t="s">
        <v>236</v>
      </c>
      <c r="G90" s="23">
        <v>10</v>
      </c>
      <c r="H90" s="23">
        <v>5</v>
      </c>
      <c r="I90" s="16">
        <v>2</v>
      </c>
      <c r="J90" s="24"/>
      <c r="K90" s="13">
        <v>2</v>
      </c>
      <c r="L90" s="23"/>
      <c r="M90" s="5"/>
      <c r="N90" s="6"/>
      <c r="O90" s="7"/>
      <c r="P90" s="8"/>
      <c r="Q90" s="7"/>
      <c r="R90" s="19"/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3</v>
      </c>
      <c r="E91" s="22">
        <v>26</v>
      </c>
      <c r="F91" s="16" t="s">
        <v>236</v>
      </c>
      <c r="G91" s="23">
        <v>10</v>
      </c>
      <c r="H91" s="23">
        <v>6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3</v>
      </c>
      <c r="E92" s="22">
        <v>26</v>
      </c>
      <c r="F92" s="16" t="s">
        <v>236</v>
      </c>
      <c r="G92" s="23">
        <v>10</v>
      </c>
      <c r="H92" s="23">
        <v>6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/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1</v>
      </c>
      <c r="Y92" s="7">
        <v>0</v>
      </c>
      <c r="Z92" s="12">
        <v>0</v>
      </c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3</v>
      </c>
      <c r="E93" s="22">
        <v>26</v>
      </c>
      <c r="F93" s="16" t="s">
        <v>236</v>
      </c>
      <c r="G93" s="23">
        <v>10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/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3</v>
      </c>
      <c r="E94" s="22">
        <v>26</v>
      </c>
      <c r="F94" s="16" t="s">
        <v>236</v>
      </c>
      <c r="G94" s="23">
        <v>10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/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3</v>
      </c>
      <c r="E95" s="22">
        <v>26</v>
      </c>
      <c r="F95" s="16" t="s">
        <v>236</v>
      </c>
      <c r="G95" s="23">
        <v>10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1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3</v>
      </c>
      <c r="E96" s="22">
        <v>26</v>
      </c>
      <c r="F96" s="16" t="s">
        <v>236</v>
      </c>
      <c r="G96" s="23">
        <v>10</v>
      </c>
      <c r="H96" s="23">
        <v>1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/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3</v>
      </c>
      <c r="E97" s="22">
        <v>26</v>
      </c>
      <c r="F97" s="16" t="s">
        <v>236</v>
      </c>
      <c r="G97" s="23">
        <v>10</v>
      </c>
      <c r="H97" s="23">
        <v>6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/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3</v>
      </c>
      <c r="E98" s="22">
        <v>26</v>
      </c>
      <c r="F98" s="16" t="s">
        <v>236</v>
      </c>
      <c r="G98" s="23">
        <v>10</v>
      </c>
      <c r="H98" s="23">
        <v>8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/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3</v>
      </c>
      <c r="E99" s="22">
        <v>26</v>
      </c>
      <c r="F99" s="16" t="s">
        <v>236</v>
      </c>
      <c r="G99" s="23">
        <v>10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/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3</v>
      </c>
      <c r="E100" s="22">
        <v>26</v>
      </c>
      <c r="F100" s="16" t="s">
        <v>236</v>
      </c>
      <c r="G100" s="23">
        <v>10</v>
      </c>
      <c r="H100" s="23">
        <v>2</v>
      </c>
      <c r="I100" s="16">
        <v>2</v>
      </c>
      <c r="J100" s="24"/>
      <c r="K100" s="13">
        <v>2</v>
      </c>
      <c r="L100" s="23"/>
      <c r="M100" s="5"/>
      <c r="N100" s="6"/>
      <c r="O100" s="7"/>
      <c r="P100" s="8"/>
      <c r="Q100" s="7"/>
      <c r="R100" s="19"/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3</v>
      </c>
      <c r="E101" s="22">
        <v>26</v>
      </c>
      <c r="F101" s="16" t="s">
        <v>236</v>
      </c>
      <c r="G101" s="23">
        <v>10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0</v>
      </c>
      <c r="P101" s="8">
        <v>1</v>
      </c>
      <c r="Q101" s="7">
        <v>0</v>
      </c>
      <c r="R101" s="19"/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3</v>
      </c>
      <c r="E102" s="22">
        <v>26</v>
      </c>
      <c r="F102" s="16" t="s">
        <v>236</v>
      </c>
      <c r="G102" s="23">
        <v>10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1</v>
      </c>
      <c r="P102" s="8">
        <v>0</v>
      </c>
      <c r="Q102" s="7">
        <v>0</v>
      </c>
      <c r="R102" s="19"/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3</v>
      </c>
      <c r="E103" s="22">
        <v>26</v>
      </c>
      <c r="F103" s="16" t="s">
        <v>236</v>
      </c>
      <c r="G103" s="23">
        <v>10</v>
      </c>
      <c r="H103" s="23">
        <v>3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/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3</v>
      </c>
      <c r="E104" s="22">
        <v>26</v>
      </c>
      <c r="F104" s="16" t="s">
        <v>236</v>
      </c>
      <c r="G104" s="23">
        <v>10</v>
      </c>
      <c r="H104" s="23">
        <v>5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/>
      <c r="S104" s="23">
        <v>1</v>
      </c>
      <c r="T104" s="5">
        <v>1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3</v>
      </c>
      <c r="E105" s="22">
        <v>26</v>
      </c>
      <c r="F105" s="16" t="s">
        <v>236</v>
      </c>
      <c r="G105" s="23">
        <v>10</v>
      </c>
      <c r="H105" s="23">
        <v>8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/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1</v>
      </c>
      <c r="Y105" s="7">
        <v>0</v>
      </c>
      <c r="Z105" s="12">
        <v>0</v>
      </c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3</v>
      </c>
      <c r="E106" s="22">
        <v>26</v>
      </c>
      <c r="F106" s="16" t="s">
        <v>236</v>
      </c>
      <c r="G106" s="23">
        <v>11</v>
      </c>
      <c r="H106" s="23">
        <v>3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1</v>
      </c>
      <c r="O106" s="7">
        <v>1</v>
      </c>
      <c r="P106" s="8">
        <v>0</v>
      </c>
      <c r="Q106" s="7">
        <v>0</v>
      </c>
      <c r="R106" s="19"/>
      <c r="S106" s="23">
        <v>1</v>
      </c>
      <c r="T106" s="5">
        <v>0</v>
      </c>
      <c r="U106" s="6">
        <v>1</v>
      </c>
      <c r="V106" s="7">
        <v>1</v>
      </c>
      <c r="W106" s="8">
        <v>0</v>
      </c>
      <c r="X106" s="7">
        <v>0</v>
      </c>
      <c r="Y106" s="7">
        <v>2</v>
      </c>
      <c r="Z106" s="12">
        <v>0</v>
      </c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3</v>
      </c>
      <c r="E107" s="22">
        <v>26</v>
      </c>
      <c r="F107" s="16" t="s">
        <v>236</v>
      </c>
      <c r="G107" s="23">
        <v>11</v>
      </c>
      <c r="H107" s="23">
        <v>2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/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3</v>
      </c>
      <c r="E108" s="22">
        <v>26</v>
      </c>
      <c r="F108" s="16" t="s">
        <v>236</v>
      </c>
      <c r="G108" s="23">
        <v>11</v>
      </c>
      <c r="H108" s="23">
        <v>5</v>
      </c>
      <c r="I108" s="16">
        <v>2</v>
      </c>
      <c r="J108" s="24"/>
      <c r="K108" s="13">
        <v>1</v>
      </c>
      <c r="L108" s="23">
        <v>2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/>
      <c r="S108" s="23"/>
      <c r="T108" s="5"/>
      <c r="U108" s="6"/>
      <c r="V108" s="7"/>
      <c r="W108" s="8"/>
      <c r="X108" s="7"/>
      <c r="Y108" s="7"/>
      <c r="Z108" s="12"/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3</v>
      </c>
      <c r="E109" s="22">
        <v>26</v>
      </c>
      <c r="F109" s="16" t="s">
        <v>236</v>
      </c>
      <c r="G109" s="23">
        <v>11</v>
      </c>
      <c r="H109" s="23">
        <v>6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1</v>
      </c>
      <c r="Q109" s="7">
        <v>0</v>
      </c>
      <c r="R109" s="19"/>
      <c r="S109" s="23"/>
      <c r="T109" s="5"/>
      <c r="U109" s="6"/>
      <c r="V109" s="7"/>
      <c r="W109" s="8"/>
      <c r="X109" s="7"/>
      <c r="Y109" s="7"/>
      <c r="Z109" s="12"/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3</v>
      </c>
      <c r="E110" s="22">
        <v>26</v>
      </c>
      <c r="F110" s="16" t="s">
        <v>236</v>
      </c>
      <c r="G110" s="23">
        <v>11</v>
      </c>
      <c r="H110" s="23">
        <v>2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/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3</v>
      </c>
      <c r="E111" s="22">
        <v>26</v>
      </c>
      <c r="F111" s="16" t="s">
        <v>236</v>
      </c>
      <c r="G111" s="23">
        <v>11</v>
      </c>
      <c r="H111" s="23">
        <v>2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1</v>
      </c>
      <c r="O111" s="7">
        <v>1</v>
      </c>
      <c r="P111" s="8">
        <v>0</v>
      </c>
      <c r="Q111" s="7">
        <v>0</v>
      </c>
      <c r="R111" s="19"/>
      <c r="S111" s="23">
        <v>1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2">
        <v>0</v>
      </c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3</v>
      </c>
      <c r="E112" s="22">
        <v>26</v>
      </c>
      <c r="F112" s="16" t="s">
        <v>236</v>
      </c>
      <c r="G112" s="23">
        <v>11</v>
      </c>
      <c r="H112" s="23">
        <v>5</v>
      </c>
      <c r="I112" s="16">
        <v>2</v>
      </c>
      <c r="J112" s="24"/>
      <c r="K112" s="13">
        <v>2</v>
      </c>
      <c r="L112" s="23"/>
      <c r="M112" s="5"/>
      <c r="N112" s="6"/>
      <c r="O112" s="7"/>
      <c r="P112" s="8"/>
      <c r="Q112" s="7"/>
      <c r="R112" s="19"/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1</v>
      </c>
      <c r="Y112" s="7">
        <v>0</v>
      </c>
      <c r="Z112" s="12">
        <v>0</v>
      </c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3</v>
      </c>
      <c r="E113" s="22">
        <v>26</v>
      </c>
      <c r="F113" s="16" t="s">
        <v>236</v>
      </c>
      <c r="G113" s="23">
        <v>11</v>
      </c>
      <c r="H113" s="23">
        <v>2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/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1</v>
      </c>
      <c r="Y113" s="7">
        <v>0</v>
      </c>
      <c r="Z113" s="12">
        <v>0</v>
      </c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3</v>
      </c>
      <c r="E114" s="22">
        <v>26</v>
      </c>
      <c r="F114" s="16" t="s">
        <v>236</v>
      </c>
      <c r="G114" s="23">
        <v>11</v>
      </c>
      <c r="H114" s="23">
        <v>5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3</v>
      </c>
      <c r="E115" s="22">
        <v>26</v>
      </c>
      <c r="F115" s="16" t="s">
        <v>236</v>
      </c>
      <c r="G115" s="23">
        <v>11</v>
      </c>
      <c r="H115" s="23">
        <v>8</v>
      </c>
      <c r="I115" s="16">
        <v>2</v>
      </c>
      <c r="J115" s="24"/>
      <c r="K115" s="13">
        <v>2</v>
      </c>
      <c r="L115" s="23"/>
      <c r="M115" s="5"/>
      <c r="N115" s="6"/>
      <c r="O115" s="7"/>
      <c r="P115" s="8"/>
      <c r="Q115" s="7"/>
      <c r="R115" s="19"/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3</v>
      </c>
      <c r="E116" s="22">
        <v>26</v>
      </c>
      <c r="F116" s="16" t="s">
        <v>236</v>
      </c>
      <c r="G116" s="23">
        <v>11</v>
      </c>
      <c r="H116" s="23">
        <v>1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/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3</v>
      </c>
      <c r="E117" s="22">
        <v>26</v>
      </c>
      <c r="F117" s="16" t="s">
        <v>236</v>
      </c>
      <c r="G117" s="23">
        <v>11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/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3</v>
      </c>
      <c r="E118" s="22">
        <v>26</v>
      </c>
      <c r="F118" s="16" t="s">
        <v>236</v>
      </c>
      <c r="G118" s="23">
        <v>11</v>
      </c>
      <c r="H118" s="23">
        <v>4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/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3</v>
      </c>
      <c r="E119" s="22">
        <v>26</v>
      </c>
      <c r="F119" s="16" t="s">
        <v>236</v>
      </c>
      <c r="G119" s="23">
        <v>11</v>
      </c>
      <c r="H119" s="23">
        <v>2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/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3</v>
      </c>
      <c r="E120" s="22">
        <v>26</v>
      </c>
      <c r="F120" s="16" t="s">
        <v>236</v>
      </c>
      <c r="G120" s="23">
        <v>11</v>
      </c>
      <c r="H120" s="23">
        <v>3</v>
      </c>
      <c r="I120" s="16">
        <v>2</v>
      </c>
      <c r="J120" s="24"/>
      <c r="K120" s="13">
        <v>1</v>
      </c>
      <c r="L120" s="23">
        <v>2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/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3</v>
      </c>
      <c r="E121" s="22">
        <v>26</v>
      </c>
      <c r="F121" s="16" t="s">
        <v>236</v>
      </c>
      <c r="G121" s="23">
        <v>11</v>
      </c>
      <c r="H121" s="23">
        <v>2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/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2">
        <v>0</v>
      </c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3</v>
      </c>
      <c r="E122" s="22">
        <v>26</v>
      </c>
      <c r="F122" s="16" t="s">
        <v>236</v>
      </c>
      <c r="G122" s="23">
        <v>11</v>
      </c>
      <c r="H122" s="23">
        <v>4</v>
      </c>
      <c r="I122" s="16">
        <v>2</v>
      </c>
      <c r="J122" s="24"/>
      <c r="K122" s="13">
        <v>1</v>
      </c>
      <c r="L122" s="23">
        <v>2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/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3</v>
      </c>
      <c r="E123" s="22">
        <v>26</v>
      </c>
      <c r="F123" s="16" t="s">
        <v>236</v>
      </c>
      <c r="G123" s="23">
        <v>11</v>
      </c>
      <c r="H123" s="23">
        <v>9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3</v>
      </c>
      <c r="E124" s="22">
        <v>26</v>
      </c>
      <c r="F124" s="16" t="s">
        <v>236</v>
      </c>
      <c r="G124" s="23">
        <v>11</v>
      </c>
      <c r="H124" s="23">
        <v>4</v>
      </c>
      <c r="I124" s="16">
        <v>2</v>
      </c>
      <c r="J124" s="24"/>
      <c r="K124" s="13">
        <v>1</v>
      </c>
      <c r="L124" s="23">
        <v>2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/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3</v>
      </c>
      <c r="E125" s="22">
        <v>26</v>
      </c>
      <c r="F125" s="16" t="s">
        <v>236</v>
      </c>
      <c r="G125" s="23">
        <v>11</v>
      </c>
      <c r="H125" s="23">
        <v>2</v>
      </c>
      <c r="I125" s="16">
        <v>2</v>
      </c>
      <c r="J125" s="24"/>
      <c r="K125" s="13">
        <v>2</v>
      </c>
      <c r="L125" s="23"/>
      <c r="M125" s="5"/>
      <c r="N125" s="6"/>
      <c r="O125" s="7"/>
      <c r="P125" s="8"/>
      <c r="Q125" s="7"/>
      <c r="R125" s="19"/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1</v>
      </c>
      <c r="Z125" s="12">
        <v>0</v>
      </c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3</v>
      </c>
      <c r="E126" s="22">
        <v>26</v>
      </c>
      <c r="F126" s="16" t="s">
        <v>236</v>
      </c>
      <c r="G126" s="23">
        <v>11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1</v>
      </c>
      <c r="Q126" s="7">
        <v>0</v>
      </c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3</v>
      </c>
      <c r="E127" s="22">
        <v>26</v>
      </c>
      <c r="F127" s="16" t="s">
        <v>236</v>
      </c>
      <c r="G127" s="23">
        <v>11</v>
      </c>
      <c r="H127" s="23">
        <v>2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3</v>
      </c>
      <c r="E128" s="22">
        <v>26</v>
      </c>
      <c r="F128" s="16" t="s">
        <v>236</v>
      </c>
      <c r="G128" s="23">
        <v>11</v>
      </c>
      <c r="H128" s="23">
        <v>5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/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1</v>
      </c>
      <c r="Y128" s="7">
        <v>0</v>
      </c>
      <c r="Z128" s="12">
        <v>0</v>
      </c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3</v>
      </c>
      <c r="E129" s="22">
        <v>26</v>
      </c>
      <c r="F129" s="16" t="s">
        <v>236</v>
      </c>
      <c r="G129" s="23">
        <v>11</v>
      </c>
      <c r="H129" s="23">
        <v>3</v>
      </c>
      <c r="I129" s="16">
        <v>2</v>
      </c>
      <c r="J129" s="24"/>
      <c r="K129" s="13">
        <v>3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/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4</v>
      </c>
      <c r="Y129" s="7">
        <v>0</v>
      </c>
      <c r="Z129" s="12">
        <v>0</v>
      </c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3</v>
      </c>
      <c r="E130" s="22">
        <v>26</v>
      </c>
      <c r="F130" s="16" t="s">
        <v>236</v>
      </c>
      <c r="G130" s="23">
        <v>11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3</v>
      </c>
      <c r="E131" s="22">
        <v>26</v>
      </c>
      <c r="F131" s="16" t="s">
        <v>236</v>
      </c>
      <c r="G131" s="23">
        <v>11</v>
      </c>
      <c r="H131" s="23">
        <v>4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/>
      <c r="S131" s="23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2">
        <v>1</v>
      </c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3</v>
      </c>
      <c r="E132" s="22">
        <v>26</v>
      </c>
      <c r="F132" s="16" t="s">
        <v>236</v>
      </c>
      <c r="G132" s="23">
        <v>11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0</v>
      </c>
      <c r="O132" s="7">
        <v>0</v>
      </c>
      <c r="P132" s="8">
        <v>1</v>
      </c>
      <c r="Q132" s="7">
        <v>0</v>
      </c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3</v>
      </c>
      <c r="E133" s="22">
        <v>26</v>
      </c>
      <c r="F133" s="16" t="s">
        <v>236</v>
      </c>
      <c r="G133" s="23">
        <v>11</v>
      </c>
      <c r="H133" s="23">
        <v>8</v>
      </c>
      <c r="I133" s="16">
        <v>2</v>
      </c>
      <c r="J133" s="24"/>
      <c r="K133" s="13">
        <v>2</v>
      </c>
      <c r="L133" s="23"/>
      <c r="M133" s="5"/>
      <c r="N133" s="6"/>
      <c r="O133" s="7"/>
      <c r="P133" s="8"/>
      <c r="Q133" s="7"/>
      <c r="R133" s="19"/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3</v>
      </c>
      <c r="E134" s="22">
        <v>26</v>
      </c>
      <c r="F134" s="16" t="s">
        <v>236</v>
      </c>
      <c r="G134" s="23">
        <v>11</v>
      </c>
      <c r="H134" s="23">
        <v>2</v>
      </c>
      <c r="I134" s="16">
        <v>2</v>
      </c>
      <c r="J134" s="24"/>
      <c r="K134" s="13">
        <v>2</v>
      </c>
      <c r="L134" s="23"/>
      <c r="M134" s="5"/>
      <c r="N134" s="6"/>
      <c r="O134" s="7"/>
      <c r="P134" s="8"/>
      <c r="Q134" s="7"/>
      <c r="R134" s="19"/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2">
        <v>0</v>
      </c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3</v>
      </c>
      <c r="E135" s="22">
        <v>26</v>
      </c>
      <c r="F135" s="16" t="s">
        <v>236</v>
      </c>
      <c r="G135" s="23">
        <v>11</v>
      </c>
      <c r="H135" s="23">
        <v>5</v>
      </c>
      <c r="I135" s="16">
        <v>2</v>
      </c>
      <c r="J135" s="24"/>
      <c r="K135" s="13">
        <v>2</v>
      </c>
      <c r="L135" s="23"/>
      <c r="M135" s="5"/>
      <c r="N135" s="6"/>
      <c r="O135" s="7"/>
      <c r="P135" s="8"/>
      <c r="Q135" s="7"/>
      <c r="R135" s="19"/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3</v>
      </c>
      <c r="E136" s="22">
        <v>26</v>
      </c>
      <c r="F136" s="16" t="s">
        <v>236</v>
      </c>
      <c r="G136" s="23">
        <v>11</v>
      </c>
      <c r="H136" s="23">
        <v>8</v>
      </c>
      <c r="I136" s="16">
        <v>2</v>
      </c>
      <c r="J136" s="24"/>
      <c r="K136" s="13">
        <v>2</v>
      </c>
      <c r="L136" s="23"/>
      <c r="M136" s="5"/>
      <c r="N136" s="6"/>
      <c r="O136" s="7"/>
      <c r="P136" s="8"/>
      <c r="Q136" s="7"/>
      <c r="R136" s="19"/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/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3</v>
      </c>
      <c r="E137" s="22">
        <v>26</v>
      </c>
      <c r="F137" s="16" t="s">
        <v>236</v>
      </c>
      <c r="G137" s="23">
        <v>11</v>
      </c>
      <c r="H137" s="23">
        <v>4</v>
      </c>
      <c r="I137" s="16">
        <v>2</v>
      </c>
      <c r="J137" s="24"/>
      <c r="K137" s="13">
        <v>2</v>
      </c>
      <c r="L137" s="23"/>
      <c r="M137" s="5"/>
      <c r="N137" s="6"/>
      <c r="O137" s="7"/>
      <c r="P137" s="8"/>
      <c r="Q137" s="7"/>
      <c r="R137" s="19"/>
      <c r="S137" s="23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3</v>
      </c>
      <c r="Z137" s="12">
        <v>0</v>
      </c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3</v>
      </c>
      <c r="E138" s="22">
        <v>26</v>
      </c>
      <c r="F138" s="16" t="s">
        <v>236</v>
      </c>
      <c r="G138" s="23">
        <v>11</v>
      </c>
      <c r="H138" s="23">
        <v>4</v>
      </c>
      <c r="I138" s="16">
        <v>2</v>
      </c>
      <c r="J138" s="24"/>
      <c r="K138" s="13">
        <v>2</v>
      </c>
      <c r="L138" s="23"/>
      <c r="M138" s="5"/>
      <c r="N138" s="6"/>
      <c r="O138" s="7"/>
      <c r="P138" s="8"/>
      <c r="Q138" s="7"/>
      <c r="R138" s="19"/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3</v>
      </c>
      <c r="E139" s="22">
        <v>26</v>
      </c>
      <c r="F139" s="16" t="s">
        <v>236</v>
      </c>
      <c r="G139" s="23">
        <v>11</v>
      </c>
      <c r="H139" s="23">
        <v>6</v>
      </c>
      <c r="I139" s="16">
        <v>2</v>
      </c>
      <c r="J139" s="24"/>
      <c r="K139" s="13">
        <v>2</v>
      </c>
      <c r="L139" s="23"/>
      <c r="M139" s="5"/>
      <c r="N139" s="6"/>
      <c r="O139" s="7"/>
      <c r="P139" s="8"/>
      <c r="Q139" s="7"/>
      <c r="R139" s="19"/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3</v>
      </c>
      <c r="E140" s="22">
        <v>26</v>
      </c>
      <c r="F140" s="16" t="s">
        <v>236</v>
      </c>
      <c r="G140" s="23">
        <v>11</v>
      </c>
      <c r="H140" s="23">
        <v>2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/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1</v>
      </c>
      <c r="Y140" s="7">
        <v>0</v>
      </c>
      <c r="Z140" s="12">
        <v>0</v>
      </c>
      <c r="AA140" s="19"/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3</v>
      </c>
      <c r="E141" s="22">
        <v>26</v>
      </c>
      <c r="F141" s="16" t="s">
        <v>236</v>
      </c>
      <c r="G141" s="23">
        <v>11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3</v>
      </c>
      <c r="E142" s="22">
        <v>26</v>
      </c>
      <c r="F142" s="16" t="s">
        <v>236</v>
      </c>
      <c r="G142" s="23">
        <v>11</v>
      </c>
      <c r="H142" s="23">
        <v>5</v>
      </c>
      <c r="I142" s="16">
        <v>2</v>
      </c>
      <c r="J142" s="24"/>
      <c r="K142" s="13">
        <v>1</v>
      </c>
      <c r="L142" s="23">
        <v>2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3</v>
      </c>
      <c r="E143" s="22">
        <v>26</v>
      </c>
      <c r="F143" s="16" t="s">
        <v>236</v>
      </c>
      <c r="G143" s="23">
        <v>11</v>
      </c>
      <c r="H143" s="23">
        <v>8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3</v>
      </c>
      <c r="E144" s="22">
        <v>26</v>
      </c>
      <c r="F144" s="16" t="s">
        <v>236</v>
      </c>
      <c r="G144" s="23">
        <v>11</v>
      </c>
      <c r="H144" s="23">
        <v>8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0</v>
      </c>
      <c r="O144" s="7">
        <v>1</v>
      </c>
      <c r="P144" s="8">
        <v>0</v>
      </c>
      <c r="Q144" s="7">
        <v>0</v>
      </c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3</v>
      </c>
      <c r="E145" s="22">
        <v>26</v>
      </c>
      <c r="F145" s="16" t="s">
        <v>236</v>
      </c>
      <c r="G145" s="23">
        <v>11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3</v>
      </c>
      <c r="E146" s="22">
        <v>26</v>
      </c>
      <c r="F146" s="16" t="s">
        <v>236</v>
      </c>
      <c r="G146" s="23">
        <v>11</v>
      </c>
      <c r="H146" s="23">
        <v>2</v>
      </c>
      <c r="I146" s="16">
        <v>2</v>
      </c>
      <c r="J146" s="24"/>
      <c r="K146" s="13">
        <v>2</v>
      </c>
      <c r="L146" s="23"/>
      <c r="M146" s="5"/>
      <c r="N146" s="6"/>
      <c r="O146" s="7"/>
      <c r="P146" s="8"/>
      <c r="Q146" s="7"/>
      <c r="R146" s="19"/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/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3</v>
      </c>
      <c r="E147" s="22">
        <v>26</v>
      </c>
      <c r="F147" s="16" t="s">
        <v>236</v>
      </c>
      <c r="G147" s="23">
        <v>11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3</v>
      </c>
      <c r="E148" s="22">
        <v>26</v>
      </c>
      <c r="F148" s="16" t="s">
        <v>236</v>
      </c>
      <c r="G148" s="23">
        <v>11</v>
      </c>
      <c r="H148" s="23">
        <v>1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3</v>
      </c>
      <c r="E149" s="22">
        <v>26</v>
      </c>
      <c r="F149" s="16" t="s">
        <v>236</v>
      </c>
      <c r="G149" s="23">
        <v>11</v>
      </c>
      <c r="H149" s="23">
        <v>6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3</v>
      </c>
      <c r="E150" s="22">
        <v>26</v>
      </c>
      <c r="F150" s="16" t="s">
        <v>236</v>
      </c>
      <c r="G150" s="23">
        <v>11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3</v>
      </c>
      <c r="E151" s="22">
        <v>26</v>
      </c>
      <c r="F151" s="16" t="s">
        <v>236</v>
      </c>
      <c r="G151" s="23">
        <v>12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3</v>
      </c>
      <c r="E152" s="22">
        <v>26</v>
      </c>
      <c r="F152" s="16" t="s">
        <v>236</v>
      </c>
      <c r="G152" s="23">
        <v>12</v>
      </c>
      <c r="H152" s="23">
        <v>5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3</v>
      </c>
      <c r="E153" s="22">
        <v>26</v>
      </c>
      <c r="F153" s="16" t="s">
        <v>236</v>
      </c>
      <c r="G153" s="23">
        <v>12</v>
      </c>
      <c r="H153" s="23">
        <v>2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/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/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3</v>
      </c>
      <c r="E154" s="22">
        <v>26</v>
      </c>
      <c r="F154" s="16" t="s">
        <v>236</v>
      </c>
      <c r="G154" s="23">
        <v>12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3</v>
      </c>
      <c r="E155" s="22">
        <v>26</v>
      </c>
      <c r="F155" s="16" t="s">
        <v>236</v>
      </c>
      <c r="G155" s="23">
        <v>12</v>
      </c>
      <c r="H155" s="23">
        <v>3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/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2</v>
      </c>
      <c r="Z155" s="12">
        <v>0</v>
      </c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3</v>
      </c>
      <c r="E156" s="22">
        <v>26</v>
      </c>
      <c r="F156" s="16" t="s">
        <v>236</v>
      </c>
      <c r="G156" s="23">
        <v>12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3</v>
      </c>
      <c r="E157" s="22">
        <v>26</v>
      </c>
      <c r="F157" s="16" t="s">
        <v>236</v>
      </c>
      <c r="G157" s="23">
        <v>12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3</v>
      </c>
      <c r="E158" s="22">
        <v>26</v>
      </c>
      <c r="F158" s="16" t="s">
        <v>236</v>
      </c>
      <c r="G158" s="23">
        <v>12</v>
      </c>
      <c r="H158" s="23">
        <v>5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/>
      <c r="S158" s="23">
        <v>1</v>
      </c>
      <c r="T158" s="5">
        <v>0</v>
      </c>
      <c r="U158" s="6">
        <v>0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/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3</v>
      </c>
      <c r="E159" s="22">
        <v>26</v>
      </c>
      <c r="F159" s="16" t="s">
        <v>236</v>
      </c>
      <c r="G159" s="23">
        <v>12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3</v>
      </c>
      <c r="E160" s="22">
        <v>26</v>
      </c>
      <c r="F160" s="16" t="s">
        <v>236</v>
      </c>
      <c r="G160" s="23">
        <v>12</v>
      </c>
      <c r="H160" s="23">
        <v>5</v>
      </c>
      <c r="I160" s="16">
        <v>2</v>
      </c>
      <c r="J160" s="24"/>
      <c r="K160" s="13">
        <v>2</v>
      </c>
      <c r="L160" s="23"/>
      <c r="M160" s="5"/>
      <c r="N160" s="6"/>
      <c r="O160" s="7"/>
      <c r="P160" s="8"/>
      <c r="Q160" s="7"/>
      <c r="R160" s="19"/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/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3</v>
      </c>
      <c r="E161" s="22">
        <v>26</v>
      </c>
      <c r="F161" s="16" t="s">
        <v>236</v>
      </c>
      <c r="G161" s="23">
        <v>12</v>
      </c>
      <c r="H161" s="23">
        <v>4</v>
      </c>
      <c r="I161" s="16">
        <v>2</v>
      </c>
      <c r="J161" s="24"/>
      <c r="K161" s="13">
        <v>2</v>
      </c>
      <c r="L161" s="23"/>
      <c r="M161" s="5"/>
      <c r="N161" s="6"/>
      <c r="O161" s="7"/>
      <c r="P161" s="8"/>
      <c r="Q161" s="7"/>
      <c r="R161" s="19"/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/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3</v>
      </c>
      <c r="E162" s="22">
        <v>26</v>
      </c>
      <c r="F162" s="16" t="s">
        <v>236</v>
      </c>
      <c r="G162" s="23">
        <v>12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3</v>
      </c>
      <c r="E163" s="22">
        <v>26</v>
      </c>
      <c r="F163" s="16" t="s">
        <v>236</v>
      </c>
      <c r="G163" s="23">
        <v>12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1</v>
      </c>
      <c r="Q163" s="7">
        <v>0</v>
      </c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3</v>
      </c>
      <c r="E164" s="22">
        <v>26</v>
      </c>
      <c r="F164" s="16" t="s">
        <v>236</v>
      </c>
      <c r="G164" s="23">
        <v>12</v>
      </c>
      <c r="H164" s="23">
        <v>9</v>
      </c>
      <c r="I164" s="16">
        <v>2</v>
      </c>
      <c r="J164" s="24"/>
      <c r="K164" s="13">
        <v>2</v>
      </c>
      <c r="L164" s="23"/>
      <c r="M164" s="5"/>
      <c r="N164" s="6"/>
      <c r="O164" s="7"/>
      <c r="P164" s="8"/>
      <c r="Q164" s="7"/>
      <c r="R164" s="19"/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3</v>
      </c>
      <c r="E165" s="22">
        <v>26</v>
      </c>
      <c r="F165" s="16" t="s">
        <v>236</v>
      </c>
      <c r="G165" s="23">
        <v>12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3</v>
      </c>
      <c r="E166" s="22">
        <v>26</v>
      </c>
      <c r="F166" s="16" t="s">
        <v>236</v>
      </c>
      <c r="G166" s="23">
        <v>12</v>
      </c>
      <c r="H166" s="23">
        <v>8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3</v>
      </c>
      <c r="E167" s="22">
        <v>26</v>
      </c>
      <c r="F167" s="16" t="s">
        <v>236</v>
      </c>
      <c r="G167" s="23">
        <v>12</v>
      </c>
      <c r="H167" s="23">
        <v>2</v>
      </c>
      <c r="I167" s="16">
        <v>2</v>
      </c>
      <c r="J167" s="24"/>
      <c r="K167" s="13">
        <v>2</v>
      </c>
      <c r="L167" s="23"/>
      <c r="M167" s="5"/>
      <c r="N167" s="6"/>
      <c r="O167" s="7"/>
      <c r="P167" s="8"/>
      <c r="Q167" s="7"/>
      <c r="R167" s="19"/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1</v>
      </c>
      <c r="Y167" s="7">
        <v>0</v>
      </c>
      <c r="Z167" s="12">
        <v>0</v>
      </c>
      <c r="AA167" s="19"/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3</v>
      </c>
      <c r="E168" s="22">
        <v>26</v>
      </c>
      <c r="F168" s="16" t="s">
        <v>236</v>
      </c>
      <c r="G168" s="23">
        <v>12</v>
      </c>
      <c r="H168" s="23">
        <v>3</v>
      </c>
      <c r="I168" s="16">
        <v>2</v>
      </c>
      <c r="J168" s="24"/>
      <c r="K168" s="13">
        <v>2</v>
      </c>
      <c r="L168" s="23"/>
      <c r="M168" s="5"/>
      <c r="N168" s="6"/>
      <c r="O168" s="7"/>
      <c r="P168" s="8"/>
      <c r="Q168" s="7"/>
      <c r="R168" s="19"/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2</v>
      </c>
      <c r="Y168" s="7">
        <v>0</v>
      </c>
      <c r="Z168" s="12">
        <v>0</v>
      </c>
      <c r="AA168" s="19"/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3</v>
      </c>
      <c r="E169" s="22">
        <v>26</v>
      </c>
      <c r="F169" s="16" t="s">
        <v>236</v>
      </c>
      <c r="G169" s="23">
        <v>12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3</v>
      </c>
      <c r="E170" s="22">
        <v>26</v>
      </c>
      <c r="F170" s="16" t="s">
        <v>236</v>
      </c>
      <c r="G170" s="23">
        <v>12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3</v>
      </c>
      <c r="E171" s="22">
        <v>26</v>
      </c>
      <c r="F171" s="16" t="s">
        <v>236</v>
      </c>
      <c r="G171" s="23">
        <v>12</v>
      </c>
      <c r="H171" s="23">
        <v>4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3</v>
      </c>
      <c r="E172" s="22">
        <v>26</v>
      </c>
      <c r="F172" s="16" t="s">
        <v>236</v>
      </c>
      <c r="G172" s="23">
        <v>12</v>
      </c>
      <c r="H172" s="23">
        <v>2</v>
      </c>
      <c r="I172" s="16">
        <v>2</v>
      </c>
      <c r="J172" s="24"/>
      <c r="K172" s="13">
        <v>3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/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1</v>
      </c>
      <c r="Y172" s="7">
        <v>0</v>
      </c>
      <c r="Z172" s="12">
        <v>0</v>
      </c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3</v>
      </c>
      <c r="E173" s="22">
        <v>26</v>
      </c>
      <c r="F173" s="16" t="s">
        <v>236</v>
      </c>
      <c r="G173" s="23">
        <v>12</v>
      </c>
      <c r="H173" s="23">
        <v>3</v>
      </c>
      <c r="I173" s="16">
        <v>2</v>
      </c>
      <c r="J173" s="24"/>
      <c r="K173" s="13">
        <v>3</v>
      </c>
      <c r="L173" s="23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/>
      <c r="S173" s="23">
        <v>1</v>
      </c>
      <c r="T173" s="5">
        <v>0</v>
      </c>
      <c r="U173" s="6">
        <v>0</v>
      </c>
      <c r="V173" s="7">
        <v>1</v>
      </c>
      <c r="W173" s="8">
        <v>0</v>
      </c>
      <c r="X173" s="7">
        <v>0</v>
      </c>
      <c r="Y173" s="7">
        <v>0</v>
      </c>
      <c r="Z173" s="12">
        <v>0</v>
      </c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3</v>
      </c>
      <c r="E174" s="22">
        <v>26</v>
      </c>
      <c r="F174" s="16" t="s">
        <v>236</v>
      </c>
      <c r="G174" s="23">
        <v>12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1</v>
      </c>
      <c r="Q174" s="7">
        <v>0</v>
      </c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3</v>
      </c>
      <c r="E175" s="22">
        <v>26</v>
      </c>
      <c r="F175" s="16" t="s">
        <v>236</v>
      </c>
      <c r="G175" s="23">
        <v>12</v>
      </c>
      <c r="H175" s="23">
        <v>3</v>
      </c>
      <c r="I175" s="16">
        <v>2</v>
      </c>
      <c r="J175" s="24"/>
      <c r="K175" s="13">
        <v>2</v>
      </c>
      <c r="L175" s="23"/>
      <c r="M175" s="5"/>
      <c r="N175" s="6"/>
      <c r="O175" s="7"/>
      <c r="P175" s="8"/>
      <c r="Q175" s="7"/>
      <c r="R175" s="19"/>
      <c r="S175" s="23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3</v>
      </c>
      <c r="E176" s="22">
        <v>26</v>
      </c>
      <c r="F176" s="16" t="s">
        <v>236</v>
      </c>
      <c r="G176" s="23">
        <v>12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1</v>
      </c>
      <c r="Q176" s="7">
        <v>0</v>
      </c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3</v>
      </c>
      <c r="E177" s="22">
        <v>26</v>
      </c>
      <c r="F177" s="16" t="s">
        <v>236</v>
      </c>
      <c r="G177" s="23">
        <v>12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3</v>
      </c>
      <c r="E178" s="22">
        <v>26</v>
      </c>
      <c r="F178" s="16" t="s">
        <v>236</v>
      </c>
      <c r="G178" s="23">
        <v>12</v>
      </c>
      <c r="H178" s="23">
        <v>2</v>
      </c>
      <c r="I178" s="16">
        <v>2</v>
      </c>
      <c r="J178" s="24"/>
      <c r="K178" s="13">
        <v>2</v>
      </c>
      <c r="L178" s="23"/>
      <c r="M178" s="5"/>
      <c r="N178" s="6"/>
      <c r="O178" s="7"/>
      <c r="P178" s="8"/>
      <c r="Q178" s="7"/>
      <c r="R178" s="19"/>
      <c r="S178" s="23">
        <v>1</v>
      </c>
      <c r="T178" s="5">
        <v>0</v>
      </c>
      <c r="U178" s="6">
        <v>0</v>
      </c>
      <c r="V178" s="7">
        <v>1</v>
      </c>
      <c r="W178" s="8">
        <v>0</v>
      </c>
      <c r="X178" s="7">
        <v>0</v>
      </c>
      <c r="Y178" s="7">
        <v>0</v>
      </c>
      <c r="Z178" s="12">
        <v>0</v>
      </c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3</v>
      </c>
      <c r="E179" s="22">
        <v>26</v>
      </c>
      <c r="F179" s="16" t="s">
        <v>236</v>
      </c>
      <c r="G179" s="23">
        <v>12</v>
      </c>
      <c r="H179" s="23">
        <v>2</v>
      </c>
      <c r="I179" s="16">
        <v>2</v>
      </c>
      <c r="J179" s="24"/>
      <c r="K179" s="13">
        <v>2</v>
      </c>
      <c r="L179" s="23"/>
      <c r="M179" s="5"/>
      <c r="N179" s="6"/>
      <c r="O179" s="7"/>
      <c r="P179" s="8"/>
      <c r="Q179" s="7"/>
      <c r="R179" s="19"/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3</v>
      </c>
      <c r="E180" s="22">
        <v>26</v>
      </c>
      <c r="F180" s="16" t="s">
        <v>236</v>
      </c>
      <c r="G180" s="23">
        <v>12</v>
      </c>
      <c r="H180" s="23">
        <v>4</v>
      </c>
      <c r="I180" s="16">
        <v>2</v>
      </c>
      <c r="J180" s="24"/>
      <c r="K180" s="13">
        <v>2</v>
      </c>
      <c r="L180" s="23"/>
      <c r="M180" s="5"/>
      <c r="N180" s="6"/>
      <c r="O180" s="7"/>
      <c r="P180" s="8"/>
      <c r="Q180" s="7"/>
      <c r="R180" s="19"/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2">
        <v>0</v>
      </c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3</v>
      </c>
      <c r="E181" s="22">
        <v>26</v>
      </c>
      <c r="F181" s="16" t="s">
        <v>236</v>
      </c>
      <c r="G181" s="23">
        <v>12</v>
      </c>
      <c r="H181" s="23">
        <v>8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/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3</v>
      </c>
      <c r="E182" s="22">
        <v>26</v>
      </c>
      <c r="F182" s="16" t="s">
        <v>236</v>
      </c>
      <c r="G182" s="23">
        <v>12</v>
      </c>
      <c r="H182" s="23">
        <v>6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/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/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3</v>
      </c>
      <c r="E183" s="22">
        <v>26</v>
      </c>
      <c r="F183" s="16" t="s">
        <v>236</v>
      </c>
      <c r="G183" s="23">
        <v>12</v>
      </c>
      <c r="H183" s="23">
        <v>5</v>
      </c>
      <c r="I183" s="16">
        <v>2</v>
      </c>
      <c r="J183" s="24"/>
      <c r="K183" s="13">
        <v>1</v>
      </c>
      <c r="L183" s="23">
        <v>2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3</v>
      </c>
      <c r="E184" s="22">
        <v>26</v>
      </c>
      <c r="F184" s="16" t="s">
        <v>236</v>
      </c>
      <c r="G184" s="23">
        <v>12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/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1</v>
      </c>
      <c r="Y184" s="7">
        <v>0</v>
      </c>
      <c r="Z184" s="12">
        <v>0</v>
      </c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3</v>
      </c>
      <c r="E185" s="22">
        <v>26</v>
      </c>
      <c r="F185" s="16" t="s">
        <v>236</v>
      </c>
      <c r="G185" s="23">
        <v>12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3</v>
      </c>
      <c r="E186" s="22">
        <v>26</v>
      </c>
      <c r="F186" s="16" t="s">
        <v>236</v>
      </c>
      <c r="G186" s="23">
        <v>12</v>
      </c>
      <c r="H186" s="23">
        <v>2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/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3</v>
      </c>
      <c r="E187" s="22">
        <v>26</v>
      </c>
      <c r="F187" s="16" t="s">
        <v>236</v>
      </c>
      <c r="G187" s="23">
        <v>12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3</v>
      </c>
      <c r="E188" s="22">
        <v>26</v>
      </c>
      <c r="F188" s="16" t="s">
        <v>236</v>
      </c>
      <c r="G188" s="23">
        <v>12</v>
      </c>
      <c r="H188" s="23">
        <v>5</v>
      </c>
      <c r="I188" s="16">
        <v>2</v>
      </c>
      <c r="J188" s="24"/>
      <c r="K188" s="13">
        <v>2</v>
      </c>
      <c r="L188" s="23"/>
      <c r="M188" s="5"/>
      <c r="N188" s="6"/>
      <c r="O188" s="7"/>
      <c r="P188" s="8"/>
      <c r="Q188" s="7"/>
      <c r="R188" s="19"/>
      <c r="S188" s="23">
        <v>2</v>
      </c>
      <c r="T188" s="5">
        <v>1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3</v>
      </c>
      <c r="E189" s="22">
        <v>26</v>
      </c>
      <c r="F189" s="16" t="s">
        <v>236</v>
      </c>
      <c r="G189" s="23">
        <v>12</v>
      </c>
      <c r="H189" s="23">
        <v>7</v>
      </c>
      <c r="I189" s="16">
        <v>2</v>
      </c>
      <c r="J189" s="24"/>
      <c r="K189" s="13">
        <v>2</v>
      </c>
      <c r="L189" s="23"/>
      <c r="M189" s="5"/>
      <c r="N189" s="6"/>
      <c r="O189" s="7"/>
      <c r="P189" s="8"/>
      <c r="Q189" s="7"/>
      <c r="R189" s="19"/>
      <c r="S189" s="23">
        <v>1</v>
      </c>
      <c r="T189" s="5">
        <v>1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3</v>
      </c>
      <c r="E190" s="22">
        <v>26</v>
      </c>
      <c r="F190" s="16" t="s">
        <v>236</v>
      </c>
      <c r="G190" s="23">
        <v>12</v>
      </c>
      <c r="H190" s="23">
        <v>4</v>
      </c>
      <c r="I190" s="16">
        <v>2</v>
      </c>
      <c r="J190" s="24"/>
      <c r="K190" s="13">
        <v>3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/>
      <c r="S190" s="23">
        <v>1</v>
      </c>
      <c r="T190" s="5">
        <v>0</v>
      </c>
      <c r="U190" s="6">
        <v>0</v>
      </c>
      <c r="V190" s="7">
        <v>1</v>
      </c>
      <c r="W190" s="8">
        <v>0</v>
      </c>
      <c r="X190" s="7">
        <v>0</v>
      </c>
      <c r="Y190" s="7">
        <v>0</v>
      </c>
      <c r="Z190" s="12">
        <v>0</v>
      </c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3</v>
      </c>
      <c r="E191" s="22">
        <v>26</v>
      </c>
      <c r="F191" s="16" t="s">
        <v>236</v>
      </c>
      <c r="G191" s="23">
        <v>12</v>
      </c>
      <c r="H191" s="23">
        <v>5</v>
      </c>
      <c r="I191" s="16">
        <v>2</v>
      </c>
      <c r="J191" s="24"/>
      <c r="K191" s="13">
        <v>2</v>
      </c>
      <c r="L191" s="23"/>
      <c r="M191" s="5"/>
      <c r="N191" s="6"/>
      <c r="O191" s="7"/>
      <c r="P191" s="8"/>
      <c r="Q191" s="7"/>
      <c r="R191" s="19"/>
      <c r="S191" s="23">
        <v>2</v>
      </c>
      <c r="T191" s="5">
        <v>1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/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3</v>
      </c>
      <c r="E192" s="22">
        <v>26</v>
      </c>
      <c r="F192" s="16" t="s">
        <v>236</v>
      </c>
      <c r="G192" s="23">
        <v>12</v>
      </c>
      <c r="H192" s="23">
        <v>2</v>
      </c>
      <c r="I192" s="16">
        <v>2</v>
      </c>
      <c r="J192" s="24"/>
      <c r="K192" s="13">
        <v>1</v>
      </c>
      <c r="L192" s="23">
        <v>2</v>
      </c>
      <c r="M192" s="5">
        <v>1</v>
      </c>
      <c r="N192" s="6">
        <v>1</v>
      </c>
      <c r="O192" s="7">
        <v>0</v>
      </c>
      <c r="P192" s="8">
        <v>0</v>
      </c>
      <c r="Q192" s="7">
        <v>0</v>
      </c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3</v>
      </c>
      <c r="E193" s="22">
        <v>26</v>
      </c>
      <c r="F193" s="16" t="s">
        <v>236</v>
      </c>
      <c r="G193" s="23">
        <v>12</v>
      </c>
      <c r="H193" s="23">
        <v>3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/>
      <c r="S193" s="23">
        <v>1</v>
      </c>
      <c r="T193" s="5">
        <v>0</v>
      </c>
      <c r="U193" s="6">
        <v>1</v>
      </c>
      <c r="V193" s="7">
        <v>1</v>
      </c>
      <c r="W193" s="8">
        <v>0</v>
      </c>
      <c r="X193" s="7">
        <v>1</v>
      </c>
      <c r="Y193" s="7">
        <v>0</v>
      </c>
      <c r="Z193" s="12">
        <v>0</v>
      </c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3</v>
      </c>
      <c r="E194" s="22">
        <v>26</v>
      </c>
      <c r="F194" s="16" t="s">
        <v>236</v>
      </c>
      <c r="G194" s="23">
        <v>13</v>
      </c>
      <c r="H194" s="23">
        <v>3</v>
      </c>
      <c r="I194" s="16">
        <v>2</v>
      </c>
      <c r="J194" s="24"/>
      <c r="K194" s="13">
        <v>1</v>
      </c>
      <c r="L194" s="23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3</v>
      </c>
      <c r="E195" s="22">
        <v>26</v>
      </c>
      <c r="F195" s="16" t="s">
        <v>236</v>
      </c>
      <c r="G195" s="23">
        <v>13</v>
      </c>
      <c r="H195" s="23">
        <v>6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3</v>
      </c>
      <c r="E196" s="22">
        <v>26</v>
      </c>
      <c r="F196" s="16" t="s">
        <v>236</v>
      </c>
      <c r="G196" s="23">
        <v>13</v>
      </c>
      <c r="H196" s="23">
        <v>2</v>
      </c>
      <c r="I196" s="16">
        <v>2</v>
      </c>
      <c r="J196" s="24"/>
      <c r="K196" s="13">
        <v>2</v>
      </c>
      <c r="L196" s="23"/>
      <c r="M196" s="5"/>
      <c r="N196" s="6"/>
      <c r="O196" s="7"/>
      <c r="P196" s="8"/>
      <c r="Q196" s="7"/>
      <c r="R196" s="19"/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/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3</v>
      </c>
      <c r="E197" s="22">
        <v>26</v>
      </c>
      <c r="F197" s="16" t="s">
        <v>236</v>
      </c>
      <c r="G197" s="23">
        <v>13</v>
      </c>
      <c r="H197" s="23">
        <v>7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3</v>
      </c>
      <c r="E198" s="22">
        <v>26</v>
      </c>
      <c r="F198" s="16" t="s">
        <v>236</v>
      </c>
      <c r="G198" s="23">
        <v>13</v>
      </c>
      <c r="H198" s="23">
        <v>7</v>
      </c>
      <c r="I198" s="16">
        <v>2</v>
      </c>
      <c r="J198" s="24"/>
      <c r="K198" s="13">
        <v>1</v>
      </c>
      <c r="L198" s="23">
        <v>2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3</v>
      </c>
      <c r="E199" s="22">
        <v>26</v>
      </c>
      <c r="F199" s="16" t="s">
        <v>236</v>
      </c>
      <c r="G199" s="23">
        <v>13</v>
      </c>
      <c r="H199" s="23">
        <v>5</v>
      </c>
      <c r="I199" s="16">
        <v>2</v>
      </c>
      <c r="J199" s="24"/>
      <c r="K199" s="13">
        <v>2</v>
      </c>
      <c r="L199" s="23"/>
      <c r="M199" s="5"/>
      <c r="N199" s="6"/>
      <c r="O199" s="7"/>
      <c r="P199" s="8"/>
      <c r="Q199" s="7"/>
      <c r="R199" s="19"/>
      <c r="S199" s="23">
        <v>1</v>
      </c>
      <c r="T199" s="5">
        <v>1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3</v>
      </c>
      <c r="E200" s="22">
        <v>26</v>
      </c>
      <c r="F200" s="16" t="s">
        <v>236</v>
      </c>
      <c r="G200" s="23">
        <v>13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3</v>
      </c>
      <c r="E201" s="22">
        <v>26</v>
      </c>
      <c r="F201" s="16" t="s">
        <v>236</v>
      </c>
      <c r="G201" s="23">
        <v>13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1</v>
      </c>
      <c r="P201" s="8">
        <v>0</v>
      </c>
      <c r="Q201" s="7">
        <v>0</v>
      </c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3</v>
      </c>
      <c r="E202" s="22">
        <v>26</v>
      </c>
      <c r="F202" s="16" t="s">
        <v>236</v>
      </c>
      <c r="G202" s="23">
        <v>13</v>
      </c>
      <c r="H202" s="23">
        <v>4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/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3</v>
      </c>
      <c r="E203" s="22">
        <v>26</v>
      </c>
      <c r="F203" s="16" t="s">
        <v>236</v>
      </c>
      <c r="G203" s="23">
        <v>13</v>
      </c>
      <c r="H203" s="23">
        <v>2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3</v>
      </c>
      <c r="E204" s="22">
        <v>26</v>
      </c>
      <c r="F204" s="16" t="s">
        <v>236</v>
      </c>
      <c r="G204" s="23">
        <v>13</v>
      </c>
      <c r="H204" s="23">
        <v>2</v>
      </c>
      <c r="I204" s="16">
        <v>2</v>
      </c>
      <c r="J204" s="24"/>
      <c r="K204" s="13">
        <v>2</v>
      </c>
      <c r="L204" s="23"/>
      <c r="M204" s="5"/>
      <c r="N204" s="6"/>
      <c r="O204" s="7"/>
      <c r="P204" s="8"/>
      <c r="Q204" s="7"/>
      <c r="R204" s="19"/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3</v>
      </c>
      <c r="E205" s="22">
        <v>26</v>
      </c>
      <c r="F205" s="16" t="s">
        <v>236</v>
      </c>
      <c r="G205" s="23">
        <v>13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3</v>
      </c>
      <c r="E206" s="22">
        <v>26</v>
      </c>
      <c r="F206" s="16" t="s">
        <v>236</v>
      </c>
      <c r="G206" s="23">
        <v>13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3</v>
      </c>
      <c r="E207" s="22">
        <v>26</v>
      </c>
      <c r="F207" s="16" t="s">
        <v>236</v>
      </c>
      <c r="G207" s="23">
        <v>13</v>
      </c>
      <c r="H207" s="23">
        <v>2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/>
      <c r="S207" s="23">
        <v>1</v>
      </c>
      <c r="T207" s="5">
        <v>0</v>
      </c>
      <c r="U207" s="6">
        <v>1</v>
      </c>
      <c r="V207" s="7">
        <v>0</v>
      </c>
      <c r="W207" s="8">
        <v>0</v>
      </c>
      <c r="X207" s="7">
        <v>1</v>
      </c>
      <c r="Y207" s="7">
        <v>0</v>
      </c>
      <c r="Z207" s="12">
        <v>0</v>
      </c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3</v>
      </c>
      <c r="E208" s="22">
        <v>26</v>
      </c>
      <c r="F208" s="16" t="s">
        <v>236</v>
      </c>
      <c r="G208" s="23">
        <v>13</v>
      </c>
      <c r="H208" s="23">
        <v>3</v>
      </c>
      <c r="I208" s="16">
        <v>2</v>
      </c>
      <c r="J208" s="24"/>
      <c r="K208" s="13">
        <v>2</v>
      </c>
      <c r="L208" s="23"/>
      <c r="M208" s="5"/>
      <c r="N208" s="6"/>
      <c r="O208" s="7"/>
      <c r="P208" s="8"/>
      <c r="Q208" s="7"/>
      <c r="R208" s="19"/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3</v>
      </c>
      <c r="E209" s="22">
        <v>26</v>
      </c>
      <c r="F209" s="16" t="s">
        <v>236</v>
      </c>
      <c r="G209" s="23">
        <v>13</v>
      </c>
      <c r="H209" s="23">
        <v>4</v>
      </c>
      <c r="I209" s="16">
        <v>2</v>
      </c>
      <c r="J209" s="24"/>
      <c r="K209" s="13">
        <v>1</v>
      </c>
      <c r="L209" s="23">
        <v>3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3</v>
      </c>
      <c r="E210" s="22">
        <v>26</v>
      </c>
      <c r="F210" s="16" t="s">
        <v>236</v>
      </c>
      <c r="G210" s="23">
        <v>13</v>
      </c>
      <c r="H210" s="23">
        <v>2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/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3</v>
      </c>
      <c r="E211" s="22">
        <v>26</v>
      </c>
      <c r="F211" s="16" t="s">
        <v>236</v>
      </c>
      <c r="G211" s="23">
        <v>13</v>
      </c>
      <c r="H211" s="23">
        <v>4</v>
      </c>
      <c r="I211" s="16">
        <v>2</v>
      </c>
      <c r="J211" s="24"/>
      <c r="K211" s="13">
        <v>2</v>
      </c>
      <c r="L211" s="23"/>
      <c r="M211" s="5"/>
      <c r="N211" s="6"/>
      <c r="O211" s="7"/>
      <c r="P211" s="8"/>
      <c r="Q211" s="7"/>
      <c r="R211" s="19"/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3</v>
      </c>
      <c r="E212" s="22">
        <v>26</v>
      </c>
      <c r="F212" s="16" t="s">
        <v>236</v>
      </c>
      <c r="G212" s="23">
        <v>13</v>
      </c>
      <c r="H212" s="23">
        <v>3</v>
      </c>
      <c r="I212" s="16">
        <v>2</v>
      </c>
      <c r="J212" s="24"/>
      <c r="K212" s="13">
        <v>2</v>
      </c>
      <c r="L212" s="23"/>
      <c r="M212" s="5"/>
      <c r="N212" s="6"/>
      <c r="O212" s="7"/>
      <c r="P212" s="8"/>
      <c r="Q212" s="7"/>
      <c r="R212" s="19"/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3</v>
      </c>
      <c r="E213" s="22">
        <v>26</v>
      </c>
      <c r="F213" s="16" t="s">
        <v>236</v>
      </c>
      <c r="G213" s="23">
        <v>13</v>
      </c>
      <c r="H213" s="23">
        <v>7</v>
      </c>
      <c r="I213" s="16">
        <v>2</v>
      </c>
      <c r="J213" s="24"/>
      <c r="K213" s="13">
        <v>2</v>
      </c>
      <c r="L213" s="23"/>
      <c r="M213" s="5"/>
      <c r="N213" s="6"/>
      <c r="O213" s="7"/>
      <c r="P213" s="8"/>
      <c r="Q213" s="7"/>
      <c r="R213" s="19"/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2</v>
      </c>
      <c r="Z213" s="12">
        <v>0</v>
      </c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3</v>
      </c>
      <c r="E214" s="22">
        <v>26</v>
      </c>
      <c r="F214" s="16" t="s">
        <v>236</v>
      </c>
      <c r="G214" s="23">
        <v>13</v>
      </c>
      <c r="H214" s="23">
        <v>3</v>
      </c>
      <c r="I214" s="16">
        <v>2</v>
      </c>
      <c r="J214" s="24"/>
      <c r="K214" s="13">
        <v>1</v>
      </c>
      <c r="L214" s="23">
        <v>5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3</v>
      </c>
      <c r="E215" s="22">
        <v>26</v>
      </c>
      <c r="F215" s="16" t="s">
        <v>236</v>
      </c>
      <c r="G215" s="23">
        <v>13</v>
      </c>
      <c r="H215" s="23">
        <v>5</v>
      </c>
      <c r="I215" s="16">
        <v>2</v>
      </c>
      <c r="J215" s="24"/>
      <c r="K215" s="13">
        <v>2</v>
      </c>
      <c r="L215" s="23"/>
      <c r="M215" s="5"/>
      <c r="N215" s="6"/>
      <c r="O215" s="7"/>
      <c r="P215" s="8"/>
      <c r="Q215" s="7"/>
      <c r="R215" s="19"/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3</v>
      </c>
      <c r="E216" s="22">
        <v>26</v>
      </c>
      <c r="F216" s="16" t="s">
        <v>236</v>
      </c>
      <c r="G216" s="23">
        <v>13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3</v>
      </c>
      <c r="E217" s="22">
        <v>26</v>
      </c>
      <c r="F217" s="16" t="s">
        <v>236</v>
      </c>
      <c r="G217" s="23">
        <v>13</v>
      </c>
      <c r="H217" s="23">
        <v>7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3</v>
      </c>
      <c r="E218" s="22">
        <v>26</v>
      </c>
      <c r="F218" s="16" t="s">
        <v>236</v>
      </c>
      <c r="G218" s="23">
        <v>13</v>
      </c>
      <c r="H218" s="23">
        <v>4</v>
      </c>
      <c r="I218" s="16">
        <v>2</v>
      </c>
      <c r="J218" s="24"/>
      <c r="K218" s="13">
        <v>3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3</v>
      </c>
      <c r="E219" s="22">
        <v>26</v>
      </c>
      <c r="F219" s="16" t="s">
        <v>236</v>
      </c>
      <c r="G219" s="23">
        <v>13</v>
      </c>
      <c r="H219" s="23">
        <v>8</v>
      </c>
      <c r="I219" s="16">
        <v>2</v>
      </c>
      <c r="J219" s="24"/>
      <c r="K219" s="13">
        <v>2</v>
      </c>
      <c r="L219" s="23"/>
      <c r="M219" s="5"/>
      <c r="N219" s="6"/>
      <c r="O219" s="7"/>
      <c r="P219" s="8"/>
      <c r="Q219" s="7"/>
      <c r="R219" s="19"/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3</v>
      </c>
      <c r="E220" s="22">
        <v>26</v>
      </c>
      <c r="F220" s="16" t="s">
        <v>236</v>
      </c>
      <c r="G220" s="23">
        <v>13</v>
      </c>
      <c r="H220" s="23">
        <v>3</v>
      </c>
      <c r="I220" s="16">
        <v>2</v>
      </c>
      <c r="J220" s="24"/>
      <c r="K220" s="13">
        <v>2</v>
      </c>
      <c r="L220" s="23"/>
      <c r="M220" s="5"/>
      <c r="N220" s="6"/>
      <c r="O220" s="7"/>
      <c r="P220" s="8"/>
      <c r="Q220" s="7"/>
      <c r="R220" s="19"/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3</v>
      </c>
      <c r="E221" s="22">
        <v>26</v>
      </c>
      <c r="F221" s="16" t="s">
        <v>236</v>
      </c>
      <c r="G221" s="23">
        <v>13</v>
      </c>
      <c r="H221" s="23">
        <v>5</v>
      </c>
      <c r="I221" s="16">
        <v>2</v>
      </c>
      <c r="J221" s="24"/>
      <c r="K221" s="13">
        <v>2</v>
      </c>
      <c r="L221" s="23"/>
      <c r="M221" s="5"/>
      <c r="N221" s="6"/>
      <c r="O221" s="7"/>
      <c r="P221" s="8"/>
      <c r="Q221" s="7"/>
      <c r="R221" s="19"/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3</v>
      </c>
      <c r="E222" s="22">
        <v>26</v>
      </c>
      <c r="F222" s="16" t="s">
        <v>236</v>
      </c>
      <c r="G222" s="23">
        <v>13</v>
      </c>
      <c r="H222" s="23">
        <v>4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3</v>
      </c>
      <c r="E223" s="22">
        <v>26</v>
      </c>
      <c r="F223" s="16" t="s">
        <v>236</v>
      </c>
      <c r="G223" s="23">
        <v>13</v>
      </c>
      <c r="H223" s="23">
        <v>5</v>
      </c>
      <c r="I223" s="16">
        <v>2</v>
      </c>
      <c r="J223" s="24"/>
      <c r="K223" s="13">
        <v>1</v>
      </c>
      <c r="L223" s="23">
        <v>2</v>
      </c>
      <c r="M223" s="5">
        <v>1</v>
      </c>
      <c r="N223" s="6">
        <v>1</v>
      </c>
      <c r="O223" s="7">
        <v>1</v>
      </c>
      <c r="P223" s="8">
        <v>0</v>
      </c>
      <c r="Q223" s="7">
        <v>0</v>
      </c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3</v>
      </c>
      <c r="E224" s="22">
        <v>26</v>
      </c>
      <c r="F224" s="16" t="s">
        <v>236</v>
      </c>
      <c r="G224" s="23">
        <v>13</v>
      </c>
      <c r="H224" s="23">
        <v>3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3</v>
      </c>
      <c r="E225" s="22">
        <v>26</v>
      </c>
      <c r="F225" s="16" t="s">
        <v>236</v>
      </c>
      <c r="G225" s="23">
        <v>13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3</v>
      </c>
      <c r="E226" s="22">
        <v>26</v>
      </c>
      <c r="F226" s="16" t="s">
        <v>236</v>
      </c>
      <c r="G226" s="23">
        <v>13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3</v>
      </c>
      <c r="E227" s="22">
        <v>26</v>
      </c>
      <c r="F227" s="16" t="s">
        <v>236</v>
      </c>
      <c r="G227" s="23">
        <v>13</v>
      </c>
      <c r="H227" s="23">
        <v>3</v>
      </c>
      <c r="I227" s="16">
        <v>2</v>
      </c>
      <c r="J227" s="24"/>
      <c r="K227" s="13">
        <v>2</v>
      </c>
      <c r="L227" s="23"/>
      <c r="M227" s="5"/>
      <c r="N227" s="6"/>
      <c r="O227" s="7"/>
      <c r="P227" s="8"/>
      <c r="Q227" s="7"/>
      <c r="R227" s="19"/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3</v>
      </c>
      <c r="E228" s="22">
        <v>26</v>
      </c>
      <c r="F228" s="16" t="s">
        <v>236</v>
      </c>
      <c r="G228" s="23">
        <v>13</v>
      </c>
      <c r="H228" s="23">
        <v>3</v>
      </c>
      <c r="I228" s="16">
        <v>2</v>
      </c>
      <c r="J228" s="24"/>
      <c r="K228" s="13">
        <v>3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/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3</v>
      </c>
      <c r="E229" s="22">
        <v>26</v>
      </c>
      <c r="F229" s="16" t="s">
        <v>236</v>
      </c>
      <c r="G229" s="23">
        <v>13</v>
      </c>
      <c r="H229" s="23">
        <v>2</v>
      </c>
      <c r="I229" s="16">
        <v>2</v>
      </c>
      <c r="J229" s="24"/>
      <c r="K229" s="13">
        <v>3</v>
      </c>
      <c r="L229" s="23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9"/>
      <c r="S229" s="23">
        <v>1</v>
      </c>
      <c r="T229" s="5">
        <v>0</v>
      </c>
      <c r="U229" s="6">
        <v>0</v>
      </c>
      <c r="V229" s="7">
        <v>1</v>
      </c>
      <c r="W229" s="8">
        <v>0</v>
      </c>
      <c r="X229" s="7">
        <v>0</v>
      </c>
      <c r="Y229" s="7">
        <v>0</v>
      </c>
      <c r="Z229" s="12">
        <v>0</v>
      </c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3</v>
      </c>
      <c r="E230" s="22">
        <v>26</v>
      </c>
      <c r="F230" s="16" t="s">
        <v>236</v>
      </c>
      <c r="G230" s="23">
        <v>13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3</v>
      </c>
      <c r="E231" s="22">
        <v>26</v>
      </c>
      <c r="F231" s="16" t="s">
        <v>236</v>
      </c>
      <c r="G231" s="23">
        <v>13</v>
      </c>
      <c r="H231" s="23">
        <v>5</v>
      </c>
      <c r="I231" s="16">
        <v>2</v>
      </c>
      <c r="J231" s="24"/>
      <c r="K231" s="13">
        <v>1</v>
      </c>
      <c r="L231" s="23">
        <v>2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21" t="s">
        <v>233</v>
      </c>
      <c r="D232" s="22">
        <v>3</v>
      </c>
      <c r="E232" s="22">
        <v>26</v>
      </c>
      <c r="F232" s="16" t="s">
        <v>236</v>
      </c>
      <c r="G232" s="23">
        <v>13</v>
      </c>
      <c r="H232" s="23">
        <v>8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 t="s">
        <v>233</v>
      </c>
      <c r="D233" s="22">
        <v>3</v>
      </c>
      <c r="E233" s="22">
        <v>26</v>
      </c>
      <c r="F233" s="16" t="s">
        <v>236</v>
      </c>
      <c r="G233" s="23">
        <v>14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>
        <v>1</v>
      </c>
      <c r="N233" s="6">
        <v>1</v>
      </c>
      <c r="O233" s="7">
        <v>0</v>
      </c>
      <c r="P233" s="8">
        <v>0</v>
      </c>
      <c r="Q233" s="7">
        <v>0</v>
      </c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>
        <v>1</v>
      </c>
      <c r="C234" s="21" t="s">
        <v>233</v>
      </c>
      <c r="D234" s="22">
        <v>3</v>
      </c>
      <c r="E234" s="22">
        <v>26</v>
      </c>
      <c r="F234" s="16" t="s">
        <v>236</v>
      </c>
      <c r="G234" s="23">
        <v>14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2</v>
      </c>
      <c r="Q234" s="7">
        <v>0</v>
      </c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21" t="s">
        <v>233</v>
      </c>
      <c r="D235" s="22">
        <v>3</v>
      </c>
      <c r="E235" s="22">
        <v>26</v>
      </c>
      <c r="F235" s="16" t="s">
        <v>236</v>
      </c>
      <c r="G235" s="23">
        <v>14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1</v>
      </c>
      <c r="C236" s="21" t="s">
        <v>233</v>
      </c>
      <c r="D236" s="22">
        <v>3</v>
      </c>
      <c r="E236" s="22">
        <v>26</v>
      </c>
      <c r="F236" s="16" t="s">
        <v>236</v>
      </c>
      <c r="G236" s="23">
        <v>14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21" t="s">
        <v>233</v>
      </c>
      <c r="D237" s="22">
        <v>3</v>
      </c>
      <c r="E237" s="22">
        <v>26</v>
      </c>
      <c r="F237" s="16" t="s">
        <v>236</v>
      </c>
      <c r="G237" s="23">
        <v>14</v>
      </c>
      <c r="H237" s="23">
        <v>5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/>
      <c r="S237" s="23">
        <v>1</v>
      </c>
      <c r="T237" s="5">
        <v>0</v>
      </c>
      <c r="U237" s="6">
        <v>0</v>
      </c>
      <c r="V237" s="7">
        <v>1</v>
      </c>
      <c r="W237" s="8">
        <v>0</v>
      </c>
      <c r="X237" s="7">
        <v>0</v>
      </c>
      <c r="Y237" s="7">
        <v>0</v>
      </c>
      <c r="Z237" s="12">
        <v>0</v>
      </c>
      <c r="AA237" s="19"/>
    </row>
    <row r="238" spans="1:27" ht="15.95" customHeight="1" x14ac:dyDescent="0.15">
      <c r="A238" s="1">
        <v>227</v>
      </c>
      <c r="B238" s="30">
        <v>1</v>
      </c>
      <c r="C238" s="21" t="s">
        <v>233</v>
      </c>
      <c r="D238" s="22">
        <v>3</v>
      </c>
      <c r="E238" s="22">
        <v>26</v>
      </c>
      <c r="F238" s="16" t="s">
        <v>236</v>
      </c>
      <c r="G238" s="23">
        <v>14</v>
      </c>
      <c r="H238" s="23">
        <v>3</v>
      </c>
      <c r="I238" s="16">
        <v>2</v>
      </c>
      <c r="J238" s="24"/>
      <c r="K238" s="13">
        <v>2</v>
      </c>
      <c r="L238" s="23"/>
      <c r="M238" s="5"/>
      <c r="N238" s="6"/>
      <c r="O238" s="7"/>
      <c r="P238" s="8"/>
      <c r="Q238" s="7"/>
      <c r="R238" s="19"/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/>
    </row>
    <row r="239" spans="1:27" ht="15.95" customHeight="1" x14ac:dyDescent="0.15">
      <c r="A239" s="1">
        <v>228</v>
      </c>
      <c r="B239" s="30">
        <v>1</v>
      </c>
      <c r="C239" s="21" t="s">
        <v>233</v>
      </c>
      <c r="D239" s="22">
        <v>3</v>
      </c>
      <c r="E239" s="22">
        <v>26</v>
      </c>
      <c r="F239" s="16" t="s">
        <v>236</v>
      </c>
      <c r="G239" s="23">
        <v>14</v>
      </c>
      <c r="H239" s="23">
        <v>6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>
        <v>1</v>
      </c>
      <c r="C240" s="21" t="s">
        <v>233</v>
      </c>
      <c r="D240" s="22">
        <v>3</v>
      </c>
      <c r="E240" s="22">
        <v>26</v>
      </c>
      <c r="F240" s="16" t="s">
        <v>236</v>
      </c>
      <c r="G240" s="23">
        <v>14</v>
      </c>
      <c r="H240" s="23">
        <v>5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21" t="s">
        <v>233</v>
      </c>
      <c r="D241" s="22">
        <v>3</v>
      </c>
      <c r="E241" s="22">
        <v>26</v>
      </c>
      <c r="F241" s="16" t="s">
        <v>236</v>
      </c>
      <c r="G241" s="23">
        <v>14</v>
      </c>
      <c r="H241" s="23">
        <v>4</v>
      </c>
      <c r="I241" s="16">
        <v>2</v>
      </c>
      <c r="J241" s="24"/>
      <c r="K241" s="13">
        <v>3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/>
      <c r="S241" s="23">
        <v>1</v>
      </c>
      <c r="T241" s="5">
        <v>1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/>
    </row>
    <row r="242" spans="1:27" ht="15.95" customHeight="1" x14ac:dyDescent="0.15">
      <c r="A242" s="1">
        <v>231</v>
      </c>
      <c r="B242" s="30">
        <v>1</v>
      </c>
      <c r="C242" s="21" t="s">
        <v>233</v>
      </c>
      <c r="D242" s="22">
        <v>3</v>
      </c>
      <c r="E242" s="22">
        <v>26</v>
      </c>
      <c r="F242" s="16" t="s">
        <v>236</v>
      </c>
      <c r="G242" s="23">
        <v>14</v>
      </c>
      <c r="H242" s="23">
        <v>5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21" t="s">
        <v>233</v>
      </c>
      <c r="D243" s="22">
        <v>3</v>
      </c>
      <c r="E243" s="22">
        <v>26</v>
      </c>
      <c r="F243" s="16" t="s">
        <v>236</v>
      </c>
      <c r="G243" s="23">
        <v>14</v>
      </c>
      <c r="H243" s="23">
        <v>2</v>
      </c>
      <c r="I243" s="16">
        <v>2</v>
      </c>
      <c r="J243" s="24"/>
      <c r="K243" s="13">
        <v>2</v>
      </c>
      <c r="L243" s="23"/>
      <c r="M243" s="5"/>
      <c r="N243" s="6"/>
      <c r="O243" s="7"/>
      <c r="P243" s="8"/>
      <c r="Q243" s="7"/>
      <c r="R243" s="19"/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/>
    </row>
    <row r="244" spans="1:27" ht="15.95" customHeight="1" x14ac:dyDescent="0.15">
      <c r="A244" s="1">
        <v>233</v>
      </c>
      <c r="B244" s="30">
        <v>1</v>
      </c>
      <c r="C244" s="21" t="s">
        <v>233</v>
      </c>
      <c r="D244" s="22">
        <v>3</v>
      </c>
      <c r="E244" s="22">
        <v>26</v>
      </c>
      <c r="F244" s="16" t="s">
        <v>236</v>
      </c>
      <c r="G244" s="23">
        <v>14</v>
      </c>
      <c r="H244" s="23">
        <v>3</v>
      </c>
      <c r="I244" s="16">
        <v>2</v>
      </c>
      <c r="J244" s="24"/>
      <c r="K244" s="13">
        <v>2</v>
      </c>
      <c r="L244" s="23"/>
      <c r="M244" s="5"/>
      <c r="N244" s="6"/>
      <c r="O244" s="7"/>
      <c r="P244" s="8"/>
      <c r="Q244" s="7"/>
      <c r="R244" s="19"/>
      <c r="S244" s="23">
        <v>1</v>
      </c>
      <c r="T244" s="5">
        <v>0</v>
      </c>
      <c r="U244" s="6">
        <v>0</v>
      </c>
      <c r="V244" s="7">
        <v>1</v>
      </c>
      <c r="W244" s="8">
        <v>0</v>
      </c>
      <c r="X244" s="7">
        <v>0</v>
      </c>
      <c r="Y244" s="7">
        <v>0</v>
      </c>
      <c r="Z244" s="12">
        <v>0</v>
      </c>
      <c r="AA244" s="19"/>
    </row>
    <row r="245" spans="1:27" ht="15.95" customHeight="1" x14ac:dyDescent="0.15">
      <c r="A245" s="1">
        <v>234</v>
      </c>
      <c r="B245" s="30">
        <v>1</v>
      </c>
      <c r="C245" s="21" t="s">
        <v>233</v>
      </c>
      <c r="D245" s="22">
        <v>3</v>
      </c>
      <c r="E245" s="22">
        <v>26</v>
      </c>
      <c r="F245" s="16" t="s">
        <v>236</v>
      </c>
      <c r="G245" s="23">
        <v>14</v>
      </c>
      <c r="H245" s="23">
        <v>2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/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1</v>
      </c>
      <c r="Y245" s="7">
        <v>0</v>
      </c>
      <c r="Z245" s="12">
        <v>0</v>
      </c>
      <c r="AA245" s="19"/>
    </row>
    <row r="246" spans="1:27" ht="15.95" customHeight="1" x14ac:dyDescent="0.15">
      <c r="A246" s="1">
        <v>235</v>
      </c>
      <c r="B246" s="30">
        <v>1</v>
      </c>
      <c r="C246" s="21" t="s">
        <v>233</v>
      </c>
      <c r="D246" s="22">
        <v>3</v>
      </c>
      <c r="E246" s="22">
        <v>26</v>
      </c>
      <c r="F246" s="16" t="s">
        <v>236</v>
      </c>
      <c r="G246" s="23">
        <v>14</v>
      </c>
      <c r="H246" s="23">
        <v>9</v>
      </c>
      <c r="I246" s="16">
        <v>2</v>
      </c>
      <c r="J246" s="24"/>
      <c r="K246" s="13">
        <v>2</v>
      </c>
      <c r="L246" s="23"/>
      <c r="M246" s="5"/>
      <c r="N246" s="6"/>
      <c r="O246" s="7"/>
      <c r="P246" s="8"/>
      <c r="Q246" s="7"/>
      <c r="R246" s="19"/>
      <c r="S246" s="23">
        <v>2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/>
    </row>
    <row r="247" spans="1:27" ht="15.95" customHeight="1" x14ac:dyDescent="0.15">
      <c r="A247" s="1">
        <v>236</v>
      </c>
      <c r="B247" s="30">
        <v>1</v>
      </c>
      <c r="C247" s="21" t="s">
        <v>233</v>
      </c>
      <c r="D247" s="22">
        <v>3</v>
      </c>
      <c r="E247" s="22">
        <v>26</v>
      </c>
      <c r="F247" s="16" t="s">
        <v>236</v>
      </c>
      <c r="G247" s="23">
        <v>14</v>
      </c>
      <c r="H247" s="23">
        <v>8</v>
      </c>
      <c r="I247" s="16">
        <v>2</v>
      </c>
      <c r="J247" s="24"/>
      <c r="K247" s="13">
        <v>2</v>
      </c>
      <c r="L247" s="23"/>
      <c r="M247" s="5"/>
      <c r="N247" s="6"/>
      <c r="O247" s="7"/>
      <c r="P247" s="8"/>
      <c r="Q247" s="7"/>
      <c r="R247" s="19"/>
      <c r="S247" s="23">
        <v>2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/>
    </row>
    <row r="248" spans="1:27" ht="15.95" customHeight="1" x14ac:dyDescent="0.15">
      <c r="A248" s="1">
        <v>237</v>
      </c>
      <c r="B248" s="30">
        <v>1</v>
      </c>
      <c r="C248" s="21" t="s">
        <v>233</v>
      </c>
      <c r="D248" s="22">
        <v>3</v>
      </c>
      <c r="E248" s="22">
        <v>26</v>
      </c>
      <c r="F248" s="16" t="s">
        <v>236</v>
      </c>
      <c r="G248" s="23">
        <v>14</v>
      </c>
      <c r="H248" s="23">
        <v>5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/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/>
    </row>
    <row r="249" spans="1:27" ht="15.95" customHeight="1" x14ac:dyDescent="0.15">
      <c r="A249" s="1">
        <v>238</v>
      </c>
      <c r="B249" s="30">
        <v>1</v>
      </c>
      <c r="C249" s="21" t="s">
        <v>233</v>
      </c>
      <c r="D249" s="22">
        <v>3</v>
      </c>
      <c r="E249" s="22">
        <v>26</v>
      </c>
      <c r="F249" s="16" t="s">
        <v>236</v>
      </c>
      <c r="G249" s="23">
        <v>14</v>
      </c>
      <c r="H249" s="23">
        <v>4</v>
      </c>
      <c r="I249" s="16">
        <v>2</v>
      </c>
      <c r="J249" s="24"/>
      <c r="K249" s="13">
        <v>2</v>
      </c>
      <c r="L249" s="23"/>
      <c r="M249" s="5"/>
      <c r="N249" s="6"/>
      <c r="O249" s="7"/>
      <c r="P249" s="8"/>
      <c r="Q249" s="7"/>
      <c r="R249" s="19"/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/>
    </row>
    <row r="250" spans="1:27" ht="15.95" customHeight="1" x14ac:dyDescent="0.15">
      <c r="A250" s="1">
        <v>239</v>
      </c>
      <c r="B250" s="30">
        <v>1</v>
      </c>
      <c r="C250" s="21" t="s">
        <v>233</v>
      </c>
      <c r="D250" s="22">
        <v>3</v>
      </c>
      <c r="E250" s="22">
        <v>26</v>
      </c>
      <c r="F250" s="16" t="s">
        <v>236</v>
      </c>
      <c r="G250" s="23">
        <v>14</v>
      </c>
      <c r="H250" s="23">
        <v>4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>
        <v>1</v>
      </c>
      <c r="C251" s="21" t="s">
        <v>233</v>
      </c>
      <c r="D251" s="22">
        <v>3</v>
      </c>
      <c r="E251" s="22">
        <v>26</v>
      </c>
      <c r="F251" s="16" t="s">
        <v>236</v>
      </c>
      <c r="G251" s="23">
        <v>14</v>
      </c>
      <c r="H251" s="23">
        <v>4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0</v>
      </c>
      <c r="O251" s="7">
        <v>1</v>
      </c>
      <c r="P251" s="8">
        <v>0</v>
      </c>
      <c r="Q251" s="7">
        <v>0</v>
      </c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>
        <v>1</v>
      </c>
      <c r="C252" s="21" t="s">
        <v>233</v>
      </c>
      <c r="D252" s="22">
        <v>3</v>
      </c>
      <c r="E252" s="22">
        <v>26</v>
      </c>
      <c r="F252" s="16" t="s">
        <v>236</v>
      </c>
      <c r="G252" s="23">
        <v>14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>
        <v>1</v>
      </c>
      <c r="N252" s="6">
        <v>0</v>
      </c>
      <c r="O252" s="7">
        <v>0</v>
      </c>
      <c r="P252" s="8">
        <v>1</v>
      </c>
      <c r="Q252" s="7">
        <v>0</v>
      </c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>
        <v>1</v>
      </c>
      <c r="C253" s="21" t="s">
        <v>233</v>
      </c>
      <c r="D253" s="22">
        <v>3</v>
      </c>
      <c r="E253" s="22">
        <v>26</v>
      </c>
      <c r="F253" s="16" t="s">
        <v>236</v>
      </c>
      <c r="G253" s="23">
        <v>14</v>
      </c>
      <c r="H253" s="23">
        <v>2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1</v>
      </c>
      <c r="Q253" s="7">
        <v>0</v>
      </c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21" t="s">
        <v>233</v>
      </c>
      <c r="D254" s="22">
        <v>3</v>
      </c>
      <c r="E254" s="22">
        <v>26</v>
      </c>
      <c r="F254" s="16" t="s">
        <v>236</v>
      </c>
      <c r="G254" s="23">
        <v>14</v>
      </c>
      <c r="H254" s="23">
        <v>3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0</v>
      </c>
      <c r="O254" s="7">
        <v>1</v>
      </c>
      <c r="P254" s="8">
        <v>0</v>
      </c>
      <c r="Q254" s="7">
        <v>0</v>
      </c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21" t="s">
        <v>233</v>
      </c>
      <c r="D255" s="22">
        <v>3</v>
      </c>
      <c r="E255" s="22">
        <v>26</v>
      </c>
      <c r="F255" s="16" t="s">
        <v>236</v>
      </c>
      <c r="G255" s="23">
        <v>14</v>
      </c>
      <c r="H255" s="23">
        <v>7</v>
      </c>
      <c r="I255" s="16">
        <v>2</v>
      </c>
      <c r="J255" s="24"/>
      <c r="K255" s="13">
        <v>1</v>
      </c>
      <c r="L255" s="23">
        <v>1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1</v>
      </c>
      <c r="C256" s="21" t="s">
        <v>233</v>
      </c>
      <c r="D256" s="22">
        <v>3</v>
      </c>
      <c r="E256" s="22">
        <v>26</v>
      </c>
      <c r="F256" s="16" t="s">
        <v>236</v>
      </c>
      <c r="G256" s="23">
        <v>14</v>
      </c>
      <c r="H256" s="23">
        <v>9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/>
      <c r="S256" s="23">
        <v>1</v>
      </c>
      <c r="T256" s="5">
        <v>0</v>
      </c>
      <c r="U256" s="6">
        <v>0</v>
      </c>
      <c r="V256" s="7">
        <v>1</v>
      </c>
      <c r="W256" s="8">
        <v>0</v>
      </c>
      <c r="X256" s="7">
        <v>0</v>
      </c>
      <c r="Y256" s="7">
        <v>0</v>
      </c>
      <c r="Z256" s="12">
        <v>0</v>
      </c>
      <c r="AA256" s="19"/>
    </row>
    <row r="257" spans="1:27" ht="15.95" customHeight="1" x14ac:dyDescent="0.15">
      <c r="A257" s="1">
        <v>246</v>
      </c>
      <c r="B257" s="30">
        <v>1</v>
      </c>
      <c r="C257" s="21" t="s">
        <v>233</v>
      </c>
      <c r="D257" s="22">
        <v>3</v>
      </c>
      <c r="E257" s="22">
        <v>26</v>
      </c>
      <c r="F257" s="16" t="s">
        <v>236</v>
      </c>
      <c r="G257" s="23">
        <v>14</v>
      </c>
      <c r="H257" s="23">
        <v>2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21" t="s">
        <v>233</v>
      </c>
      <c r="D258" s="22">
        <v>3</v>
      </c>
      <c r="E258" s="22">
        <v>26</v>
      </c>
      <c r="F258" s="16" t="s">
        <v>236</v>
      </c>
      <c r="G258" s="23">
        <v>14</v>
      </c>
      <c r="H258" s="23">
        <v>2</v>
      </c>
      <c r="I258" s="16">
        <v>2</v>
      </c>
      <c r="J258" s="24"/>
      <c r="K258" s="13">
        <v>2</v>
      </c>
      <c r="L258" s="23"/>
      <c r="M258" s="5"/>
      <c r="N258" s="6"/>
      <c r="O258" s="7"/>
      <c r="P258" s="8"/>
      <c r="Q258" s="7"/>
      <c r="R258" s="19"/>
      <c r="S258" s="23">
        <v>1</v>
      </c>
      <c r="T258" s="5">
        <v>1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/>
    </row>
    <row r="259" spans="1:27" ht="15.95" customHeight="1" x14ac:dyDescent="0.15">
      <c r="A259" s="1">
        <v>248</v>
      </c>
      <c r="B259" s="30">
        <v>1</v>
      </c>
      <c r="C259" s="21" t="s">
        <v>233</v>
      </c>
      <c r="D259" s="22">
        <v>3</v>
      </c>
      <c r="E259" s="22">
        <v>26</v>
      </c>
      <c r="F259" s="16" t="s">
        <v>236</v>
      </c>
      <c r="G259" s="23">
        <v>14</v>
      </c>
      <c r="H259" s="23">
        <v>5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1</v>
      </c>
      <c r="C260" s="21" t="s">
        <v>233</v>
      </c>
      <c r="D260" s="22">
        <v>3</v>
      </c>
      <c r="E260" s="22">
        <v>26</v>
      </c>
      <c r="F260" s="16" t="s">
        <v>236</v>
      </c>
      <c r="G260" s="23">
        <v>14</v>
      </c>
      <c r="H260" s="23">
        <v>4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>
        <v>1</v>
      </c>
      <c r="C261" s="21" t="s">
        <v>233</v>
      </c>
      <c r="D261" s="22">
        <v>3</v>
      </c>
      <c r="E261" s="22">
        <v>26</v>
      </c>
      <c r="F261" s="16" t="s">
        <v>236</v>
      </c>
      <c r="G261" s="23">
        <v>14</v>
      </c>
      <c r="H261" s="23">
        <v>4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2</v>
      </c>
      <c r="O261" s="7">
        <v>0</v>
      </c>
      <c r="P261" s="8">
        <v>0</v>
      </c>
      <c r="Q261" s="7">
        <v>0</v>
      </c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>
        <v>1</v>
      </c>
      <c r="C262" s="21" t="s">
        <v>233</v>
      </c>
      <c r="D262" s="22">
        <v>3</v>
      </c>
      <c r="E262" s="22">
        <v>26</v>
      </c>
      <c r="F262" s="16" t="s">
        <v>236</v>
      </c>
      <c r="G262" s="23">
        <v>14</v>
      </c>
      <c r="H262" s="23">
        <v>8</v>
      </c>
      <c r="I262" s="16">
        <v>2</v>
      </c>
      <c r="J262" s="24"/>
      <c r="K262" s="13">
        <v>1</v>
      </c>
      <c r="L262" s="23">
        <v>1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21" t="s">
        <v>233</v>
      </c>
      <c r="D263" s="22">
        <v>3</v>
      </c>
      <c r="E263" s="22">
        <v>26</v>
      </c>
      <c r="F263" s="16" t="s">
        <v>236</v>
      </c>
      <c r="G263" s="23">
        <v>14</v>
      </c>
      <c r="H263" s="23">
        <v>8</v>
      </c>
      <c r="I263" s="16">
        <v>2</v>
      </c>
      <c r="J263" s="24"/>
      <c r="K263" s="13">
        <v>2</v>
      </c>
      <c r="L263" s="23"/>
      <c r="M263" s="5"/>
      <c r="N263" s="6"/>
      <c r="O263" s="7"/>
      <c r="P263" s="8"/>
      <c r="Q263" s="7"/>
      <c r="R263" s="19"/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/>
    </row>
    <row r="264" spans="1:27" ht="15.95" customHeight="1" x14ac:dyDescent="0.15">
      <c r="A264" s="1">
        <v>253</v>
      </c>
      <c r="B264" s="30">
        <v>1</v>
      </c>
      <c r="C264" s="21" t="s">
        <v>233</v>
      </c>
      <c r="D264" s="22">
        <v>3</v>
      </c>
      <c r="E264" s="22">
        <v>26</v>
      </c>
      <c r="F264" s="16" t="s">
        <v>236</v>
      </c>
      <c r="G264" s="23">
        <v>14</v>
      </c>
      <c r="H264" s="23">
        <v>2</v>
      </c>
      <c r="I264" s="16">
        <v>2</v>
      </c>
      <c r="J264" s="24"/>
      <c r="K264" s="13">
        <v>2</v>
      </c>
      <c r="L264" s="23"/>
      <c r="M264" s="5"/>
      <c r="N264" s="6"/>
      <c r="O264" s="7"/>
      <c r="P264" s="8"/>
      <c r="Q264" s="7"/>
      <c r="R264" s="19"/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/>
    </row>
    <row r="265" spans="1:27" ht="15.95" customHeight="1" x14ac:dyDescent="0.15">
      <c r="A265" s="1">
        <v>254</v>
      </c>
      <c r="B265" s="30">
        <v>1</v>
      </c>
      <c r="C265" s="21" t="s">
        <v>233</v>
      </c>
      <c r="D265" s="22">
        <v>3</v>
      </c>
      <c r="E265" s="22">
        <v>26</v>
      </c>
      <c r="F265" s="16" t="s">
        <v>236</v>
      </c>
      <c r="G265" s="23">
        <v>14</v>
      </c>
      <c r="H265" s="23">
        <v>5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21" t="s">
        <v>233</v>
      </c>
      <c r="D266" s="22">
        <v>3</v>
      </c>
      <c r="E266" s="22">
        <v>26</v>
      </c>
      <c r="F266" s="16" t="s">
        <v>236</v>
      </c>
      <c r="G266" s="23">
        <v>14</v>
      </c>
      <c r="H266" s="23">
        <v>2</v>
      </c>
      <c r="I266" s="16">
        <v>2</v>
      </c>
      <c r="J266" s="24"/>
      <c r="K266" s="13">
        <v>3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/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/>
    </row>
    <row r="267" spans="1:27" ht="15.95" customHeight="1" x14ac:dyDescent="0.15">
      <c r="A267" s="1">
        <v>256</v>
      </c>
      <c r="B267" s="30">
        <v>1</v>
      </c>
      <c r="C267" s="21" t="s">
        <v>233</v>
      </c>
      <c r="D267" s="22">
        <v>3</v>
      </c>
      <c r="E267" s="22">
        <v>26</v>
      </c>
      <c r="F267" s="16" t="s">
        <v>236</v>
      </c>
      <c r="G267" s="23">
        <v>14</v>
      </c>
      <c r="H267" s="23">
        <v>2</v>
      </c>
      <c r="I267" s="16">
        <v>2</v>
      </c>
      <c r="J267" s="24"/>
      <c r="K267" s="13">
        <v>2</v>
      </c>
      <c r="L267" s="23"/>
      <c r="M267" s="5"/>
      <c r="N267" s="6"/>
      <c r="O267" s="7"/>
      <c r="P267" s="8"/>
      <c r="Q267" s="7"/>
      <c r="R267" s="19"/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/>
    </row>
    <row r="268" spans="1:27" ht="15.95" customHeight="1" x14ac:dyDescent="0.15">
      <c r="A268" s="1">
        <v>257</v>
      </c>
      <c r="B268" s="30">
        <v>1</v>
      </c>
      <c r="C268" s="21" t="s">
        <v>233</v>
      </c>
      <c r="D268" s="22">
        <v>3</v>
      </c>
      <c r="E268" s="22">
        <v>26</v>
      </c>
      <c r="F268" s="16" t="s">
        <v>236</v>
      </c>
      <c r="G268" s="23">
        <v>14</v>
      </c>
      <c r="H268" s="23">
        <v>8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21" t="s">
        <v>233</v>
      </c>
      <c r="D269" s="22">
        <v>3</v>
      </c>
      <c r="E269" s="22">
        <v>26</v>
      </c>
      <c r="F269" s="16" t="s">
        <v>236</v>
      </c>
      <c r="G269" s="23">
        <v>14</v>
      </c>
      <c r="H269" s="23">
        <v>3</v>
      </c>
      <c r="I269" s="16">
        <v>2</v>
      </c>
      <c r="J269" s="24"/>
      <c r="K269" s="13">
        <v>1</v>
      </c>
      <c r="L269" s="23">
        <v>2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21" t="s">
        <v>233</v>
      </c>
      <c r="D270" s="22">
        <v>3</v>
      </c>
      <c r="E270" s="22">
        <v>26</v>
      </c>
      <c r="F270" s="16" t="s">
        <v>236</v>
      </c>
      <c r="G270" s="23">
        <v>14</v>
      </c>
      <c r="H270" s="23">
        <v>5</v>
      </c>
      <c r="I270" s="16">
        <v>2</v>
      </c>
      <c r="J270" s="24"/>
      <c r="K270" s="13">
        <v>2</v>
      </c>
      <c r="L270" s="23"/>
      <c r="M270" s="5"/>
      <c r="N270" s="6"/>
      <c r="O270" s="7"/>
      <c r="P270" s="8"/>
      <c r="Q270" s="7"/>
      <c r="R270" s="19"/>
      <c r="S270" s="23">
        <v>2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/>
    </row>
    <row r="271" spans="1:27" ht="15.95" customHeight="1" x14ac:dyDescent="0.15">
      <c r="A271" s="1">
        <v>260</v>
      </c>
      <c r="B271" s="30">
        <v>1</v>
      </c>
      <c r="C271" s="21" t="s">
        <v>233</v>
      </c>
      <c r="D271" s="22">
        <v>3</v>
      </c>
      <c r="E271" s="22">
        <v>26</v>
      </c>
      <c r="F271" s="16" t="s">
        <v>236</v>
      </c>
      <c r="G271" s="23">
        <v>14</v>
      </c>
      <c r="H271" s="23">
        <v>4</v>
      </c>
      <c r="I271" s="16">
        <v>2</v>
      </c>
      <c r="J271" s="24"/>
      <c r="K271" s="13">
        <v>1</v>
      </c>
      <c r="L271" s="23">
        <v>1</v>
      </c>
      <c r="M271" s="5">
        <v>2</v>
      </c>
      <c r="N271" s="6">
        <v>0</v>
      </c>
      <c r="O271" s="7">
        <v>0</v>
      </c>
      <c r="P271" s="8">
        <v>0</v>
      </c>
      <c r="Q271" s="7">
        <v>0</v>
      </c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 t="s">
        <v>233</v>
      </c>
      <c r="D272" s="22">
        <v>3</v>
      </c>
      <c r="E272" s="22">
        <v>26</v>
      </c>
      <c r="F272" s="16" t="s">
        <v>236</v>
      </c>
      <c r="G272" s="23">
        <v>14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 t="s">
        <v>233</v>
      </c>
      <c r="D273" s="22">
        <v>3</v>
      </c>
      <c r="E273" s="22">
        <v>26</v>
      </c>
      <c r="F273" s="16" t="s">
        <v>236</v>
      </c>
      <c r="G273" s="23">
        <v>14</v>
      </c>
      <c r="H273" s="23">
        <v>5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1</v>
      </c>
      <c r="P273" s="8">
        <v>0</v>
      </c>
      <c r="Q273" s="7">
        <v>0</v>
      </c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 t="s">
        <v>233</v>
      </c>
      <c r="D274" s="22">
        <v>3</v>
      </c>
      <c r="E274" s="22">
        <v>26</v>
      </c>
      <c r="F274" s="16" t="s">
        <v>236</v>
      </c>
      <c r="G274" s="23">
        <v>14</v>
      </c>
      <c r="H274" s="23">
        <v>5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0</v>
      </c>
      <c r="P274" s="8">
        <v>2</v>
      </c>
      <c r="Q274" s="7">
        <v>0</v>
      </c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21" t="s">
        <v>233</v>
      </c>
      <c r="D275" s="22">
        <v>3</v>
      </c>
      <c r="E275" s="22">
        <v>26</v>
      </c>
      <c r="F275" s="16" t="s">
        <v>236</v>
      </c>
      <c r="G275" s="23">
        <v>14</v>
      </c>
      <c r="H275" s="23">
        <v>5</v>
      </c>
      <c r="I275" s="16">
        <v>2</v>
      </c>
      <c r="J275" s="24"/>
      <c r="K275" s="13">
        <v>1</v>
      </c>
      <c r="L275" s="23">
        <v>2</v>
      </c>
      <c r="M275" s="5">
        <v>0</v>
      </c>
      <c r="N275" s="6">
        <v>0</v>
      </c>
      <c r="O275" s="7">
        <v>1</v>
      </c>
      <c r="P275" s="8">
        <v>0</v>
      </c>
      <c r="Q275" s="7">
        <v>0</v>
      </c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>
        <v>1</v>
      </c>
      <c r="C276" s="21" t="s">
        <v>233</v>
      </c>
      <c r="D276" s="22">
        <v>3</v>
      </c>
      <c r="E276" s="22">
        <v>26</v>
      </c>
      <c r="F276" s="16" t="s">
        <v>236</v>
      </c>
      <c r="G276" s="23">
        <v>14</v>
      </c>
      <c r="H276" s="23">
        <v>6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>
        <v>1</v>
      </c>
      <c r="C277" s="21" t="s">
        <v>233</v>
      </c>
      <c r="D277" s="22">
        <v>3</v>
      </c>
      <c r="E277" s="22">
        <v>26</v>
      </c>
      <c r="F277" s="16" t="s">
        <v>236</v>
      </c>
      <c r="G277" s="23">
        <v>14</v>
      </c>
      <c r="H277" s="23">
        <v>4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21" t="s">
        <v>233</v>
      </c>
      <c r="D278" s="22">
        <v>3</v>
      </c>
      <c r="E278" s="22">
        <v>26</v>
      </c>
      <c r="F278" s="16" t="s">
        <v>236</v>
      </c>
      <c r="G278" s="23">
        <v>14</v>
      </c>
      <c r="H278" s="23">
        <v>2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1</v>
      </c>
      <c r="O278" s="7">
        <v>1</v>
      </c>
      <c r="P278" s="8">
        <v>0</v>
      </c>
      <c r="Q278" s="7">
        <v>0</v>
      </c>
      <c r="R278" s="19"/>
      <c r="S278" s="23">
        <v>1</v>
      </c>
      <c r="T278" s="5">
        <v>0</v>
      </c>
      <c r="U278" s="6">
        <v>1</v>
      </c>
      <c r="V278" s="7">
        <v>1</v>
      </c>
      <c r="W278" s="8">
        <v>0</v>
      </c>
      <c r="X278" s="7">
        <v>0</v>
      </c>
      <c r="Y278" s="7">
        <v>0</v>
      </c>
      <c r="Z278" s="12">
        <v>0</v>
      </c>
      <c r="AA278" s="19"/>
    </row>
    <row r="279" spans="1:27" ht="15.95" customHeight="1" x14ac:dyDescent="0.15">
      <c r="A279" s="1">
        <v>268</v>
      </c>
      <c r="B279" s="30">
        <v>1</v>
      </c>
      <c r="C279" s="21" t="s">
        <v>233</v>
      </c>
      <c r="D279" s="22">
        <v>3</v>
      </c>
      <c r="E279" s="22">
        <v>26</v>
      </c>
      <c r="F279" s="16" t="s">
        <v>236</v>
      </c>
      <c r="G279" s="23">
        <v>14</v>
      </c>
      <c r="H279" s="23">
        <v>3</v>
      </c>
      <c r="I279" s="16">
        <v>2</v>
      </c>
      <c r="J279" s="24"/>
      <c r="K279" s="13">
        <v>1</v>
      </c>
      <c r="L279" s="23">
        <v>1</v>
      </c>
      <c r="M279" s="5">
        <v>1</v>
      </c>
      <c r="N279" s="6">
        <v>0</v>
      </c>
      <c r="O279" s="7">
        <v>0</v>
      </c>
      <c r="P279" s="8">
        <v>0</v>
      </c>
      <c r="Q279" s="7">
        <v>0</v>
      </c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 t="s">
        <v>233</v>
      </c>
      <c r="D280" s="22">
        <v>3</v>
      </c>
      <c r="E280" s="22">
        <v>26</v>
      </c>
      <c r="F280" s="16" t="s">
        <v>236</v>
      </c>
      <c r="G280" s="23">
        <v>14</v>
      </c>
      <c r="H280" s="23">
        <v>6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21" t="s">
        <v>233</v>
      </c>
      <c r="D281" s="22">
        <v>3</v>
      </c>
      <c r="E281" s="22">
        <v>26</v>
      </c>
      <c r="F281" s="16" t="s">
        <v>236</v>
      </c>
      <c r="G281" s="23">
        <v>15</v>
      </c>
      <c r="H281" s="23">
        <v>4</v>
      </c>
      <c r="I281" s="16">
        <v>2</v>
      </c>
      <c r="J281" s="24"/>
      <c r="K281" s="13">
        <v>1</v>
      </c>
      <c r="L281" s="23">
        <v>1</v>
      </c>
      <c r="M281" s="5">
        <v>1</v>
      </c>
      <c r="N281" s="6">
        <v>0</v>
      </c>
      <c r="O281" s="7">
        <v>0</v>
      </c>
      <c r="P281" s="8">
        <v>0</v>
      </c>
      <c r="Q281" s="7">
        <v>0</v>
      </c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 t="s">
        <v>233</v>
      </c>
      <c r="D282" s="22">
        <v>3</v>
      </c>
      <c r="E282" s="22">
        <v>26</v>
      </c>
      <c r="F282" s="16" t="s">
        <v>236</v>
      </c>
      <c r="G282" s="23">
        <v>15</v>
      </c>
      <c r="H282" s="23">
        <v>2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>
        <v>1</v>
      </c>
      <c r="C283" s="21" t="s">
        <v>233</v>
      </c>
      <c r="D283" s="22">
        <v>3</v>
      </c>
      <c r="E283" s="22">
        <v>26</v>
      </c>
      <c r="F283" s="16" t="s">
        <v>236</v>
      </c>
      <c r="G283" s="23">
        <v>15</v>
      </c>
      <c r="H283" s="23">
        <v>6</v>
      </c>
      <c r="I283" s="16">
        <v>2</v>
      </c>
      <c r="J283" s="24"/>
      <c r="K283" s="13">
        <v>1</v>
      </c>
      <c r="L283" s="23">
        <v>1</v>
      </c>
      <c r="M283" s="5">
        <v>1</v>
      </c>
      <c r="N283" s="6">
        <v>1</v>
      </c>
      <c r="O283" s="7">
        <v>0</v>
      </c>
      <c r="P283" s="8">
        <v>0</v>
      </c>
      <c r="Q283" s="7">
        <v>0</v>
      </c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 t="s">
        <v>233</v>
      </c>
      <c r="D284" s="22">
        <v>3</v>
      </c>
      <c r="E284" s="22">
        <v>26</v>
      </c>
      <c r="F284" s="16" t="s">
        <v>236</v>
      </c>
      <c r="G284" s="23">
        <v>15</v>
      </c>
      <c r="H284" s="23">
        <v>2</v>
      </c>
      <c r="I284" s="16">
        <v>2</v>
      </c>
      <c r="J284" s="24"/>
      <c r="K284" s="13">
        <v>2</v>
      </c>
      <c r="L284" s="23"/>
      <c r="M284" s="5"/>
      <c r="N284" s="6"/>
      <c r="O284" s="7"/>
      <c r="P284" s="8"/>
      <c r="Q284" s="7"/>
      <c r="R284" s="19"/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1</v>
      </c>
      <c r="Y284" s="7">
        <v>0</v>
      </c>
      <c r="Z284" s="12">
        <v>0</v>
      </c>
      <c r="AA284" s="19"/>
    </row>
    <row r="285" spans="1:27" ht="15.95" customHeight="1" x14ac:dyDescent="0.15">
      <c r="A285" s="1">
        <v>274</v>
      </c>
      <c r="B285" s="30">
        <v>1</v>
      </c>
      <c r="C285" s="21" t="s">
        <v>233</v>
      </c>
      <c r="D285" s="22">
        <v>3</v>
      </c>
      <c r="E285" s="22">
        <v>26</v>
      </c>
      <c r="F285" s="16" t="s">
        <v>236</v>
      </c>
      <c r="G285" s="23">
        <v>15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1</v>
      </c>
      <c r="P285" s="8">
        <v>1</v>
      </c>
      <c r="Q285" s="7">
        <v>0</v>
      </c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>
        <v>1</v>
      </c>
      <c r="C286" s="21" t="s">
        <v>233</v>
      </c>
      <c r="D286" s="22">
        <v>3</v>
      </c>
      <c r="E286" s="22">
        <v>26</v>
      </c>
      <c r="F286" s="16" t="s">
        <v>236</v>
      </c>
      <c r="G286" s="23">
        <v>15</v>
      </c>
      <c r="H286" s="23">
        <v>3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/>
      <c r="S286" s="23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2</v>
      </c>
      <c r="Z286" s="12">
        <v>0</v>
      </c>
      <c r="AA286" s="19"/>
    </row>
    <row r="287" spans="1:27" ht="15.95" customHeight="1" x14ac:dyDescent="0.15">
      <c r="A287" s="1">
        <v>276</v>
      </c>
      <c r="B287" s="30">
        <v>1</v>
      </c>
      <c r="C287" s="21" t="s">
        <v>233</v>
      </c>
      <c r="D287" s="22">
        <v>3</v>
      </c>
      <c r="E287" s="22">
        <v>26</v>
      </c>
      <c r="F287" s="16" t="s">
        <v>236</v>
      </c>
      <c r="G287" s="23">
        <v>15</v>
      </c>
      <c r="H287" s="23">
        <v>3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>
        <v>1</v>
      </c>
      <c r="C288" s="21" t="s">
        <v>233</v>
      </c>
      <c r="D288" s="22">
        <v>3</v>
      </c>
      <c r="E288" s="22">
        <v>26</v>
      </c>
      <c r="F288" s="16" t="s">
        <v>236</v>
      </c>
      <c r="G288" s="23">
        <v>15</v>
      </c>
      <c r="H288" s="23">
        <v>6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21" t="s">
        <v>233</v>
      </c>
      <c r="D289" s="22">
        <v>3</v>
      </c>
      <c r="E289" s="22">
        <v>26</v>
      </c>
      <c r="F289" s="16" t="s">
        <v>236</v>
      </c>
      <c r="G289" s="23">
        <v>15</v>
      </c>
      <c r="H289" s="23">
        <v>5</v>
      </c>
      <c r="I289" s="16">
        <v>2</v>
      </c>
      <c r="J289" s="24"/>
      <c r="K289" s="13">
        <v>1</v>
      </c>
      <c r="L289" s="23">
        <v>2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>
        <v>1</v>
      </c>
      <c r="C290" s="21" t="s">
        <v>233</v>
      </c>
      <c r="D290" s="22">
        <v>3</v>
      </c>
      <c r="E290" s="22">
        <v>26</v>
      </c>
      <c r="F290" s="16" t="s">
        <v>236</v>
      </c>
      <c r="G290" s="23">
        <v>15</v>
      </c>
      <c r="H290" s="23">
        <v>5</v>
      </c>
      <c r="I290" s="16">
        <v>2</v>
      </c>
      <c r="J290" s="24"/>
      <c r="K290" s="13">
        <v>3</v>
      </c>
      <c r="L290" s="23">
        <v>2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/>
      <c r="S290" s="23">
        <v>1</v>
      </c>
      <c r="T290" s="5">
        <v>0</v>
      </c>
      <c r="U290" s="6">
        <v>0</v>
      </c>
      <c r="V290" s="7">
        <v>1</v>
      </c>
      <c r="W290" s="8">
        <v>0</v>
      </c>
      <c r="X290" s="7">
        <v>0</v>
      </c>
      <c r="Y290" s="7">
        <v>0</v>
      </c>
      <c r="Z290" s="12">
        <v>0</v>
      </c>
      <c r="AA290" s="19"/>
    </row>
    <row r="291" spans="1:27" ht="15.95" customHeight="1" x14ac:dyDescent="0.15">
      <c r="A291" s="1">
        <v>280</v>
      </c>
      <c r="B291" s="30">
        <v>1</v>
      </c>
      <c r="C291" s="21" t="s">
        <v>233</v>
      </c>
      <c r="D291" s="22">
        <v>3</v>
      </c>
      <c r="E291" s="22">
        <v>26</v>
      </c>
      <c r="F291" s="16" t="s">
        <v>236</v>
      </c>
      <c r="G291" s="23">
        <v>15</v>
      </c>
      <c r="H291" s="23">
        <v>2</v>
      </c>
      <c r="I291" s="16">
        <v>2</v>
      </c>
      <c r="J291" s="24"/>
      <c r="K291" s="13">
        <v>2</v>
      </c>
      <c r="L291" s="23"/>
      <c r="M291" s="5"/>
      <c r="N291" s="6"/>
      <c r="O291" s="7"/>
      <c r="P291" s="8"/>
      <c r="Q291" s="7"/>
      <c r="R291" s="19"/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/>
    </row>
    <row r="292" spans="1:27" ht="15.95" customHeight="1" x14ac:dyDescent="0.15">
      <c r="A292" s="1">
        <v>281</v>
      </c>
      <c r="B292" s="30">
        <v>1</v>
      </c>
      <c r="C292" s="21" t="s">
        <v>233</v>
      </c>
      <c r="D292" s="22">
        <v>3</v>
      </c>
      <c r="E292" s="22">
        <v>26</v>
      </c>
      <c r="F292" s="16" t="s">
        <v>236</v>
      </c>
      <c r="G292" s="23">
        <v>15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21" t="s">
        <v>233</v>
      </c>
      <c r="D293" s="22">
        <v>3</v>
      </c>
      <c r="E293" s="22">
        <v>26</v>
      </c>
      <c r="F293" s="16" t="s">
        <v>236</v>
      </c>
      <c r="G293" s="23">
        <v>15</v>
      </c>
      <c r="H293" s="23">
        <v>3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1</v>
      </c>
      <c r="C294" s="21" t="s">
        <v>233</v>
      </c>
      <c r="D294" s="22">
        <v>3</v>
      </c>
      <c r="E294" s="22">
        <v>26</v>
      </c>
      <c r="F294" s="16" t="s">
        <v>236</v>
      </c>
      <c r="G294" s="23">
        <v>15</v>
      </c>
      <c r="H294" s="23">
        <v>9</v>
      </c>
      <c r="I294" s="16">
        <v>2</v>
      </c>
      <c r="J294" s="24"/>
      <c r="K294" s="13">
        <v>1</v>
      </c>
      <c r="L294" s="23">
        <v>1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21" t="s">
        <v>233</v>
      </c>
      <c r="D295" s="22">
        <v>3</v>
      </c>
      <c r="E295" s="22">
        <v>26</v>
      </c>
      <c r="F295" s="16" t="s">
        <v>236</v>
      </c>
      <c r="G295" s="23">
        <v>15</v>
      </c>
      <c r="H295" s="23">
        <v>4</v>
      </c>
      <c r="I295" s="16">
        <v>2</v>
      </c>
      <c r="J295" s="24"/>
      <c r="K295" s="13">
        <v>1</v>
      </c>
      <c r="L295" s="23">
        <v>1</v>
      </c>
      <c r="M295" s="5">
        <v>1</v>
      </c>
      <c r="N295" s="6">
        <v>1</v>
      </c>
      <c r="O295" s="7">
        <v>0</v>
      </c>
      <c r="P295" s="8">
        <v>0</v>
      </c>
      <c r="Q295" s="7">
        <v>0</v>
      </c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1</v>
      </c>
      <c r="C296" s="21" t="s">
        <v>233</v>
      </c>
      <c r="D296" s="22">
        <v>3</v>
      </c>
      <c r="E296" s="22">
        <v>26</v>
      </c>
      <c r="F296" s="16" t="s">
        <v>236</v>
      </c>
      <c r="G296" s="23">
        <v>15</v>
      </c>
      <c r="H296" s="23">
        <v>1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1</v>
      </c>
      <c r="C297" s="21" t="s">
        <v>233</v>
      </c>
      <c r="D297" s="22">
        <v>3</v>
      </c>
      <c r="E297" s="22">
        <v>26</v>
      </c>
      <c r="F297" s="16" t="s">
        <v>236</v>
      </c>
      <c r="G297" s="23">
        <v>15</v>
      </c>
      <c r="H297" s="23">
        <v>6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1</v>
      </c>
      <c r="C298" s="21" t="s">
        <v>233</v>
      </c>
      <c r="D298" s="22">
        <v>3</v>
      </c>
      <c r="E298" s="22">
        <v>26</v>
      </c>
      <c r="F298" s="16" t="s">
        <v>236</v>
      </c>
      <c r="G298" s="23">
        <v>15</v>
      </c>
      <c r="H298" s="23">
        <v>1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21" t="s">
        <v>233</v>
      </c>
      <c r="D299" s="22">
        <v>3</v>
      </c>
      <c r="E299" s="22">
        <v>26</v>
      </c>
      <c r="F299" s="16" t="s">
        <v>236</v>
      </c>
      <c r="G299" s="23">
        <v>15</v>
      </c>
      <c r="H299" s="23">
        <v>6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1</v>
      </c>
      <c r="C300" s="21" t="s">
        <v>233</v>
      </c>
      <c r="D300" s="22">
        <v>3</v>
      </c>
      <c r="E300" s="22">
        <v>26</v>
      </c>
      <c r="F300" s="16" t="s">
        <v>236</v>
      </c>
      <c r="G300" s="23">
        <v>15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/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/>
    </row>
    <row r="301" spans="1:27" ht="15.95" customHeight="1" x14ac:dyDescent="0.15">
      <c r="A301" s="1">
        <v>290</v>
      </c>
      <c r="B301" s="30">
        <v>1</v>
      </c>
      <c r="C301" s="21" t="s">
        <v>233</v>
      </c>
      <c r="D301" s="22">
        <v>3</v>
      </c>
      <c r="E301" s="22">
        <v>26</v>
      </c>
      <c r="F301" s="16" t="s">
        <v>236</v>
      </c>
      <c r="G301" s="23">
        <v>15</v>
      </c>
      <c r="H301" s="23">
        <v>8</v>
      </c>
      <c r="I301" s="16">
        <v>2</v>
      </c>
      <c r="J301" s="24"/>
      <c r="K301" s="13">
        <v>1</v>
      </c>
      <c r="L301" s="23">
        <v>2</v>
      </c>
      <c r="M301" s="5">
        <v>0</v>
      </c>
      <c r="N301" s="6">
        <v>1</v>
      </c>
      <c r="O301" s="7">
        <v>1</v>
      </c>
      <c r="P301" s="8">
        <v>0</v>
      </c>
      <c r="Q301" s="7">
        <v>0</v>
      </c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1</v>
      </c>
      <c r="C302" s="21" t="s">
        <v>233</v>
      </c>
      <c r="D302" s="22">
        <v>3</v>
      </c>
      <c r="E302" s="22">
        <v>26</v>
      </c>
      <c r="F302" s="16" t="s">
        <v>236</v>
      </c>
      <c r="G302" s="23">
        <v>15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1</v>
      </c>
      <c r="N302" s="6">
        <v>0</v>
      </c>
      <c r="O302" s="7">
        <v>1</v>
      </c>
      <c r="P302" s="8">
        <v>0</v>
      </c>
      <c r="Q302" s="7">
        <v>0</v>
      </c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21" t="s">
        <v>233</v>
      </c>
      <c r="D303" s="22">
        <v>3</v>
      </c>
      <c r="E303" s="22">
        <v>26</v>
      </c>
      <c r="F303" s="16" t="s">
        <v>236</v>
      </c>
      <c r="G303" s="23">
        <v>15</v>
      </c>
      <c r="H303" s="23">
        <v>8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1</v>
      </c>
      <c r="C304" s="21" t="s">
        <v>233</v>
      </c>
      <c r="D304" s="22">
        <v>3</v>
      </c>
      <c r="E304" s="22">
        <v>26</v>
      </c>
      <c r="F304" s="16" t="s">
        <v>236</v>
      </c>
      <c r="G304" s="23">
        <v>15</v>
      </c>
      <c r="H304" s="23">
        <v>4</v>
      </c>
      <c r="I304" s="16">
        <v>2</v>
      </c>
      <c r="J304" s="24"/>
      <c r="K304" s="13">
        <v>2</v>
      </c>
      <c r="L304" s="23"/>
      <c r="M304" s="5"/>
      <c r="N304" s="6"/>
      <c r="O304" s="7"/>
      <c r="P304" s="8"/>
      <c r="Q304" s="7"/>
      <c r="R304" s="19"/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/>
    </row>
    <row r="305" spans="1:27" ht="15.95" customHeight="1" x14ac:dyDescent="0.15">
      <c r="A305" s="1">
        <v>294</v>
      </c>
      <c r="B305" s="30">
        <v>1</v>
      </c>
      <c r="C305" s="21" t="s">
        <v>233</v>
      </c>
      <c r="D305" s="22">
        <v>3</v>
      </c>
      <c r="E305" s="22">
        <v>26</v>
      </c>
      <c r="F305" s="16" t="s">
        <v>236</v>
      </c>
      <c r="G305" s="23">
        <v>15</v>
      </c>
      <c r="H305" s="23">
        <v>8</v>
      </c>
      <c r="I305" s="16">
        <v>2</v>
      </c>
      <c r="J305" s="24"/>
      <c r="K305" s="13">
        <v>3</v>
      </c>
      <c r="L305" s="23">
        <v>1</v>
      </c>
      <c r="M305" s="5">
        <v>1</v>
      </c>
      <c r="N305" s="6">
        <v>1</v>
      </c>
      <c r="O305" s="7">
        <v>1</v>
      </c>
      <c r="P305" s="8">
        <v>0</v>
      </c>
      <c r="Q305" s="7">
        <v>0</v>
      </c>
      <c r="R305" s="19"/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/>
    </row>
    <row r="306" spans="1:27" ht="15.95" customHeight="1" x14ac:dyDescent="0.15">
      <c r="A306" s="1">
        <v>295</v>
      </c>
      <c r="B306" s="30">
        <v>1</v>
      </c>
      <c r="C306" s="21" t="s">
        <v>233</v>
      </c>
      <c r="D306" s="22">
        <v>3</v>
      </c>
      <c r="E306" s="22">
        <v>26</v>
      </c>
      <c r="F306" s="16" t="s">
        <v>236</v>
      </c>
      <c r="G306" s="23">
        <v>15</v>
      </c>
      <c r="H306" s="23">
        <v>3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/>
      <c r="S306" s="23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2">
        <v>0</v>
      </c>
      <c r="AA306" s="19"/>
    </row>
    <row r="307" spans="1:27" ht="15.95" customHeight="1" x14ac:dyDescent="0.15">
      <c r="A307" s="1">
        <v>296</v>
      </c>
      <c r="B307" s="30">
        <v>1</v>
      </c>
      <c r="C307" s="21" t="s">
        <v>233</v>
      </c>
      <c r="D307" s="22">
        <v>3</v>
      </c>
      <c r="E307" s="22">
        <v>26</v>
      </c>
      <c r="F307" s="16" t="s">
        <v>236</v>
      </c>
      <c r="G307" s="23">
        <v>15</v>
      </c>
      <c r="H307" s="23">
        <v>3</v>
      </c>
      <c r="I307" s="16">
        <v>2</v>
      </c>
      <c r="J307" s="24"/>
      <c r="K307" s="13">
        <v>3</v>
      </c>
      <c r="L307" s="23">
        <v>2</v>
      </c>
      <c r="M307" s="5">
        <v>0</v>
      </c>
      <c r="N307" s="6">
        <v>0</v>
      </c>
      <c r="O307" s="7">
        <v>1</v>
      </c>
      <c r="P307" s="8">
        <v>0</v>
      </c>
      <c r="Q307" s="7">
        <v>0</v>
      </c>
      <c r="R307" s="19"/>
      <c r="S307" s="23">
        <v>2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/>
    </row>
    <row r="308" spans="1:27" ht="15.95" customHeight="1" x14ac:dyDescent="0.15">
      <c r="A308" s="1">
        <v>297</v>
      </c>
      <c r="B308" s="30">
        <v>1</v>
      </c>
      <c r="C308" s="21" t="s">
        <v>233</v>
      </c>
      <c r="D308" s="22">
        <v>3</v>
      </c>
      <c r="E308" s="22">
        <v>26</v>
      </c>
      <c r="F308" s="16" t="s">
        <v>236</v>
      </c>
      <c r="G308" s="23">
        <v>15</v>
      </c>
      <c r="H308" s="23">
        <v>5</v>
      </c>
      <c r="I308" s="16">
        <v>2</v>
      </c>
      <c r="J308" s="24"/>
      <c r="K308" s="13">
        <v>2</v>
      </c>
      <c r="L308" s="23"/>
      <c r="M308" s="5"/>
      <c r="N308" s="6"/>
      <c r="O308" s="7"/>
      <c r="P308" s="8"/>
      <c r="Q308" s="7"/>
      <c r="R308" s="19"/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/>
    </row>
    <row r="309" spans="1:27" ht="15.95" customHeight="1" x14ac:dyDescent="0.15">
      <c r="A309" s="1">
        <v>298</v>
      </c>
      <c r="B309" s="30">
        <v>1</v>
      </c>
      <c r="C309" s="21" t="s">
        <v>233</v>
      </c>
      <c r="D309" s="22">
        <v>3</v>
      </c>
      <c r="E309" s="22">
        <v>26</v>
      </c>
      <c r="F309" s="16" t="s">
        <v>236</v>
      </c>
      <c r="G309" s="23">
        <v>15</v>
      </c>
      <c r="H309" s="23">
        <v>7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1</v>
      </c>
      <c r="P309" s="8">
        <v>0</v>
      </c>
      <c r="Q309" s="7">
        <v>0</v>
      </c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1</v>
      </c>
      <c r="C310" s="21" t="s">
        <v>233</v>
      </c>
      <c r="D310" s="22">
        <v>3</v>
      </c>
      <c r="E310" s="22">
        <v>26</v>
      </c>
      <c r="F310" s="16" t="s">
        <v>236</v>
      </c>
      <c r="G310" s="23">
        <v>15</v>
      </c>
      <c r="H310" s="23">
        <v>2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/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1</v>
      </c>
      <c r="Y310" s="7">
        <v>0</v>
      </c>
      <c r="Z310" s="12">
        <v>0</v>
      </c>
      <c r="AA310" s="19"/>
    </row>
    <row r="311" spans="1:27" ht="15.95" customHeight="1" x14ac:dyDescent="0.15">
      <c r="A311" s="1">
        <v>300</v>
      </c>
      <c r="B311" s="30">
        <v>1</v>
      </c>
      <c r="C311" s="21" t="s">
        <v>233</v>
      </c>
      <c r="D311" s="22">
        <v>3</v>
      </c>
      <c r="E311" s="22">
        <v>26</v>
      </c>
      <c r="F311" s="16" t="s">
        <v>236</v>
      </c>
      <c r="G311" s="23">
        <v>15</v>
      </c>
      <c r="H311" s="23">
        <v>7</v>
      </c>
      <c r="I311" s="16">
        <v>2</v>
      </c>
      <c r="J311" s="24"/>
      <c r="K311" s="13">
        <v>2</v>
      </c>
      <c r="L311" s="23"/>
      <c r="M311" s="5"/>
      <c r="N311" s="6"/>
      <c r="O311" s="7"/>
      <c r="P311" s="8"/>
      <c r="Q311" s="7"/>
      <c r="R311" s="19"/>
      <c r="S311" s="23">
        <v>1</v>
      </c>
      <c r="T311" s="5">
        <v>1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/>
    </row>
    <row r="312" spans="1:27" ht="15.95" customHeight="1" x14ac:dyDescent="0.15">
      <c r="A312" s="1">
        <v>301</v>
      </c>
      <c r="B312" s="30">
        <v>1</v>
      </c>
      <c r="C312" s="21" t="s">
        <v>233</v>
      </c>
      <c r="D312" s="22">
        <v>3</v>
      </c>
      <c r="E312" s="22">
        <v>26</v>
      </c>
      <c r="F312" s="16" t="s">
        <v>236</v>
      </c>
      <c r="G312" s="23">
        <v>15</v>
      </c>
      <c r="H312" s="23">
        <v>3</v>
      </c>
      <c r="I312" s="16">
        <v>2</v>
      </c>
      <c r="J312" s="24"/>
      <c r="K312" s="13">
        <v>1</v>
      </c>
      <c r="L312" s="23">
        <v>1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21" t="s">
        <v>233</v>
      </c>
      <c r="D313" s="22">
        <v>3</v>
      </c>
      <c r="E313" s="22">
        <v>26</v>
      </c>
      <c r="F313" s="16" t="s">
        <v>236</v>
      </c>
      <c r="G313" s="23">
        <v>15</v>
      </c>
      <c r="H313" s="23">
        <v>1</v>
      </c>
      <c r="I313" s="16">
        <v>2</v>
      </c>
      <c r="J313" s="24"/>
      <c r="K313" s="13">
        <v>2</v>
      </c>
      <c r="L313" s="23"/>
      <c r="M313" s="5"/>
      <c r="N313" s="6"/>
      <c r="O313" s="7"/>
      <c r="P313" s="8"/>
      <c r="Q313" s="7"/>
      <c r="R313" s="19"/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/>
    </row>
    <row r="314" spans="1:27" ht="15.95" customHeight="1" x14ac:dyDescent="0.15">
      <c r="A314" s="1">
        <v>303</v>
      </c>
      <c r="B314" s="30">
        <v>1</v>
      </c>
      <c r="C314" s="21" t="s">
        <v>233</v>
      </c>
      <c r="D314" s="22">
        <v>3</v>
      </c>
      <c r="E314" s="22">
        <v>26</v>
      </c>
      <c r="F314" s="16" t="s">
        <v>236</v>
      </c>
      <c r="G314" s="23">
        <v>15</v>
      </c>
      <c r="H314" s="23">
        <v>2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/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/>
    </row>
    <row r="315" spans="1:27" ht="15.95" customHeight="1" x14ac:dyDescent="0.15">
      <c r="A315" s="1">
        <v>304</v>
      </c>
      <c r="B315" s="30">
        <v>1</v>
      </c>
      <c r="C315" s="21" t="s">
        <v>233</v>
      </c>
      <c r="D315" s="22">
        <v>3</v>
      </c>
      <c r="E315" s="22">
        <v>26</v>
      </c>
      <c r="F315" s="16" t="s">
        <v>236</v>
      </c>
      <c r="G315" s="23">
        <v>15</v>
      </c>
      <c r="H315" s="23">
        <v>2</v>
      </c>
      <c r="I315" s="16">
        <v>2</v>
      </c>
      <c r="J315" s="24"/>
      <c r="K315" s="13">
        <v>2</v>
      </c>
      <c r="L315" s="23"/>
      <c r="M315" s="5"/>
      <c r="N315" s="6"/>
      <c r="O315" s="7"/>
      <c r="P315" s="8"/>
      <c r="Q315" s="7"/>
      <c r="R315" s="19"/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/>
    </row>
    <row r="316" spans="1:27" ht="15.95" customHeight="1" x14ac:dyDescent="0.15">
      <c r="A316" s="1">
        <v>305</v>
      </c>
      <c r="B316" s="30">
        <v>1</v>
      </c>
      <c r="C316" s="21" t="s">
        <v>233</v>
      </c>
      <c r="D316" s="22">
        <v>3</v>
      </c>
      <c r="E316" s="22">
        <v>26</v>
      </c>
      <c r="F316" s="16" t="s">
        <v>236</v>
      </c>
      <c r="G316" s="23">
        <v>15</v>
      </c>
      <c r="H316" s="23">
        <v>4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/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/>
    </row>
    <row r="317" spans="1:27" ht="15.95" customHeight="1" x14ac:dyDescent="0.15">
      <c r="A317" s="1">
        <v>306</v>
      </c>
      <c r="B317" s="30">
        <v>1</v>
      </c>
      <c r="C317" s="21" t="s">
        <v>233</v>
      </c>
      <c r="D317" s="22">
        <v>3</v>
      </c>
      <c r="E317" s="22">
        <v>26</v>
      </c>
      <c r="F317" s="16" t="s">
        <v>236</v>
      </c>
      <c r="G317" s="23">
        <v>15</v>
      </c>
      <c r="H317" s="23">
        <v>4</v>
      </c>
      <c r="I317" s="16">
        <v>2</v>
      </c>
      <c r="J317" s="24"/>
      <c r="K317" s="13">
        <v>1</v>
      </c>
      <c r="L317" s="23">
        <v>1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1</v>
      </c>
      <c r="C318" s="21" t="s">
        <v>233</v>
      </c>
      <c r="D318" s="22">
        <v>3</v>
      </c>
      <c r="E318" s="22">
        <v>26</v>
      </c>
      <c r="F318" s="16" t="s">
        <v>236</v>
      </c>
      <c r="G318" s="23">
        <v>15</v>
      </c>
      <c r="H318" s="23">
        <v>2</v>
      </c>
      <c r="I318" s="16">
        <v>2</v>
      </c>
      <c r="J318" s="24"/>
      <c r="K318" s="13">
        <v>2</v>
      </c>
      <c r="L318" s="23"/>
      <c r="M318" s="5"/>
      <c r="N318" s="6"/>
      <c r="O318" s="7"/>
      <c r="P318" s="8"/>
      <c r="Q318" s="7"/>
      <c r="R318" s="19"/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1</v>
      </c>
      <c r="Y318" s="7">
        <v>1</v>
      </c>
      <c r="Z318" s="12">
        <v>0</v>
      </c>
      <c r="AA318" s="19"/>
    </row>
    <row r="319" spans="1:27" ht="15.95" customHeight="1" x14ac:dyDescent="0.15">
      <c r="A319" s="1">
        <v>308</v>
      </c>
      <c r="B319" s="30">
        <v>1</v>
      </c>
      <c r="C319" s="21" t="s">
        <v>233</v>
      </c>
      <c r="D319" s="22">
        <v>3</v>
      </c>
      <c r="E319" s="22">
        <v>26</v>
      </c>
      <c r="F319" s="16" t="s">
        <v>236</v>
      </c>
      <c r="G319" s="23">
        <v>15</v>
      </c>
      <c r="H319" s="23">
        <v>7</v>
      </c>
      <c r="I319" s="16">
        <v>2</v>
      </c>
      <c r="J319" s="24"/>
      <c r="K319" s="13">
        <v>1</v>
      </c>
      <c r="L319" s="23">
        <v>1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1</v>
      </c>
      <c r="C320" s="21" t="s">
        <v>233</v>
      </c>
      <c r="D320" s="22">
        <v>3</v>
      </c>
      <c r="E320" s="22">
        <v>26</v>
      </c>
      <c r="F320" s="16" t="s">
        <v>236</v>
      </c>
      <c r="G320" s="23">
        <v>15</v>
      </c>
      <c r="H320" s="23">
        <v>8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1</v>
      </c>
      <c r="C321" s="21" t="s">
        <v>233</v>
      </c>
      <c r="D321" s="22">
        <v>3</v>
      </c>
      <c r="E321" s="22">
        <v>26</v>
      </c>
      <c r="F321" s="16" t="s">
        <v>236</v>
      </c>
      <c r="G321" s="23">
        <v>15</v>
      </c>
      <c r="H321" s="23">
        <v>6</v>
      </c>
      <c r="I321" s="16">
        <v>2</v>
      </c>
      <c r="J321" s="24"/>
      <c r="K321" s="13">
        <v>1</v>
      </c>
      <c r="L321" s="23">
        <v>2</v>
      </c>
      <c r="M321" s="5">
        <v>0</v>
      </c>
      <c r="N321" s="6">
        <v>0</v>
      </c>
      <c r="O321" s="7">
        <v>1</v>
      </c>
      <c r="P321" s="8">
        <v>0</v>
      </c>
      <c r="Q321" s="7">
        <v>0</v>
      </c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1</v>
      </c>
      <c r="C322" s="21" t="s">
        <v>233</v>
      </c>
      <c r="D322" s="22">
        <v>3</v>
      </c>
      <c r="E322" s="22">
        <v>26</v>
      </c>
      <c r="F322" s="16" t="s">
        <v>236</v>
      </c>
      <c r="G322" s="23">
        <v>15</v>
      </c>
      <c r="H322" s="23">
        <v>3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1</v>
      </c>
      <c r="O322" s="7">
        <v>1</v>
      </c>
      <c r="P322" s="8">
        <v>0</v>
      </c>
      <c r="Q322" s="7">
        <v>0</v>
      </c>
      <c r="R322" s="19"/>
      <c r="S322" s="23">
        <v>1</v>
      </c>
      <c r="T322" s="5">
        <v>0</v>
      </c>
      <c r="U322" s="6">
        <v>0</v>
      </c>
      <c r="V322" s="7">
        <v>1</v>
      </c>
      <c r="W322" s="8">
        <v>0</v>
      </c>
      <c r="X322" s="7">
        <v>0</v>
      </c>
      <c r="Y322" s="7">
        <v>0</v>
      </c>
      <c r="Z322" s="12">
        <v>0</v>
      </c>
      <c r="AA322" s="19"/>
    </row>
    <row r="323" spans="1:27" ht="15.95" customHeight="1" x14ac:dyDescent="0.15">
      <c r="A323" s="1">
        <v>312</v>
      </c>
      <c r="B323" s="30">
        <v>1</v>
      </c>
      <c r="C323" s="21" t="s">
        <v>233</v>
      </c>
      <c r="D323" s="22">
        <v>3</v>
      </c>
      <c r="E323" s="22">
        <v>26</v>
      </c>
      <c r="F323" s="16" t="s">
        <v>236</v>
      </c>
      <c r="G323" s="23">
        <v>15</v>
      </c>
      <c r="H323" s="23">
        <v>2</v>
      </c>
      <c r="I323" s="16">
        <v>2</v>
      </c>
      <c r="J323" s="24"/>
      <c r="K323" s="13">
        <v>1</v>
      </c>
      <c r="L323" s="23">
        <v>2</v>
      </c>
      <c r="M323" s="5">
        <v>0</v>
      </c>
      <c r="N323" s="6">
        <v>0</v>
      </c>
      <c r="O323" s="7">
        <v>0</v>
      </c>
      <c r="P323" s="8">
        <v>1</v>
      </c>
      <c r="Q323" s="7">
        <v>0</v>
      </c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1</v>
      </c>
      <c r="C324" s="21" t="s">
        <v>233</v>
      </c>
      <c r="D324" s="22">
        <v>3</v>
      </c>
      <c r="E324" s="22">
        <v>26</v>
      </c>
      <c r="F324" s="16" t="s">
        <v>236</v>
      </c>
      <c r="G324" s="23">
        <v>15</v>
      </c>
      <c r="H324" s="23">
        <v>2</v>
      </c>
      <c r="I324" s="16">
        <v>2</v>
      </c>
      <c r="J324" s="24"/>
      <c r="K324" s="13">
        <v>2</v>
      </c>
      <c r="L324" s="23"/>
      <c r="M324" s="5"/>
      <c r="N324" s="6"/>
      <c r="O324" s="7"/>
      <c r="P324" s="8"/>
      <c r="Q324" s="7"/>
      <c r="R324" s="19"/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/>
    </row>
    <row r="325" spans="1:27" ht="15.95" customHeight="1" x14ac:dyDescent="0.15">
      <c r="A325" s="1">
        <v>314</v>
      </c>
      <c r="B325" s="30">
        <v>1</v>
      </c>
      <c r="C325" s="21" t="s">
        <v>233</v>
      </c>
      <c r="D325" s="22">
        <v>3</v>
      </c>
      <c r="E325" s="22">
        <v>26</v>
      </c>
      <c r="F325" s="16" t="s">
        <v>236</v>
      </c>
      <c r="G325" s="23">
        <v>16</v>
      </c>
      <c r="H325" s="23">
        <v>5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0</v>
      </c>
      <c r="O325" s="7">
        <v>0</v>
      </c>
      <c r="P325" s="8">
        <v>1</v>
      </c>
      <c r="Q325" s="7">
        <v>0</v>
      </c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1</v>
      </c>
      <c r="C326" s="21" t="s">
        <v>233</v>
      </c>
      <c r="D326" s="22">
        <v>3</v>
      </c>
      <c r="E326" s="22">
        <v>26</v>
      </c>
      <c r="F326" s="16" t="s">
        <v>236</v>
      </c>
      <c r="G326" s="23">
        <v>16</v>
      </c>
      <c r="H326" s="23">
        <v>4</v>
      </c>
      <c r="I326" s="16">
        <v>2</v>
      </c>
      <c r="J326" s="24"/>
      <c r="K326" s="13">
        <v>1</v>
      </c>
      <c r="L326" s="23">
        <v>1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1</v>
      </c>
      <c r="C327" s="21" t="s">
        <v>233</v>
      </c>
      <c r="D327" s="22">
        <v>3</v>
      </c>
      <c r="E327" s="22">
        <v>26</v>
      </c>
      <c r="F327" s="16" t="s">
        <v>236</v>
      </c>
      <c r="G327" s="23">
        <v>16</v>
      </c>
      <c r="H327" s="23">
        <v>3</v>
      </c>
      <c r="I327" s="16">
        <v>2</v>
      </c>
      <c r="J327" s="24"/>
      <c r="K327" s="13">
        <v>1</v>
      </c>
      <c r="L327" s="23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1</v>
      </c>
      <c r="C328" s="21" t="s">
        <v>233</v>
      </c>
      <c r="D328" s="22">
        <v>3</v>
      </c>
      <c r="E328" s="22">
        <v>26</v>
      </c>
      <c r="F328" s="16" t="s">
        <v>236</v>
      </c>
      <c r="G328" s="23">
        <v>16</v>
      </c>
      <c r="H328" s="23">
        <v>5</v>
      </c>
      <c r="I328" s="16">
        <v>2</v>
      </c>
      <c r="J328" s="24"/>
      <c r="K328" s="13">
        <v>1</v>
      </c>
      <c r="L328" s="23">
        <v>2</v>
      </c>
      <c r="M328" s="5">
        <v>0</v>
      </c>
      <c r="N328" s="6">
        <v>0</v>
      </c>
      <c r="O328" s="7">
        <v>0</v>
      </c>
      <c r="P328" s="8">
        <v>1</v>
      </c>
      <c r="Q328" s="7">
        <v>0</v>
      </c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1</v>
      </c>
      <c r="C329" s="21" t="s">
        <v>233</v>
      </c>
      <c r="D329" s="22">
        <v>3</v>
      </c>
      <c r="E329" s="22">
        <v>26</v>
      </c>
      <c r="F329" s="16" t="s">
        <v>236</v>
      </c>
      <c r="G329" s="23">
        <v>16</v>
      </c>
      <c r="H329" s="23">
        <v>5</v>
      </c>
      <c r="I329" s="16">
        <v>2</v>
      </c>
      <c r="J329" s="24"/>
      <c r="K329" s="13">
        <v>2</v>
      </c>
      <c r="L329" s="23"/>
      <c r="M329" s="5"/>
      <c r="N329" s="6"/>
      <c r="O329" s="7"/>
      <c r="P329" s="8"/>
      <c r="Q329" s="7"/>
      <c r="R329" s="19"/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/>
    </row>
    <row r="330" spans="1:27" ht="15.95" customHeight="1" x14ac:dyDescent="0.15">
      <c r="A330" s="1">
        <v>319</v>
      </c>
      <c r="B330" s="30">
        <v>1</v>
      </c>
      <c r="C330" s="21" t="s">
        <v>233</v>
      </c>
      <c r="D330" s="22">
        <v>3</v>
      </c>
      <c r="E330" s="22">
        <v>26</v>
      </c>
      <c r="F330" s="16" t="s">
        <v>236</v>
      </c>
      <c r="G330" s="23">
        <v>16</v>
      </c>
      <c r="H330" s="23">
        <v>5</v>
      </c>
      <c r="I330" s="16">
        <v>2</v>
      </c>
      <c r="J330" s="24"/>
      <c r="K330" s="13">
        <v>1</v>
      </c>
      <c r="L330" s="23">
        <v>1</v>
      </c>
      <c r="M330" s="5">
        <v>0</v>
      </c>
      <c r="N330" s="6">
        <v>1</v>
      </c>
      <c r="O330" s="7">
        <v>0</v>
      </c>
      <c r="P330" s="8">
        <v>1</v>
      </c>
      <c r="Q330" s="7">
        <v>0</v>
      </c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1</v>
      </c>
      <c r="C331" s="21" t="s">
        <v>233</v>
      </c>
      <c r="D331" s="22">
        <v>3</v>
      </c>
      <c r="E331" s="22">
        <v>26</v>
      </c>
      <c r="F331" s="16" t="s">
        <v>236</v>
      </c>
      <c r="G331" s="23">
        <v>16</v>
      </c>
      <c r="H331" s="23">
        <v>4</v>
      </c>
      <c r="I331" s="16">
        <v>2</v>
      </c>
      <c r="J331" s="24"/>
      <c r="K331" s="13">
        <v>2</v>
      </c>
      <c r="L331" s="23"/>
      <c r="M331" s="5"/>
      <c r="N331" s="6"/>
      <c r="O331" s="7"/>
      <c r="P331" s="8"/>
      <c r="Q331" s="7"/>
      <c r="R331" s="19"/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/>
    </row>
    <row r="332" spans="1:27" ht="15.95" customHeight="1" x14ac:dyDescent="0.15">
      <c r="A332" s="1">
        <v>321</v>
      </c>
      <c r="B332" s="30">
        <v>1</v>
      </c>
      <c r="C332" s="21" t="s">
        <v>233</v>
      </c>
      <c r="D332" s="22">
        <v>3</v>
      </c>
      <c r="E332" s="22">
        <v>26</v>
      </c>
      <c r="F332" s="16" t="s">
        <v>236</v>
      </c>
      <c r="G332" s="23">
        <v>16</v>
      </c>
      <c r="H332" s="23">
        <v>3</v>
      </c>
      <c r="I332" s="16">
        <v>2</v>
      </c>
      <c r="J332" s="24"/>
      <c r="K332" s="13">
        <v>2</v>
      </c>
      <c r="L332" s="23"/>
      <c r="M332" s="5"/>
      <c r="N332" s="6"/>
      <c r="O332" s="7"/>
      <c r="P332" s="8"/>
      <c r="Q332" s="7"/>
      <c r="R332" s="19"/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/>
    </row>
    <row r="333" spans="1:27" ht="15.95" customHeight="1" x14ac:dyDescent="0.15">
      <c r="A333" s="1">
        <v>322</v>
      </c>
      <c r="B333" s="30">
        <v>1</v>
      </c>
      <c r="C333" s="21" t="s">
        <v>233</v>
      </c>
      <c r="D333" s="22">
        <v>3</v>
      </c>
      <c r="E333" s="22">
        <v>26</v>
      </c>
      <c r="F333" s="16" t="s">
        <v>236</v>
      </c>
      <c r="G333" s="23">
        <v>16</v>
      </c>
      <c r="H333" s="23">
        <v>8</v>
      </c>
      <c r="I333" s="16">
        <v>2</v>
      </c>
      <c r="J333" s="24"/>
      <c r="K333" s="13">
        <v>2</v>
      </c>
      <c r="L333" s="23"/>
      <c r="M333" s="5"/>
      <c r="N333" s="6"/>
      <c r="O333" s="7"/>
      <c r="P333" s="8"/>
      <c r="Q333" s="7"/>
      <c r="R333" s="19"/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/>
    </row>
    <row r="334" spans="1:27" ht="15.95" customHeight="1" x14ac:dyDescent="0.15">
      <c r="A334" s="1">
        <v>323</v>
      </c>
      <c r="B334" s="30">
        <v>1</v>
      </c>
      <c r="C334" s="21" t="s">
        <v>233</v>
      </c>
      <c r="D334" s="22">
        <v>3</v>
      </c>
      <c r="E334" s="22">
        <v>26</v>
      </c>
      <c r="F334" s="16" t="s">
        <v>236</v>
      </c>
      <c r="G334" s="23">
        <v>16</v>
      </c>
      <c r="H334" s="23">
        <v>2</v>
      </c>
      <c r="I334" s="16">
        <v>2</v>
      </c>
      <c r="J334" s="24"/>
      <c r="K334" s="13">
        <v>2</v>
      </c>
      <c r="L334" s="23"/>
      <c r="M334" s="5"/>
      <c r="N334" s="6"/>
      <c r="O334" s="7"/>
      <c r="P334" s="8"/>
      <c r="Q334" s="7"/>
      <c r="R334" s="19"/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/>
    </row>
    <row r="335" spans="1:27" ht="15.95" customHeight="1" x14ac:dyDescent="0.15">
      <c r="A335" s="1">
        <v>324</v>
      </c>
      <c r="B335" s="30">
        <v>1</v>
      </c>
      <c r="C335" s="21" t="s">
        <v>233</v>
      </c>
      <c r="D335" s="22">
        <v>3</v>
      </c>
      <c r="E335" s="22">
        <v>26</v>
      </c>
      <c r="F335" s="16" t="s">
        <v>236</v>
      </c>
      <c r="G335" s="23">
        <v>16</v>
      </c>
      <c r="H335" s="23">
        <v>8</v>
      </c>
      <c r="I335" s="16">
        <v>2</v>
      </c>
      <c r="J335" s="24"/>
      <c r="K335" s="13">
        <v>1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>
        <v>1</v>
      </c>
      <c r="C336" s="21" t="s">
        <v>233</v>
      </c>
      <c r="D336" s="22">
        <v>3</v>
      </c>
      <c r="E336" s="22">
        <v>26</v>
      </c>
      <c r="F336" s="16" t="s">
        <v>236</v>
      </c>
      <c r="G336" s="23">
        <v>16</v>
      </c>
      <c r="H336" s="23">
        <v>2</v>
      </c>
      <c r="I336" s="16">
        <v>2</v>
      </c>
      <c r="J336" s="24"/>
      <c r="K336" s="13">
        <v>2</v>
      </c>
      <c r="L336" s="23"/>
      <c r="M336" s="5"/>
      <c r="N336" s="6"/>
      <c r="O336" s="7"/>
      <c r="P336" s="8"/>
      <c r="Q336" s="7"/>
      <c r="R336" s="19"/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/>
    </row>
    <row r="337" spans="1:27" ht="15.95" customHeight="1" x14ac:dyDescent="0.15">
      <c r="A337" s="1">
        <v>326</v>
      </c>
      <c r="B337" s="30">
        <v>1</v>
      </c>
      <c r="C337" s="21" t="s">
        <v>233</v>
      </c>
      <c r="D337" s="22">
        <v>3</v>
      </c>
      <c r="E337" s="22">
        <v>26</v>
      </c>
      <c r="F337" s="16" t="s">
        <v>236</v>
      </c>
      <c r="G337" s="23">
        <v>16</v>
      </c>
      <c r="H337" s="23">
        <v>3</v>
      </c>
      <c r="I337" s="16">
        <v>2</v>
      </c>
      <c r="J337" s="24"/>
      <c r="K337" s="13">
        <v>2</v>
      </c>
      <c r="L337" s="23"/>
      <c r="M337" s="5"/>
      <c r="N337" s="6"/>
      <c r="O337" s="7"/>
      <c r="P337" s="8"/>
      <c r="Q337" s="7"/>
      <c r="R337" s="19"/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1</v>
      </c>
      <c r="Y337" s="7">
        <v>1</v>
      </c>
      <c r="Z337" s="12">
        <v>0</v>
      </c>
      <c r="AA337" s="19"/>
    </row>
    <row r="338" spans="1:27" ht="15.95" customHeight="1" x14ac:dyDescent="0.15">
      <c r="A338" s="1">
        <v>327</v>
      </c>
      <c r="B338" s="30">
        <v>1</v>
      </c>
      <c r="C338" s="21" t="s">
        <v>233</v>
      </c>
      <c r="D338" s="22">
        <v>3</v>
      </c>
      <c r="E338" s="22">
        <v>26</v>
      </c>
      <c r="F338" s="16" t="s">
        <v>236</v>
      </c>
      <c r="G338" s="23">
        <v>16</v>
      </c>
      <c r="H338" s="23">
        <v>4</v>
      </c>
      <c r="I338" s="16">
        <v>2</v>
      </c>
      <c r="J338" s="24"/>
      <c r="K338" s="13">
        <v>2</v>
      </c>
      <c r="L338" s="23"/>
      <c r="M338" s="5"/>
      <c r="N338" s="6"/>
      <c r="O338" s="7"/>
      <c r="P338" s="8"/>
      <c r="Q338" s="7"/>
      <c r="R338" s="19"/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/>
    </row>
    <row r="339" spans="1:27" ht="15.95" customHeight="1" x14ac:dyDescent="0.15">
      <c r="A339" s="1">
        <v>328</v>
      </c>
      <c r="B339" s="30">
        <v>1</v>
      </c>
      <c r="C339" s="21" t="s">
        <v>233</v>
      </c>
      <c r="D339" s="22">
        <v>3</v>
      </c>
      <c r="E339" s="22">
        <v>26</v>
      </c>
      <c r="F339" s="16" t="s">
        <v>236</v>
      </c>
      <c r="G339" s="23">
        <v>16</v>
      </c>
      <c r="H339" s="23">
        <v>2</v>
      </c>
      <c r="I339" s="16">
        <v>2</v>
      </c>
      <c r="J339" s="24"/>
      <c r="K339" s="13">
        <v>2</v>
      </c>
      <c r="L339" s="23"/>
      <c r="M339" s="5"/>
      <c r="N339" s="6"/>
      <c r="O339" s="7"/>
      <c r="P339" s="8"/>
      <c r="Q339" s="7"/>
      <c r="R339" s="19"/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/>
    </row>
    <row r="340" spans="1:27" ht="15.95" customHeight="1" x14ac:dyDescent="0.15">
      <c r="A340" s="1">
        <v>329</v>
      </c>
      <c r="B340" s="30">
        <v>1</v>
      </c>
      <c r="C340" s="21" t="s">
        <v>233</v>
      </c>
      <c r="D340" s="22">
        <v>3</v>
      </c>
      <c r="E340" s="22">
        <v>26</v>
      </c>
      <c r="F340" s="16" t="s">
        <v>236</v>
      </c>
      <c r="G340" s="23">
        <v>16</v>
      </c>
      <c r="H340" s="23">
        <v>5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>
        <v>1</v>
      </c>
      <c r="C341" s="21" t="s">
        <v>233</v>
      </c>
      <c r="D341" s="22">
        <v>3</v>
      </c>
      <c r="E341" s="22">
        <v>26</v>
      </c>
      <c r="F341" s="16" t="s">
        <v>236</v>
      </c>
      <c r="G341" s="23">
        <v>16</v>
      </c>
      <c r="H341" s="23">
        <v>4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>
        <v>1</v>
      </c>
      <c r="C342" s="21" t="s">
        <v>233</v>
      </c>
      <c r="D342" s="22">
        <v>3</v>
      </c>
      <c r="E342" s="22">
        <v>26</v>
      </c>
      <c r="F342" s="16" t="s">
        <v>236</v>
      </c>
      <c r="G342" s="23">
        <v>16</v>
      </c>
      <c r="H342" s="23">
        <v>5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1</v>
      </c>
      <c r="O342" s="7">
        <v>1</v>
      </c>
      <c r="P342" s="8">
        <v>0</v>
      </c>
      <c r="Q342" s="7">
        <v>0</v>
      </c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>
        <v>1</v>
      </c>
      <c r="C343" s="21" t="s">
        <v>233</v>
      </c>
      <c r="D343" s="22">
        <v>3</v>
      </c>
      <c r="E343" s="22">
        <v>26</v>
      </c>
      <c r="F343" s="16" t="s">
        <v>236</v>
      </c>
      <c r="G343" s="23">
        <v>16</v>
      </c>
      <c r="H343" s="23">
        <v>2</v>
      </c>
      <c r="I343" s="16">
        <v>2</v>
      </c>
      <c r="J343" s="24"/>
      <c r="K343" s="13">
        <v>2</v>
      </c>
      <c r="L343" s="23"/>
      <c r="M343" s="5"/>
      <c r="N343" s="6"/>
      <c r="O343" s="7"/>
      <c r="P343" s="8"/>
      <c r="Q343" s="7"/>
      <c r="R343" s="19"/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/>
    </row>
    <row r="344" spans="1:27" ht="15.95" customHeight="1" x14ac:dyDescent="0.15">
      <c r="A344" s="1">
        <v>333</v>
      </c>
      <c r="B344" s="30">
        <v>1</v>
      </c>
      <c r="C344" s="21" t="s">
        <v>233</v>
      </c>
      <c r="D344" s="22">
        <v>3</v>
      </c>
      <c r="E344" s="22">
        <v>26</v>
      </c>
      <c r="F344" s="16" t="s">
        <v>236</v>
      </c>
      <c r="G344" s="23">
        <v>16</v>
      </c>
      <c r="H344" s="23">
        <v>2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/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/>
    </row>
    <row r="345" spans="1:27" ht="15.95" customHeight="1" x14ac:dyDescent="0.15">
      <c r="A345" s="1">
        <v>334</v>
      </c>
      <c r="B345" s="30">
        <v>1</v>
      </c>
      <c r="C345" s="21" t="s">
        <v>233</v>
      </c>
      <c r="D345" s="22">
        <v>3</v>
      </c>
      <c r="E345" s="22">
        <v>26</v>
      </c>
      <c r="F345" s="16" t="s">
        <v>236</v>
      </c>
      <c r="G345" s="23">
        <v>16</v>
      </c>
      <c r="H345" s="23">
        <v>5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0</v>
      </c>
      <c r="O345" s="7">
        <v>1</v>
      </c>
      <c r="P345" s="8">
        <v>0</v>
      </c>
      <c r="Q345" s="7">
        <v>0</v>
      </c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>
        <v>1</v>
      </c>
      <c r="C346" s="21" t="s">
        <v>233</v>
      </c>
      <c r="D346" s="22">
        <v>3</v>
      </c>
      <c r="E346" s="22">
        <v>26</v>
      </c>
      <c r="F346" s="16" t="s">
        <v>236</v>
      </c>
      <c r="G346" s="23">
        <v>16</v>
      </c>
      <c r="H346" s="23">
        <v>4</v>
      </c>
      <c r="I346" s="16">
        <v>2</v>
      </c>
      <c r="J346" s="24"/>
      <c r="K346" s="13">
        <v>3</v>
      </c>
      <c r="L346" s="23">
        <v>2</v>
      </c>
      <c r="M346" s="5">
        <v>0</v>
      </c>
      <c r="N346" s="6">
        <v>0</v>
      </c>
      <c r="O346" s="7">
        <v>1</v>
      </c>
      <c r="P346" s="8">
        <v>0</v>
      </c>
      <c r="Q346" s="7">
        <v>0</v>
      </c>
      <c r="R346" s="19"/>
      <c r="S346" s="23">
        <v>2</v>
      </c>
      <c r="T346" s="5">
        <v>0</v>
      </c>
      <c r="U346" s="6">
        <v>0</v>
      </c>
      <c r="V346" s="7">
        <v>1</v>
      </c>
      <c r="W346" s="8">
        <v>0</v>
      </c>
      <c r="X346" s="7">
        <v>0</v>
      </c>
      <c r="Y346" s="7">
        <v>0</v>
      </c>
      <c r="Z346" s="12">
        <v>0</v>
      </c>
      <c r="AA346" s="19"/>
    </row>
    <row r="347" spans="1:27" ht="15.95" customHeight="1" x14ac:dyDescent="0.15">
      <c r="A347" s="1">
        <v>336</v>
      </c>
      <c r="B347" s="30">
        <v>1</v>
      </c>
      <c r="C347" s="21" t="s">
        <v>233</v>
      </c>
      <c r="D347" s="22">
        <v>3</v>
      </c>
      <c r="E347" s="22">
        <v>26</v>
      </c>
      <c r="F347" s="16" t="s">
        <v>236</v>
      </c>
      <c r="G347" s="23">
        <v>16</v>
      </c>
      <c r="H347" s="23">
        <v>3</v>
      </c>
      <c r="I347" s="16">
        <v>2</v>
      </c>
      <c r="J347" s="24"/>
      <c r="K347" s="13">
        <v>2</v>
      </c>
      <c r="L347" s="23"/>
      <c r="M347" s="5"/>
      <c r="N347" s="6"/>
      <c r="O347" s="7"/>
      <c r="P347" s="8"/>
      <c r="Q347" s="7"/>
      <c r="R347" s="19"/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2</v>
      </c>
      <c r="Y347" s="7">
        <v>0</v>
      </c>
      <c r="Z347" s="12">
        <v>0</v>
      </c>
      <c r="AA347" s="19"/>
    </row>
    <row r="348" spans="1:27" ht="15.95" customHeight="1" x14ac:dyDescent="0.15">
      <c r="A348" s="1">
        <v>337</v>
      </c>
      <c r="B348" s="30">
        <v>1</v>
      </c>
      <c r="C348" s="21" t="s">
        <v>233</v>
      </c>
      <c r="D348" s="22">
        <v>3</v>
      </c>
      <c r="E348" s="22">
        <v>26</v>
      </c>
      <c r="F348" s="16" t="s">
        <v>236</v>
      </c>
      <c r="G348" s="23">
        <v>16</v>
      </c>
      <c r="H348" s="23">
        <v>4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0</v>
      </c>
      <c r="O348" s="7">
        <v>0</v>
      </c>
      <c r="P348" s="8">
        <v>2</v>
      </c>
      <c r="Q348" s="7">
        <v>0</v>
      </c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>
        <v>1</v>
      </c>
      <c r="C349" s="21" t="s">
        <v>233</v>
      </c>
      <c r="D349" s="22">
        <v>3</v>
      </c>
      <c r="E349" s="22">
        <v>26</v>
      </c>
      <c r="F349" s="16" t="s">
        <v>236</v>
      </c>
      <c r="G349" s="23">
        <v>16</v>
      </c>
      <c r="H349" s="23">
        <v>5</v>
      </c>
      <c r="I349" s="16">
        <v>2</v>
      </c>
      <c r="J349" s="24"/>
      <c r="K349" s="13">
        <v>2</v>
      </c>
      <c r="L349" s="23"/>
      <c r="M349" s="5"/>
      <c r="N349" s="6"/>
      <c r="O349" s="7"/>
      <c r="P349" s="8"/>
      <c r="Q349" s="7"/>
      <c r="R349" s="19"/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/>
    </row>
    <row r="350" spans="1:27" ht="15.95" customHeight="1" x14ac:dyDescent="0.15">
      <c r="A350" s="1">
        <v>339</v>
      </c>
      <c r="B350" s="30">
        <v>1</v>
      </c>
      <c r="C350" s="21" t="s">
        <v>233</v>
      </c>
      <c r="D350" s="22">
        <v>3</v>
      </c>
      <c r="E350" s="22">
        <v>26</v>
      </c>
      <c r="F350" s="16" t="s">
        <v>236</v>
      </c>
      <c r="G350" s="23">
        <v>16</v>
      </c>
      <c r="H350" s="23">
        <v>8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1</v>
      </c>
      <c r="O350" s="7">
        <v>0</v>
      </c>
      <c r="P350" s="8">
        <v>1</v>
      </c>
      <c r="Q350" s="7">
        <v>0</v>
      </c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>
        <v>1</v>
      </c>
      <c r="C351" s="21" t="s">
        <v>233</v>
      </c>
      <c r="D351" s="22">
        <v>3</v>
      </c>
      <c r="E351" s="22">
        <v>26</v>
      </c>
      <c r="F351" s="16" t="s">
        <v>236</v>
      </c>
      <c r="G351" s="23">
        <v>16</v>
      </c>
      <c r="H351" s="23">
        <v>3</v>
      </c>
      <c r="I351" s="16">
        <v>2</v>
      </c>
      <c r="J351" s="24"/>
      <c r="K351" s="13">
        <v>3</v>
      </c>
      <c r="L351" s="23">
        <v>1</v>
      </c>
      <c r="M351" s="5">
        <v>0</v>
      </c>
      <c r="N351" s="6">
        <v>0</v>
      </c>
      <c r="O351" s="7">
        <v>1</v>
      </c>
      <c r="P351" s="8">
        <v>0</v>
      </c>
      <c r="Q351" s="7">
        <v>0</v>
      </c>
      <c r="R351" s="19"/>
      <c r="S351" s="23">
        <v>1</v>
      </c>
      <c r="T351" s="5">
        <v>0</v>
      </c>
      <c r="U351" s="6">
        <v>0</v>
      </c>
      <c r="V351" s="7">
        <v>1</v>
      </c>
      <c r="W351" s="8">
        <v>0</v>
      </c>
      <c r="X351" s="7">
        <v>0</v>
      </c>
      <c r="Y351" s="7">
        <v>0</v>
      </c>
      <c r="Z351" s="12">
        <v>0</v>
      </c>
      <c r="AA351" s="19"/>
    </row>
    <row r="352" spans="1:27" ht="15.95" customHeight="1" x14ac:dyDescent="0.15">
      <c r="A352" s="1">
        <v>341</v>
      </c>
      <c r="B352" s="30">
        <v>1</v>
      </c>
      <c r="C352" s="21" t="s">
        <v>233</v>
      </c>
      <c r="D352" s="22">
        <v>3</v>
      </c>
      <c r="E352" s="22">
        <v>26</v>
      </c>
      <c r="F352" s="16" t="s">
        <v>236</v>
      </c>
      <c r="G352" s="23">
        <v>16</v>
      </c>
      <c r="H352" s="23">
        <v>3</v>
      </c>
      <c r="I352" s="16">
        <v>2</v>
      </c>
      <c r="J352" s="24"/>
      <c r="K352" s="13">
        <v>2</v>
      </c>
      <c r="L352" s="23"/>
      <c r="M352" s="5"/>
      <c r="N352" s="6"/>
      <c r="O352" s="7"/>
      <c r="P352" s="8"/>
      <c r="Q352" s="7"/>
      <c r="R352" s="19"/>
      <c r="S352" s="23">
        <v>1</v>
      </c>
      <c r="T352" s="5">
        <v>1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/>
    </row>
    <row r="353" spans="1:27" ht="15.95" customHeight="1" x14ac:dyDescent="0.15">
      <c r="A353" s="1">
        <v>342</v>
      </c>
      <c r="B353" s="30">
        <v>1</v>
      </c>
      <c r="C353" s="21" t="s">
        <v>233</v>
      </c>
      <c r="D353" s="22">
        <v>3</v>
      </c>
      <c r="E353" s="22">
        <v>26</v>
      </c>
      <c r="F353" s="16" t="s">
        <v>236</v>
      </c>
      <c r="G353" s="23">
        <v>16</v>
      </c>
      <c r="H353" s="23">
        <v>6</v>
      </c>
      <c r="I353" s="16">
        <v>2</v>
      </c>
      <c r="J353" s="24"/>
      <c r="K353" s="13">
        <v>1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>
        <v>1</v>
      </c>
      <c r="C354" s="21" t="s">
        <v>233</v>
      </c>
      <c r="D354" s="22">
        <v>3</v>
      </c>
      <c r="E354" s="22">
        <v>26</v>
      </c>
      <c r="F354" s="16" t="s">
        <v>236</v>
      </c>
      <c r="G354" s="23">
        <v>16</v>
      </c>
      <c r="H354" s="23">
        <v>2</v>
      </c>
      <c r="I354" s="16">
        <v>2</v>
      </c>
      <c r="J354" s="24"/>
      <c r="K354" s="13">
        <v>1</v>
      </c>
      <c r="L354" s="23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>
        <v>1</v>
      </c>
      <c r="C355" s="21" t="s">
        <v>233</v>
      </c>
      <c r="D355" s="22">
        <v>3</v>
      </c>
      <c r="E355" s="22">
        <v>26</v>
      </c>
      <c r="F355" s="16" t="s">
        <v>236</v>
      </c>
      <c r="G355" s="23">
        <v>16</v>
      </c>
      <c r="H355" s="23">
        <v>5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>
        <v>1</v>
      </c>
      <c r="C356" s="21" t="s">
        <v>233</v>
      </c>
      <c r="D356" s="22">
        <v>3</v>
      </c>
      <c r="E356" s="22">
        <v>26</v>
      </c>
      <c r="F356" s="16" t="s">
        <v>236</v>
      </c>
      <c r="G356" s="23">
        <v>16</v>
      </c>
      <c r="H356" s="23">
        <v>4</v>
      </c>
      <c r="I356" s="16">
        <v>2</v>
      </c>
      <c r="J356" s="24"/>
      <c r="K356" s="13">
        <v>2</v>
      </c>
      <c r="L356" s="23"/>
      <c r="M356" s="5"/>
      <c r="N356" s="6"/>
      <c r="O356" s="7"/>
      <c r="P356" s="8"/>
      <c r="Q356" s="7"/>
      <c r="R356" s="19"/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/>
    </row>
    <row r="357" spans="1:27" ht="15.95" customHeight="1" x14ac:dyDescent="0.15">
      <c r="A357" s="1">
        <v>346</v>
      </c>
      <c r="B357" s="30">
        <v>1</v>
      </c>
      <c r="C357" s="21" t="s">
        <v>233</v>
      </c>
      <c r="D357" s="22">
        <v>3</v>
      </c>
      <c r="E357" s="22">
        <v>26</v>
      </c>
      <c r="F357" s="16" t="s">
        <v>236</v>
      </c>
      <c r="G357" s="23">
        <v>16</v>
      </c>
      <c r="H357" s="23">
        <v>1</v>
      </c>
      <c r="I357" s="16">
        <v>2</v>
      </c>
      <c r="J357" s="24"/>
      <c r="K357" s="13">
        <v>2</v>
      </c>
      <c r="L357" s="23"/>
      <c r="M357" s="5"/>
      <c r="N357" s="6"/>
      <c r="O357" s="7"/>
      <c r="P357" s="8"/>
      <c r="Q357" s="7"/>
      <c r="R357" s="19"/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2</v>
      </c>
      <c r="Z357" s="12">
        <v>0</v>
      </c>
      <c r="AA357" s="19"/>
    </row>
    <row r="358" spans="1:27" ht="15.95" customHeight="1" x14ac:dyDescent="0.15">
      <c r="A358" s="1">
        <v>347</v>
      </c>
      <c r="B358" s="30">
        <v>1</v>
      </c>
      <c r="C358" s="21" t="s">
        <v>233</v>
      </c>
      <c r="D358" s="22">
        <v>3</v>
      </c>
      <c r="E358" s="22">
        <v>26</v>
      </c>
      <c r="F358" s="16" t="s">
        <v>236</v>
      </c>
      <c r="G358" s="23">
        <v>16</v>
      </c>
      <c r="H358" s="23">
        <v>4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1</v>
      </c>
      <c r="O358" s="7">
        <v>1</v>
      </c>
      <c r="P358" s="8">
        <v>0</v>
      </c>
      <c r="Q358" s="7">
        <v>0</v>
      </c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>
        <v>1</v>
      </c>
      <c r="C359" s="21" t="s">
        <v>233</v>
      </c>
      <c r="D359" s="22">
        <v>3</v>
      </c>
      <c r="E359" s="22">
        <v>26</v>
      </c>
      <c r="F359" s="16" t="s">
        <v>236</v>
      </c>
      <c r="G359" s="23">
        <v>16</v>
      </c>
      <c r="H359" s="23">
        <v>2</v>
      </c>
      <c r="I359" s="16">
        <v>2</v>
      </c>
      <c r="J359" s="24"/>
      <c r="K359" s="13">
        <v>1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>
        <v>1</v>
      </c>
      <c r="C360" s="21" t="s">
        <v>233</v>
      </c>
      <c r="D360" s="22">
        <v>3</v>
      </c>
      <c r="E360" s="22">
        <v>26</v>
      </c>
      <c r="F360" s="16" t="s">
        <v>236</v>
      </c>
      <c r="G360" s="23">
        <v>16</v>
      </c>
      <c r="H360" s="23">
        <v>2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0</v>
      </c>
      <c r="O360" s="7">
        <v>0</v>
      </c>
      <c r="P360" s="8">
        <v>1</v>
      </c>
      <c r="Q360" s="7">
        <v>0</v>
      </c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>
        <v>1</v>
      </c>
      <c r="C361" s="21" t="s">
        <v>233</v>
      </c>
      <c r="D361" s="22">
        <v>3</v>
      </c>
      <c r="E361" s="22">
        <v>26</v>
      </c>
      <c r="F361" s="16" t="s">
        <v>236</v>
      </c>
      <c r="G361" s="23">
        <v>16</v>
      </c>
      <c r="H361" s="23">
        <v>4</v>
      </c>
      <c r="I361" s="16">
        <v>2</v>
      </c>
      <c r="J361" s="24"/>
      <c r="K361" s="13">
        <v>1</v>
      </c>
      <c r="L361" s="23">
        <v>1</v>
      </c>
      <c r="M361" s="5">
        <v>1</v>
      </c>
      <c r="N361" s="6">
        <v>0</v>
      </c>
      <c r="O361" s="7">
        <v>0</v>
      </c>
      <c r="P361" s="8">
        <v>0</v>
      </c>
      <c r="Q361" s="7">
        <v>0</v>
      </c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>
        <v>1</v>
      </c>
      <c r="C362" s="21" t="s">
        <v>233</v>
      </c>
      <c r="D362" s="22">
        <v>3</v>
      </c>
      <c r="E362" s="22">
        <v>26</v>
      </c>
      <c r="F362" s="16" t="s">
        <v>236</v>
      </c>
      <c r="G362" s="23">
        <v>16</v>
      </c>
      <c r="H362" s="23">
        <v>8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0</v>
      </c>
      <c r="O362" s="7">
        <v>1</v>
      </c>
      <c r="P362" s="8">
        <v>0</v>
      </c>
      <c r="Q362" s="7">
        <v>0</v>
      </c>
      <c r="R362" s="19"/>
      <c r="S362" s="23">
        <v>1</v>
      </c>
      <c r="T362" s="5">
        <v>0</v>
      </c>
      <c r="U362" s="6">
        <v>0</v>
      </c>
      <c r="V362" s="7">
        <v>1</v>
      </c>
      <c r="W362" s="8">
        <v>0</v>
      </c>
      <c r="X362" s="7">
        <v>0</v>
      </c>
      <c r="Y362" s="7">
        <v>0</v>
      </c>
      <c r="Z362" s="12">
        <v>0</v>
      </c>
      <c r="AA362" s="19"/>
    </row>
    <row r="363" spans="1:27" ht="15.95" customHeight="1" x14ac:dyDescent="0.15">
      <c r="A363" s="1">
        <v>352</v>
      </c>
      <c r="B363" s="30">
        <v>1</v>
      </c>
      <c r="C363" s="21" t="s">
        <v>233</v>
      </c>
      <c r="D363" s="22">
        <v>3</v>
      </c>
      <c r="E363" s="22">
        <v>26</v>
      </c>
      <c r="F363" s="16" t="s">
        <v>236</v>
      </c>
      <c r="G363" s="23">
        <v>16</v>
      </c>
      <c r="H363" s="23">
        <v>3</v>
      </c>
      <c r="I363" s="16">
        <v>2</v>
      </c>
      <c r="J363" s="24"/>
      <c r="K363" s="13">
        <v>2</v>
      </c>
      <c r="L363" s="23"/>
      <c r="M363" s="5"/>
      <c r="N363" s="6"/>
      <c r="O363" s="7"/>
      <c r="P363" s="8"/>
      <c r="Q363" s="7"/>
      <c r="R363" s="19"/>
      <c r="S363" s="23">
        <v>2</v>
      </c>
      <c r="T363" s="5">
        <v>1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/>
    </row>
    <row r="364" spans="1:27" ht="15.95" customHeight="1" x14ac:dyDescent="0.15">
      <c r="A364" s="1">
        <v>353</v>
      </c>
      <c r="B364" s="30">
        <v>1</v>
      </c>
      <c r="C364" s="21" t="s">
        <v>233</v>
      </c>
      <c r="D364" s="22">
        <v>3</v>
      </c>
      <c r="E364" s="22">
        <v>26</v>
      </c>
      <c r="F364" s="16" t="s">
        <v>236</v>
      </c>
      <c r="G364" s="23">
        <v>17</v>
      </c>
      <c r="H364" s="23">
        <v>4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0</v>
      </c>
      <c r="O364" s="7">
        <v>0</v>
      </c>
      <c r="P364" s="8">
        <v>2</v>
      </c>
      <c r="Q364" s="7">
        <v>0</v>
      </c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>
        <v>1</v>
      </c>
      <c r="C365" s="21" t="s">
        <v>233</v>
      </c>
      <c r="D365" s="22">
        <v>3</v>
      </c>
      <c r="E365" s="22">
        <v>26</v>
      </c>
      <c r="F365" s="16" t="s">
        <v>236</v>
      </c>
      <c r="G365" s="23">
        <v>17</v>
      </c>
      <c r="H365" s="23">
        <v>2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/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/>
    </row>
    <row r="366" spans="1:27" ht="15.95" customHeight="1" x14ac:dyDescent="0.15">
      <c r="A366" s="1">
        <v>355</v>
      </c>
      <c r="B366" s="30">
        <v>1</v>
      </c>
      <c r="C366" s="21" t="s">
        <v>233</v>
      </c>
      <c r="D366" s="22">
        <v>3</v>
      </c>
      <c r="E366" s="22">
        <v>26</v>
      </c>
      <c r="F366" s="16" t="s">
        <v>236</v>
      </c>
      <c r="G366" s="23">
        <v>17</v>
      </c>
      <c r="H366" s="23">
        <v>5</v>
      </c>
      <c r="I366" s="16">
        <v>2</v>
      </c>
      <c r="J366" s="24"/>
      <c r="K366" s="13">
        <v>1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>
        <v>1</v>
      </c>
      <c r="C367" s="21" t="s">
        <v>233</v>
      </c>
      <c r="D367" s="22">
        <v>3</v>
      </c>
      <c r="E367" s="22">
        <v>26</v>
      </c>
      <c r="F367" s="16" t="s">
        <v>236</v>
      </c>
      <c r="G367" s="23">
        <v>17</v>
      </c>
      <c r="H367" s="23">
        <v>2</v>
      </c>
      <c r="I367" s="16">
        <v>2</v>
      </c>
      <c r="J367" s="24"/>
      <c r="K367" s="13">
        <v>1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>
        <v>1</v>
      </c>
      <c r="C368" s="21" t="s">
        <v>233</v>
      </c>
      <c r="D368" s="22">
        <v>3</v>
      </c>
      <c r="E368" s="22">
        <v>26</v>
      </c>
      <c r="F368" s="16" t="s">
        <v>236</v>
      </c>
      <c r="G368" s="23">
        <v>17</v>
      </c>
      <c r="H368" s="23">
        <v>2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/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/>
    </row>
    <row r="369" spans="1:27" ht="15.95" customHeight="1" x14ac:dyDescent="0.15">
      <c r="A369" s="1">
        <v>358</v>
      </c>
      <c r="B369" s="30">
        <v>1</v>
      </c>
      <c r="C369" s="21" t="s">
        <v>233</v>
      </c>
      <c r="D369" s="22">
        <v>3</v>
      </c>
      <c r="E369" s="22">
        <v>26</v>
      </c>
      <c r="F369" s="16" t="s">
        <v>236</v>
      </c>
      <c r="G369" s="23">
        <v>17</v>
      </c>
      <c r="H369" s="23">
        <v>2</v>
      </c>
      <c r="I369" s="16">
        <v>2</v>
      </c>
      <c r="J369" s="24"/>
      <c r="K369" s="13">
        <v>1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>
        <v>1</v>
      </c>
      <c r="C370" s="21" t="s">
        <v>233</v>
      </c>
      <c r="D370" s="22">
        <v>3</v>
      </c>
      <c r="E370" s="22">
        <v>26</v>
      </c>
      <c r="F370" s="16" t="s">
        <v>236</v>
      </c>
      <c r="G370" s="23">
        <v>17</v>
      </c>
      <c r="H370" s="23">
        <v>4</v>
      </c>
      <c r="I370" s="16">
        <v>2</v>
      </c>
      <c r="J370" s="24"/>
      <c r="K370" s="13">
        <v>1</v>
      </c>
      <c r="L370" s="23">
        <v>1</v>
      </c>
      <c r="M370" s="5">
        <v>0</v>
      </c>
      <c r="N370" s="6">
        <v>0</v>
      </c>
      <c r="O370" s="7">
        <v>1</v>
      </c>
      <c r="P370" s="8">
        <v>1</v>
      </c>
      <c r="Q370" s="7">
        <v>0</v>
      </c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>
        <v>1</v>
      </c>
      <c r="C371" s="21" t="s">
        <v>233</v>
      </c>
      <c r="D371" s="22">
        <v>3</v>
      </c>
      <c r="E371" s="22">
        <v>26</v>
      </c>
      <c r="F371" s="16" t="s">
        <v>236</v>
      </c>
      <c r="G371" s="23">
        <v>17</v>
      </c>
      <c r="H371" s="23">
        <v>3</v>
      </c>
      <c r="I371" s="16">
        <v>2</v>
      </c>
      <c r="J371" s="24"/>
      <c r="K371" s="13">
        <v>1</v>
      </c>
      <c r="L371" s="23">
        <v>1</v>
      </c>
      <c r="M371" s="5">
        <v>0</v>
      </c>
      <c r="N371" s="6">
        <v>0</v>
      </c>
      <c r="O371" s="7">
        <v>0</v>
      </c>
      <c r="P371" s="8">
        <v>1</v>
      </c>
      <c r="Q371" s="7">
        <v>0</v>
      </c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>
        <v>1</v>
      </c>
      <c r="C372" s="21" t="s">
        <v>233</v>
      </c>
      <c r="D372" s="22">
        <v>3</v>
      </c>
      <c r="E372" s="22">
        <v>26</v>
      </c>
      <c r="F372" s="16" t="s">
        <v>236</v>
      </c>
      <c r="G372" s="23">
        <v>17</v>
      </c>
      <c r="H372" s="23">
        <v>4</v>
      </c>
      <c r="I372" s="16">
        <v>2</v>
      </c>
      <c r="J372" s="24"/>
      <c r="K372" s="13">
        <v>1</v>
      </c>
      <c r="L372" s="23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>
        <v>1</v>
      </c>
      <c r="C373" s="21" t="s">
        <v>233</v>
      </c>
      <c r="D373" s="22">
        <v>3</v>
      </c>
      <c r="E373" s="22">
        <v>26</v>
      </c>
      <c r="F373" s="16" t="s">
        <v>236</v>
      </c>
      <c r="G373" s="23">
        <v>17</v>
      </c>
      <c r="H373" s="23">
        <v>4</v>
      </c>
      <c r="I373" s="16">
        <v>2</v>
      </c>
      <c r="J373" s="24"/>
      <c r="K373" s="13">
        <v>1</v>
      </c>
      <c r="L373" s="23">
        <v>1</v>
      </c>
      <c r="M373" s="5">
        <v>0</v>
      </c>
      <c r="N373" s="6">
        <v>0</v>
      </c>
      <c r="O373" s="7">
        <v>1</v>
      </c>
      <c r="P373" s="8">
        <v>0</v>
      </c>
      <c r="Q373" s="7">
        <v>0</v>
      </c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>
        <v>1</v>
      </c>
      <c r="C374" s="21" t="s">
        <v>233</v>
      </c>
      <c r="D374" s="22">
        <v>3</v>
      </c>
      <c r="E374" s="22">
        <v>26</v>
      </c>
      <c r="F374" s="16" t="s">
        <v>236</v>
      </c>
      <c r="G374" s="23">
        <v>17</v>
      </c>
      <c r="H374" s="23">
        <v>2</v>
      </c>
      <c r="I374" s="16">
        <v>2</v>
      </c>
      <c r="J374" s="24"/>
      <c r="K374" s="13">
        <v>1</v>
      </c>
      <c r="L374" s="23">
        <v>1</v>
      </c>
      <c r="M374" s="5">
        <v>0</v>
      </c>
      <c r="N374" s="6">
        <v>0</v>
      </c>
      <c r="O374" s="7">
        <v>1</v>
      </c>
      <c r="P374" s="8">
        <v>0</v>
      </c>
      <c r="Q374" s="7">
        <v>0</v>
      </c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>
        <v>1</v>
      </c>
      <c r="C375" s="21" t="s">
        <v>233</v>
      </c>
      <c r="D375" s="22">
        <v>3</v>
      </c>
      <c r="E375" s="22">
        <v>26</v>
      </c>
      <c r="F375" s="16" t="s">
        <v>236</v>
      </c>
      <c r="G375" s="23">
        <v>17</v>
      </c>
      <c r="H375" s="23">
        <v>2</v>
      </c>
      <c r="I375" s="16">
        <v>2</v>
      </c>
      <c r="J375" s="24"/>
      <c r="K375" s="13">
        <v>1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>
        <v>1</v>
      </c>
      <c r="C376" s="21" t="s">
        <v>233</v>
      </c>
      <c r="D376" s="22">
        <v>3</v>
      </c>
      <c r="E376" s="22">
        <v>26</v>
      </c>
      <c r="F376" s="16" t="s">
        <v>236</v>
      </c>
      <c r="G376" s="23">
        <v>17</v>
      </c>
      <c r="H376" s="23">
        <v>3</v>
      </c>
      <c r="I376" s="16">
        <v>2</v>
      </c>
      <c r="J376" s="24"/>
      <c r="K376" s="13">
        <v>2</v>
      </c>
      <c r="L376" s="23"/>
      <c r="M376" s="5"/>
      <c r="N376" s="6"/>
      <c r="O376" s="7"/>
      <c r="P376" s="8"/>
      <c r="Q376" s="7"/>
      <c r="R376" s="19"/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/>
    </row>
    <row r="377" spans="1:27" ht="15.95" customHeight="1" x14ac:dyDescent="0.15">
      <c r="A377" s="1">
        <v>366</v>
      </c>
      <c r="B377" s="30">
        <v>1</v>
      </c>
      <c r="C377" s="21" t="s">
        <v>233</v>
      </c>
      <c r="D377" s="22">
        <v>3</v>
      </c>
      <c r="E377" s="22">
        <v>26</v>
      </c>
      <c r="F377" s="16" t="s">
        <v>236</v>
      </c>
      <c r="G377" s="23">
        <v>17</v>
      </c>
      <c r="H377" s="23">
        <v>4</v>
      </c>
      <c r="I377" s="16">
        <v>2</v>
      </c>
      <c r="J377" s="24"/>
      <c r="K377" s="13">
        <v>1</v>
      </c>
      <c r="L377" s="23">
        <v>2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>
        <v>1</v>
      </c>
      <c r="C378" s="21" t="s">
        <v>233</v>
      </c>
      <c r="D378" s="22">
        <v>3</v>
      </c>
      <c r="E378" s="22">
        <v>26</v>
      </c>
      <c r="F378" s="16" t="s">
        <v>236</v>
      </c>
      <c r="G378" s="23">
        <v>17</v>
      </c>
      <c r="H378" s="23">
        <v>4</v>
      </c>
      <c r="I378" s="16">
        <v>2</v>
      </c>
      <c r="J378" s="24"/>
      <c r="K378" s="13">
        <v>1</v>
      </c>
      <c r="L378" s="23">
        <v>2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>
        <v>1</v>
      </c>
      <c r="C379" s="21" t="s">
        <v>233</v>
      </c>
      <c r="D379" s="22">
        <v>3</v>
      </c>
      <c r="E379" s="22">
        <v>26</v>
      </c>
      <c r="F379" s="16" t="s">
        <v>236</v>
      </c>
      <c r="G379" s="23">
        <v>17</v>
      </c>
      <c r="H379" s="23">
        <v>5</v>
      </c>
      <c r="I379" s="16">
        <v>2</v>
      </c>
      <c r="J379" s="24"/>
      <c r="K379" s="13">
        <v>1</v>
      </c>
      <c r="L379" s="23">
        <v>1</v>
      </c>
      <c r="M379" s="5">
        <v>0</v>
      </c>
      <c r="N379" s="6">
        <v>1</v>
      </c>
      <c r="O379" s="7">
        <v>1</v>
      </c>
      <c r="P379" s="8">
        <v>0</v>
      </c>
      <c r="Q379" s="7">
        <v>0</v>
      </c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>
        <v>1</v>
      </c>
      <c r="C380" s="21" t="s">
        <v>233</v>
      </c>
      <c r="D380" s="22">
        <v>3</v>
      </c>
      <c r="E380" s="22">
        <v>26</v>
      </c>
      <c r="F380" s="16" t="s">
        <v>236</v>
      </c>
      <c r="G380" s="23">
        <v>17</v>
      </c>
      <c r="H380" s="23">
        <v>5</v>
      </c>
      <c r="I380" s="16">
        <v>2</v>
      </c>
      <c r="J380" s="24"/>
      <c r="K380" s="13">
        <v>1</v>
      </c>
      <c r="L380" s="23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>
        <v>1</v>
      </c>
      <c r="C381" s="21" t="s">
        <v>233</v>
      </c>
      <c r="D381" s="22">
        <v>3</v>
      </c>
      <c r="E381" s="22">
        <v>26</v>
      </c>
      <c r="F381" s="16" t="s">
        <v>236</v>
      </c>
      <c r="G381" s="23">
        <v>17</v>
      </c>
      <c r="H381" s="23">
        <v>2</v>
      </c>
      <c r="I381" s="16">
        <v>2</v>
      </c>
      <c r="J381" s="24"/>
      <c r="K381" s="13">
        <v>1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>
        <v>1</v>
      </c>
      <c r="C382" s="21" t="s">
        <v>233</v>
      </c>
      <c r="D382" s="22">
        <v>3</v>
      </c>
      <c r="E382" s="22">
        <v>26</v>
      </c>
      <c r="F382" s="16" t="s">
        <v>236</v>
      </c>
      <c r="G382" s="23">
        <v>17</v>
      </c>
      <c r="H382" s="23">
        <v>4</v>
      </c>
      <c r="I382" s="16">
        <v>2</v>
      </c>
      <c r="J382" s="24"/>
      <c r="K382" s="13">
        <v>1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>
        <v>1</v>
      </c>
      <c r="C383" s="21" t="s">
        <v>233</v>
      </c>
      <c r="D383" s="22">
        <v>3</v>
      </c>
      <c r="E383" s="22">
        <v>26</v>
      </c>
      <c r="F383" s="16" t="s">
        <v>236</v>
      </c>
      <c r="G383" s="23">
        <v>17</v>
      </c>
      <c r="H383" s="23">
        <v>2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/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/>
    </row>
    <row r="384" spans="1:27" ht="15.95" customHeight="1" x14ac:dyDescent="0.15">
      <c r="A384" s="1">
        <v>373</v>
      </c>
      <c r="B384" s="30">
        <v>1</v>
      </c>
      <c r="C384" s="21" t="s">
        <v>233</v>
      </c>
      <c r="D384" s="22">
        <v>3</v>
      </c>
      <c r="E384" s="22">
        <v>26</v>
      </c>
      <c r="F384" s="16" t="s">
        <v>236</v>
      </c>
      <c r="G384" s="23">
        <v>17</v>
      </c>
      <c r="H384" s="23">
        <v>3</v>
      </c>
      <c r="I384" s="16">
        <v>2</v>
      </c>
      <c r="J384" s="24"/>
      <c r="K384" s="13">
        <v>1</v>
      </c>
      <c r="L384" s="23">
        <v>1</v>
      </c>
      <c r="M384" s="5">
        <v>2</v>
      </c>
      <c r="N384" s="6">
        <v>0</v>
      </c>
      <c r="O384" s="7">
        <v>0</v>
      </c>
      <c r="P384" s="8">
        <v>0</v>
      </c>
      <c r="Q384" s="7">
        <v>0</v>
      </c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>
        <v>2</v>
      </c>
      <c r="C385" s="21" t="s">
        <v>233</v>
      </c>
      <c r="D385" s="22">
        <v>3</v>
      </c>
      <c r="E385" s="22">
        <v>26</v>
      </c>
      <c r="F385" s="16" t="s">
        <v>236</v>
      </c>
      <c r="G385" s="23"/>
      <c r="H385" s="23"/>
      <c r="I385" s="16"/>
      <c r="J385" s="24"/>
      <c r="K385" s="13">
        <v>1</v>
      </c>
      <c r="L385" s="23">
        <v>5</v>
      </c>
      <c r="M385" s="5">
        <v>0</v>
      </c>
      <c r="N385" s="6">
        <v>3</v>
      </c>
      <c r="O385" s="7">
        <v>0</v>
      </c>
      <c r="P385" s="8">
        <v>0</v>
      </c>
      <c r="Q385" s="7">
        <v>0</v>
      </c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>
        <v>2</v>
      </c>
      <c r="C386" s="21" t="s">
        <v>233</v>
      </c>
      <c r="D386" s="22">
        <v>3</v>
      </c>
      <c r="E386" s="22">
        <v>26</v>
      </c>
      <c r="F386" s="16" t="s">
        <v>236</v>
      </c>
      <c r="G386" s="23"/>
      <c r="H386" s="23"/>
      <c r="I386" s="16"/>
      <c r="J386" s="24"/>
      <c r="K386" s="13">
        <v>1</v>
      </c>
      <c r="L386" s="23">
        <v>5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>
        <v>2</v>
      </c>
      <c r="C387" s="21" t="s">
        <v>233</v>
      </c>
      <c r="D387" s="22">
        <v>3</v>
      </c>
      <c r="E387" s="22">
        <v>26</v>
      </c>
      <c r="F387" s="16" t="s">
        <v>236</v>
      </c>
      <c r="G387" s="23"/>
      <c r="H387" s="23"/>
      <c r="I387" s="16"/>
      <c r="J387" s="24"/>
      <c r="K387" s="13">
        <v>1</v>
      </c>
      <c r="L387" s="23">
        <v>5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>
        <v>2</v>
      </c>
      <c r="C388" s="21" t="s">
        <v>233</v>
      </c>
      <c r="D388" s="22">
        <v>3</v>
      </c>
      <c r="E388" s="22">
        <v>26</v>
      </c>
      <c r="F388" s="16" t="s">
        <v>236</v>
      </c>
      <c r="G388" s="23"/>
      <c r="H388" s="23"/>
      <c r="I388" s="16"/>
      <c r="J388" s="24"/>
      <c r="K388" s="13">
        <v>1</v>
      </c>
      <c r="L388" s="23">
        <v>5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>
        <v>2</v>
      </c>
      <c r="C389" s="21" t="s">
        <v>233</v>
      </c>
      <c r="D389" s="22">
        <v>3</v>
      </c>
      <c r="E389" s="22">
        <v>26</v>
      </c>
      <c r="F389" s="16" t="s">
        <v>236</v>
      </c>
      <c r="G389" s="23"/>
      <c r="H389" s="23"/>
      <c r="I389" s="16"/>
      <c r="J389" s="24"/>
      <c r="K389" s="13">
        <v>1</v>
      </c>
      <c r="L389" s="23">
        <v>5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>
        <v>2</v>
      </c>
      <c r="C390" s="21" t="s">
        <v>233</v>
      </c>
      <c r="D390" s="22">
        <v>3</v>
      </c>
      <c r="E390" s="22">
        <v>26</v>
      </c>
      <c r="F390" s="16" t="s">
        <v>236</v>
      </c>
      <c r="G390" s="23"/>
      <c r="H390" s="23"/>
      <c r="I390" s="16"/>
      <c r="J390" s="24"/>
      <c r="K390" s="13">
        <v>1</v>
      </c>
      <c r="L390" s="23">
        <v>5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>
        <v>2</v>
      </c>
      <c r="C391" s="21" t="s">
        <v>233</v>
      </c>
      <c r="D391" s="22">
        <v>3</v>
      </c>
      <c r="E391" s="22">
        <v>26</v>
      </c>
      <c r="F391" s="16" t="s">
        <v>236</v>
      </c>
      <c r="G391" s="23"/>
      <c r="H391" s="23"/>
      <c r="I391" s="16"/>
      <c r="J391" s="24"/>
      <c r="K391" s="13">
        <v>1</v>
      </c>
      <c r="L391" s="23">
        <v>5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>
        <v>2</v>
      </c>
      <c r="C392" s="21" t="s">
        <v>233</v>
      </c>
      <c r="D392" s="22">
        <v>3</v>
      </c>
      <c r="E392" s="22">
        <v>26</v>
      </c>
      <c r="F392" s="16" t="s">
        <v>236</v>
      </c>
      <c r="G392" s="23"/>
      <c r="H392" s="23"/>
      <c r="I392" s="16"/>
      <c r="J392" s="24"/>
      <c r="K392" s="13">
        <v>1</v>
      </c>
      <c r="L392" s="23">
        <v>5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>
        <v>2</v>
      </c>
      <c r="C393" s="21" t="s">
        <v>233</v>
      </c>
      <c r="D393" s="22">
        <v>3</v>
      </c>
      <c r="E393" s="22">
        <v>26</v>
      </c>
      <c r="F393" s="16" t="s">
        <v>236</v>
      </c>
      <c r="G393" s="23"/>
      <c r="H393" s="23"/>
      <c r="I393" s="16"/>
      <c r="J393" s="24"/>
      <c r="K393" s="13">
        <v>1</v>
      </c>
      <c r="L393" s="23">
        <v>5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>
        <v>2</v>
      </c>
      <c r="C394" s="21" t="s">
        <v>233</v>
      </c>
      <c r="D394" s="22">
        <v>3</v>
      </c>
      <c r="E394" s="22">
        <v>26</v>
      </c>
      <c r="F394" s="16" t="s">
        <v>236</v>
      </c>
      <c r="G394" s="23"/>
      <c r="H394" s="23"/>
      <c r="I394" s="16"/>
      <c r="J394" s="24"/>
      <c r="K394" s="13">
        <v>1</v>
      </c>
      <c r="L394" s="23">
        <v>5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>
        <v>2</v>
      </c>
      <c r="C395" s="21" t="s">
        <v>233</v>
      </c>
      <c r="D395" s="22">
        <v>3</v>
      </c>
      <c r="E395" s="22">
        <v>26</v>
      </c>
      <c r="F395" s="16" t="s">
        <v>236</v>
      </c>
      <c r="G395" s="23"/>
      <c r="H395" s="23"/>
      <c r="I395" s="16"/>
      <c r="J395" s="24"/>
      <c r="K395" s="13">
        <v>1</v>
      </c>
      <c r="L395" s="23">
        <v>5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>
        <v>2</v>
      </c>
      <c r="C396" s="21" t="s">
        <v>233</v>
      </c>
      <c r="D396" s="22">
        <v>3</v>
      </c>
      <c r="E396" s="22">
        <v>26</v>
      </c>
      <c r="F396" s="16" t="s">
        <v>236</v>
      </c>
      <c r="G396" s="23"/>
      <c r="H396" s="23"/>
      <c r="I396" s="16"/>
      <c r="J396" s="24"/>
      <c r="K396" s="13">
        <v>1</v>
      </c>
      <c r="L396" s="23">
        <v>5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>
        <v>2</v>
      </c>
      <c r="C397" s="21" t="s">
        <v>233</v>
      </c>
      <c r="D397" s="22">
        <v>3</v>
      </c>
      <c r="E397" s="22">
        <v>26</v>
      </c>
      <c r="F397" s="16" t="s">
        <v>236</v>
      </c>
      <c r="G397" s="23"/>
      <c r="H397" s="23"/>
      <c r="I397" s="16"/>
      <c r="J397" s="24"/>
      <c r="K397" s="13">
        <v>1</v>
      </c>
      <c r="L397" s="23">
        <v>5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>
        <v>2</v>
      </c>
      <c r="C398" s="21" t="s">
        <v>233</v>
      </c>
      <c r="D398" s="22">
        <v>3</v>
      </c>
      <c r="E398" s="22">
        <v>26</v>
      </c>
      <c r="F398" s="16" t="s">
        <v>236</v>
      </c>
      <c r="G398" s="23"/>
      <c r="H398" s="23"/>
      <c r="I398" s="16"/>
      <c r="J398" s="24"/>
      <c r="K398" s="13">
        <v>1</v>
      </c>
      <c r="L398" s="23">
        <v>5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>
        <v>2</v>
      </c>
      <c r="C399" s="21" t="s">
        <v>233</v>
      </c>
      <c r="D399" s="22">
        <v>3</v>
      </c>
      <c r="E399" s="22">
        <v>26</v>
      </c>
      <c r="F399" s="16" t="s">
        <v>236</v>
      </c>
      <c r="G399" s="23"/>
      <c r="H399" s="23"/>
      <c r="I399" s="16"/>
      <c r="J399" s="24"/>
      <c r="K399" s="13">
        <v>1</v>
      </c>
      <c r="L399" s="23">
        <v>5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>
        <v>2</v>
      </c>
      <c r="C400" s="21" t="s">
        <v>233</v>
      </c>
      <c r="D400" s="22">
        <v>3</v>
      </c>
      <c r="E400" s="22">
        <v>26</v>
      </c>
      <c r="F400" s="16" t="s">
        <v>236</v>
      </c>
      <c r="G400" s="23"/>
      <c r="H400" s="23"/>
      <c r="I400" s="16"/>
      <c r="J400" s="24"/>
      <c r="K400" s="13">
        <v>1</v>
      </c>
      <c r="L400" s="23">
        <v>5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>
        <v>2</v>
      </c>
      <c r="C401" s="21" t="s">
        <v>233</v>
      </c>
      <c r="D401" s="22">
        <v>3</v>
      </c>
      <c r="E401" s="22">
        <v>26</v>
      </c>
      <c r="F401" s="16" t="s">
        <v>236</v>
      </c>
      <c r="G401" s="23"/>
      <c r="H401" s="23"/>
      <c r="I401" s="16"/>
      <c r="J401" s="24"/>
      <c r="K401" s="13">
        <v>1</v>
      </c>
      <c r="L401" s="23">
        <v>5</v>
      </c>
      <c r="M401" s="5">
        <v>1</v>
      </c>
      <c r="N401" s="6">
        <v>0</v>
      </c>
      <c r="O401" s="7">
        <v>0</v>
      </c>
      <c r="P401" s="8">
        <v>0</v>
      </c>
      <c r="Q401" s="7">
        <v>0</v>
      </c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>
        <v>2</v>
      </c>
      <c r="C402" s="21" t="s">
        <v>233</v>
      </c>
      <c r="D402" s="22">
        <v>3</v>
      </c>
      <c r="E402" s="22">
        <v>26</v>
      </c>
      <c r="F402" s="16" t="s">
        <v>236</v>
      </c>
      <c r="G402" s="23"/>
      <c r="H402" s="23"/>
      <c r="I402" s="16"/>
      <c r="J402" s="24"/>
      <c r="K402" s="13">
        <v>1</v>
      </c>
      <c r="L402" s="23">
        <v>5</v>
      </c>
      <c r="M402" s="5">
        <v>2</v>
      </c>
      <c r="N402" s="6">
        <v>1</v>
      </c>
      <c r="O402" s="7">
        <v>0</v>
      </c>
      <c r="P402" s="8">
        <v>0</v>
      </c>
      <c r="Q402" s="7">
        <v>0</v>
      </c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>
        <v>2</v>
      </c>
      <c r="C403" s="21" t="s">
        <v>233</v>
      </c>
      <c r="D403" s="22">
        <v>3</v>
      </c>
      <c r="E403" s="22">
        <v>26</v>
      </c>
      <c r="F403" s="16" t="s">
        <v>236</v>
      </c>
      <c r="G403" s="23"/>
      <c r="H403" s="23"/>
      <c r="I403" s="16"/>
      <c r="J403" s="24"/>
      <c r="K403" s="13">
        <v>1</v>
      </c>
      <c r="L403" s="23">
        <v>5</v>
      </c>
      <c r="M403" s="5">
        <v>2</v>
      </c>
      <c r="N403" s="6">
        <v>1</v>
      </c>
      <c r="O403" s="7">
        <v>0</v>
      </c>
      <c r="P403" s="8">
        <v>0</v>
      </c>
      <c r="Q403" s="7">
        <v>0</v>
      </c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>
        <v>2</v>
      </c>
      <c r="C404" s="21" t="s">
        <v>233</v>
      </c>
      <c r="D404" s="22">
        <v>3</v>
      </c>
      <c r="E404" s="22">
        <v>26</v>
      </c>
      <c r="F404" s="16" t="s">
        <v>236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>
        <v>2</v>
      </c>
      <c r="C405" s="21" t="s">
        <v>233</v>
      </c>
      <c r="D405" s="22">
        <v>3</v>
      </c>
      <c r="E405" s="22">
        <v>26</v>
      </c>
      <c r="F405" s="16" t="s">
        <v>236</v>
      </c>
      <c r="G405" s="23"/>
      <c r="H405" s="23"/>
      <c r="I405" s="16"/>
      <c r="J405" s="24"/>
      <c r="K405" s="13">
        <v>1</v>
      </c>
      <c r="L405" s="23">
        <v>5</v>
      </c>
      <c r="M405" s="5">
        <v>2</v>
      </c>
      <c r="N405" s="6">
        <v>0</v>
      </c>
      <c r="O405" s="7">
        <v>0</v>
      </c>
      <c r="P405" s="8">
        <v>0</v>
      </c>
      <c r="Q405" s="7">
        <v>0</v>
      </c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>
        <v>2</v>
      </c>
      <c r="C406" s="21" t="s">
        <v>233</v>
      </c>
      <c r="D406" s="22">
        <v>3</v>
      </c>
      <c r="E406" s="22">
        <v>26</v>
      </c>
      <c r="F406" s="16" t="s">
        <v>236</v>
      </c>
      <c r="G406" s="23"/>
      <c r="H406" s="23"/>
      <c r="I406" s="16"/>
      <c r="J406" s="24"/>
      <c r="K406" s="13">
        <v>1</v>
      </c>
      <c r="L406" s="23">
        <v>5</v>
      </c>
      <c r="M406" s="5">
        <v>1</v>
      </c>
      <c r="N406" s="6">
        <v>1</v>
      </c>
      <c r="O406" s="7">
        <v>0</v>
      </c>
      <c r="P406" s="8">
        <v>0</v>
      </c>
      <c r="Q406" s="7">
        <v>0</v>
      </c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>
        <v>2</v>
      </c>
      <c r="C407" s="21" t="s">
        <v>233</v>
      </c>
      <c r="D407" s="22">
        <v>3</v>
      </c>
      <c r="E407" s="22">
        <v>26</v>
      </c>
      <c r="F407" s="16" t="s">
        <v>236</v>
      </c>
      <c r="G407" s="23"/>
      <c r="H407" s="23"/>
      <c r="I407" s="16"/>
      <c r="J407" s="24"/>
      <c r="K407" s="13">
        <v>1</v>
      </c>
      <c r="L407" s="23">
        <v>5</v>
      </c>
      <c r="M407" s="5">
        <v>3</v>
      </c>
      <c r="N407" s="6">
        <v>1</v>
      </c>
      <c r="O407" s="7">
        <v>0</v>
      </c>
      <c r="P407" s="8">
        <v>0</v>
      </c>
      <c r="Q407" s="7">
        <v>0</v>
      </c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>
        <v>2</v>
      </c>
      <c r="C408" s="21" t="s">
        <v>233</v>
      </c>
      <c r="D408" s="22">
        <v>3</v>
      </c>
      <c r="E408" s="22">
        <v>26</v>
      </c>
      <c r="F408" s="16" t="s">
        <v>236</v>
      </c>
      <c r="G408" s="23"/>
      <c r="H408" s="23"/>
      <c r="I408" s="16"/>
      <c r="J408" s="24"/>
      <c r="K408" s="13">
        <v>1</v>
      </c>
      <c r="L408" s="23">
        <v>5</v>
      </c>
      <c r="M408" s="5">
        <v>1</v>
      </c>
      <c r="N408" s="6">
        <v>0</v>
      </c>
      <c r="O408" s="7">
        <v>0</v>
      </c>
      <c r="P408" s="8">
        <v>0</v>
      </c>
      <c r="Q408" s="7">
        <v>0</v>
      </c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>
        <v>2</v>
      </c>
      <c r="C409" s="21" t="s">
        <v>233</v>
      </c>
      <c r="D409" s="22">
        <v>3</v>
      </c>
      <c r="E409" s="22">
        <v>26</v>
      </c>
      <c r="F409" s="16" t="s">
        <v>236</v>
      </c>
      <c r="G409" s="23"/>
      <c r="H409" s="23"/>
      <c r="I409" s="16"/>
      <c r="J409" s="24"/>
      <c r="K409" s="13">
        <v>1</v>
      </c>
      <c r="L409" s="23">
        <v>5</v>
      </c>
      <c r="M409" s="5">
        <v>2</v>
      </c>
      <c r="N409" s="6">
        <v>1</v>
      </c>
      <c r="O409" s="7">
        <v>0</v>
      </c>
      <c r="P409" s="8">
        <v>0</v>
      </c>
      <c r="Q409" s="7">
        <v>0</v>
      </c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>
        <v>2</v>
      </c>
      <c r="C410" s="21" t="s">
        <v>233</v>
      </c>
      <c r="D410" s="22">
        <v>3</v>
      </c>
      <c r="E410" s="22">
        <v>26</v>
      </c>
      <c r="F410" s="16" t="s">
        <v>236</v>
      </c>
      <c r="G410" s="23"/>
      <c r="H410" s="23"/>
      <c r="I410" s="16"/>
      <c r="J410" s="24"/>
      <c r="K410" s="13">
        <v>1</v>
      </c>
      <c r="L410" s="23">
        <v>5</v>
      </c>
      <c r="M410" s="5">
        <v>2</v>
      </c>
      <c r="N410" s="6">
        <v>2</v>
      </c>
      <c r="O410" s="7">
        <v>0</v>
      </c>
      <c r="P410" s="8">
        <v>0</v>
      </c>
      <c r="Q410" s="7">
        <v>0</v>
      </c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>
        <v>2</v>
      </c>
      <c r="C411" s="21" t="s">
        <v>233</v>
      </c>
      <c r="D411" s="22">
        <v>3</v>
      </c>
      <c r="E411" s="22">
        <v>26</v>
      </c>
      <c r="F411" s="16" t="s">
        <v>236</v>
      </c>
      <c r="G411" s="23"/>
      <c r="H411" s="23"/>
      <c r="I411" s="16"/>
      <c r="J411" s="24"/>
      <c r="K411" s="13">
        <v>1</v>
      </c>
      <c r="L411" s="23">
        <v>5</v>
      </c>
      <c r="M411" s="5">
        <v>1</v>
      </c>
      <c r="N411" s="6">
        <v>0</v>
      </c>
      <c r="O411" s="7">
        <v>0</v>
      </c>
      <c r="P411" s="8">
        <v>0</v>
      </c>
      <c r="Q411" s="7">
        <v>0</v>
      </c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>
        <v>2</v>
      </c>
      <c r="C412" s="21" t="s">
        <v>233</v>
      </c>
      <c r="D412" s="22">
        <v>3</v>
      </c>
      <c r="E412" s="22">
        <v>26</v>
      </c>
      <c r="F412" s="16" t="s">
        <v>236</v>
      </c>
      <c r="G412" s="23"/>
      <c r="H412" s="23"/>
      <c r="I412" s="16"/>
      <c r="J412" s="24"/>
      <c r="K412" s="13">
        <v>1</v>
      </c>
      <c r="L412" s="23">
        <v>5</v>
      </c>
      <c r="M412" s="5">
        <v>2</v>
      </c>
      <c r="N412" s="6">
        <v>1</v>
      </c>
      <c r="O412" s="7">
        <v>0</v>
      </c>
      <c r="P412" s="8">
        <v>0</v>
      </c>
      <c r="Q412" s="7">
        <v>0</v>
      </c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>
        <v>2</v>
      </c>
      <c r="C413" s="21" t="s">
        <v>233</v>
      </c>
      <c r="D413" s="22">
        <v>3</v>
      </c>
      <c r="E413" s="22">
        <v>26</v>
      </c>
      <c r="F413" s="16" t="s">
        <v>236</v>
      </c>
      <c r="G413" s="23"/>
      <c r="H413" s="23"/>
      <c r="I413" s="16"/>
      <c r="J413" s="24"/>
      <c r="K413" s="13">
        <v>1</v>
      </c>
      <c r="L413" s="23">
        <v>5</v>
      </c>
      <c r="M413" s="5">
        <v>2</v>
      </c>
      <c r="N413" s="6">
        <v>1</v>
      </c>
      <c r="O413" s="7">
        <v>0</v>
      </c>
      <c r="P413" s="8">
        <v>0</v>
      </c>
      <c r="Q413" s="7">
        <v>0</v>
      </c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>
        <v>2</v>
      </c>
      <c r="C414" s="21" t="s">
        <v>233</v>
      </c>
      <c r="D414" s="22">
        <v>3</v>
      </c>
      <c r="E414" s="22">
        <v>26</v>
      </c>
      <c r="F414" s="16" t="s">
        <v>236</v>
      </c>
      <c r="G414" s="23"/>
      <c r="H414" s="23"/>
      <c r="I414" s="16"/>
      <c r="J414" s="24"/>
      <c r="K414" s="13">
        <v>1</v>
      </c>
      <c r="L414" s="23">
        <v>5</v>
      </c>
      <c r="M414" s="5">
        <v>1</v>
      </c>
      <c r="N414" s="6">
        <v>0</v>
      </c>
      <c r="O414" s="7">
        <v>0</v>
      </c>
      <c r="P414" s="8">
        <v>0</v>
      </c>
      <c r="Q414" s="7">
        <v>0</v>
      </c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>
        <v>2</v>
      </c>
      <c r="C415" s="21" t="s">
        <v>233</v>
      </c>
      <c r="D415" s="22">
        <v>3</v>
      </c>
      <c r="E415" s="22">
        <v>26</v>
      </c>
      <c r="F415" s="16" t="s">
        <v>236</v>
      </c>
      <c r="G415" s="23"/>
      <c r="H415" s="23"/>
      <c r="I415" s="16"/>
      <c r="J415" s="24"/>
      <c r="K415" s="13">
        <v>1</v>
      </c>
      <c r="L415" s="23">
        <v>5</v>
      </c>
      <c r="M415" s="5">
        <v>3</v>
      </c>
      <c r="N415" s="6">
        <v>1</v>
      </c>
      <c r="O415" s="7">
        <v>0</v>
      </c>
      <c r="P415" s="8">
        <v>0</v>
      </c>
      <c r="Q415" s="7">
        <v>0</v>
      </c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>
        <v>2</v>
      </c>
      <c r="C416" s="21" t="s">
        <v>233</v>
      </c>
      <c r="D416" s="22">
        <v>3</v>
      </c>
      <c r="E416" s="22">
        <v>26</v>
      </c>
      <c r="F416" s="16" t="s">
        <v>236</v>
      </c>
      <c r="G416" s="23"/>
      <c r="H416" s="23"/>
      <c r="I416" s="16"/>
      <c r="J416" s="24"/>
      <c r="K416" s="13">
        <v>1</v>
      </c>
      <c r="L416" s="23">
        <v>5</v>
      </c>
      <c r="M416" s="5">
        <v>1</v>
      </c>
      <c r="N416" s="6">
        <v>1</v>
      </c>
      <c r="O416" s="7">
        <v>0</v>
      </c>
      <c r="P416" s="8">
        <v>0</v>
      </c>
      <c r="Q416" s="7">
        <v>0</v>
      </c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>
        <v>2</v>
      </c>
      <c r="C417" s="21" t="s">
        <v>233</v>
      </c>
      <c r="D417" s="22">
        <v>3</v>
      </c>
      <c r="E417" s="22">
        <v>26</v>
      </c>
      <c r="F417" s="16" t="s">
        <v>236</v>
      </c>
      <c r="G417" s="23"/>
      <c r="H417" s="23"/>
      <c r="I417" s="16"/>
      <c r="J417" s="24"/>
      <c r="K417" s="13">
        <v>1</v>
      </c>
      <c r="L417" s="23">
        <v>5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>
        <v>2</v>
      </c>
      <c r="C418" s="21" t="s">
        <v>233</v>
      </c>
      <c r="D418" s="22">
        <v>3</v>
      </c>
      <c r="E418" s="22">
        <v>26</v>
      </c>
      <c r="F418" s="16" t="s">
        <v>236</v>
      </c>
      <c r="G418" s="23"/>
      <c r="H418" s="23"/>
      <c r="I418" s="16"/>
      <c r="J418" s="24"/>
      <c r="K418" s="13">
        <v>1</v>
      </c>
      <c r="L418" s="23">
        <v>5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>
        <v>2</v>
      </c>
      <c r="C419" s="21" t="s">
        <v>233</v>
      </c>
      <c r="D419" s="22">
        <v>3</v>
      </c>
      <c r="E419" s="22">
        <v>26</v>
      </c>
      <c r="F419" s="16" t="s">
        <v>236</v>
      </c>
      <c r="G419" s="23"/>
      <c r="H419" s="23"/>
      <c r="I419" s="16"/>
      <c r="J419" s="24"/>
      <c r="K419" s="13">
        <v>1</v>
      </c>
      <c r="L419" s="23">
        <v>5</v>
      </c>
      <c r="M419" s="5">
        <v>2</v>
      </c>
      <c r="N419" s="6">
        <v>1</v>
      </c>
      <c r="O419" s="7">
        <v>0</v>
      </c>
      <c r="P419" s="8">
        <v>0</v>
      </c>
      <c r="Q419" s="7">
        <v>0</v>
      </c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>
        <v>2</v>
      </c>
      <c r="C420" s="21" t="s">
        <v>233</v>
      </c>
      <c r="D420" s="22">
        <v>3</v>
      </c>
      <c r="E420" s="22">
        <v>26</v>
      </c>
      <c r="F420" s="16" t="s">
        <v>236</v>
      </c>
      <c r="G420" s="23"/>
      <c r="H420" s="23"/>
      <c r="I420" s="16"/>
      <c r="J420" s="24"/>
      <c r="K420" s="13">
        <v>1</v>
      </c>
      <c r="L420" s="23">
        <v>5</v>
      </c>
      <c r="M420" s="5">
        <v>1</v>
      </c>
      <c r="N420" s="6">
        <v>1</v>
      </c>
      <c r="O420" s="7">
        <v>0</v>
      </c>
      <c r="P420" s="8">
        <v>0</v>
      </c>
      <c r="Q420" s="7">
        <v>0</v>
      </c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>
        <v>2</v>
      </c>
      <c r="C421" s="21" t="s">
        <v>233</v>
      </c>
      <c r="D421" s="22">
        <v>3</v>
      </c>
      <c r="E421" s="22">
        <v>26</v>
      </c>
      <c r="F421" s="16" t="s">
        <v>236</v>
      </c>
      <c r="G421" s="23"/>
      <c r="H421" s="23"/>
      <c r="I421" s="16"/>
      <c r="J421" s="24"/>
      <c r="K421" s="13">
        <v>1</v>
      </c>
      <c r="L421" s="23">
        <v>5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11</v>
      </c>
      <c r="H4" s="140" t="s">
        <v>53</v>
      </c>
      <c r="K4" s="305">
        <f>COUNTIFS(ローデータ!B12:B1011,1,ローデータ!G12:G1011,$G$4)</f>
        <v>45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45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45</v>
      </c>
      <c r="D16" s="56">
        <f>SUM(B16:C16)</f>
        <v>45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24</v>
      </c>
      <c r="C23" s="210"/>
      <c r="D23" s="208">
        <f>COUNTIFS(ローデータ!$B$12:$B$1011,1,ローデータ!$G$12:$G$1011,$G$4,ローデータ!$K$12:$K$1011,D21)</f>
        <v>13</v>
      </c>
      <c r="E23" s="210"/>
      <c r="F23" s="208">
        <f>COUNTIFS(ローデータ!$B$12:$B$1011,1,ローデータ!$G$12:$G$1011,$G$4,ローデータ!$K$12:$K$1011,F21)</f>
        <v>8</v>
      </c>
      <c r="G23" s="209"/>
      <c r="H23" s="210"/>
      <c r="I23" s="56">
        <f>SUM(B23:H23)</f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3</v>
      </c>
      <c r="K29" s="85">
        <f>SUMIFS(ローデータ!N12:N1011,ローデータ!$B$12:$B$1011,1,ローデータ!$G$12:$G$1011,$G$4,ローデータ!$K$12:$K$1011,$B$21)</f>
        <v>14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8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8</v>
      </c>
      <c r="H44" s="88">
        <f>COUNTIFS(ローデータ!$B$12:$B$1011,1,ローデータ!$G$12:$G$1011,$G$4,ローデータ!$K$12:$K$1011,$F$21,ローデータ!$S$12:$S$1011,H41)</f>
        <v>8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8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7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6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7</v>
      </c>
      <c r="M50" s="90">
        <f>SUMIFS(ローデータ!Y12:Y1011,ローデータ!$B$12:$B$1011,1,ローデータ!$G$12:$G$1011,$G$4,ローデータ!$K$12:$K$1011,$F$21)</f>
        <v>2</v>
      </c>
      <c r="N50" s="90">
        <f>SUMIFS(ローデータ!Z12:Z1011,ローデータ!$B$12:$B$1011,1,ローデータ!$G$12:$G$1011,$G$4,ローデータ!$K$12:$K$1011,$F$21)</f>
        <v>1</v>
      </c>
      <c r="O50" s="94">
        <f>SUM(H50:N50)</f>
        <v>19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2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11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4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9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5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45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2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5</v>
      </c>
      <c r="F76" s="210"/>
      <c r="G76" s="208">
        <f>COUNTIFS(ローデータ!$B$12:$B$1011,1,ローデータ!$G$12:$G$1011,$G$4,ローデータ!$H$12:$H$1011,$A$76,ローデータ!$K$12:$K$1011,G73)</f>
        <v>4</v>
      </c>
      <c r="H76" s="209"/>
      <c r="I76" s="209"/>
      <c r="J76" s="103">
        <f t="shared" si="2"/>
        <v>11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4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9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3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5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13</v>
      </c>
      <c r="F84" s="403"/>
      <c r="G84" s="404">
        <f>SUM(G75:I83)</f>
        <v>8</v>
      </c>
      <c r="H84" s="404"/>
      <c r="I84" s="402"/>
      <c r="J84" s="105">
        <f t="shared" si="2"/>
        <v>45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2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8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2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2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3</v>
      </c>
      <c r="M101" s="102">
        <f>SUM(M92:M100)</f>
        <v>14</v>
      </c>
      <c r="N101" s="102">
        <f>SUM(N92:N100)</f>
        <v>6</v>
      </c>
      <c r="O101" s="102">
        <f>SUM(O92:O100)</f>
        <v>4</v>
      </c>
      <c r="P101" s="102">
        <f>SUM(P92:P100)</f>
        <v>0</v>
      </c>
      <c r="Q101" s="102">
        <f t="shared" si="3"/>
        <v>27</v>
      </c>
    </row>
    <row r="102" spans="1:17" ht="14.1" customHeight="1" x14ac:dyDescent="0.15">
      <c r="A102" s="133" t="s">
        <v>50</v>
      </c>
      <c r="B102" s="134"/>
      <c r="C102" s="56">
        <f>SUM(C93:C101)</f>
        <v>19</v>
      </c>
      <c r="D102" s="56">
        <f>SUM(D93:D101)</f>
        <v>5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5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5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2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4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1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3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3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3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3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13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13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5</v>
      </c>
      <c r="L118" s="108">
        <f t="shared" si="8"/>
        <v>0</v>
      </c>
      <c r="M118" s="108">
        <f t="shared" si="8"/>
        <v>0</v>
      </c>
      <c r="N118" s="108">
        <f t="shared" si="8"/>
        <v>2</v>
      </c>
      <c r="O118" s="108">
        <f t="shared" si="8"/>
        <v>11</v>
      </c>
      <c r="P118" s="108">
        <f t="shared" si="8"/>
        <v>0</v>
      </c>
      <c r="Q118" s="108">
        <f t="shared" si="5"/>
        <v>18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8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8</v>
      </c>
      <c r="I136" s="110">
        <f>SUM(I127:I135)</f>
        <v>8</v>
      </c>
      <c r="J136" s="108">
        <f>SUM(J127:J135)</f>
        <v>0</v>
      </c>
      <c r="K136" s="108">
        <f>SUM(K127:K135)</f>
        <v>0</v>
      </c>
      <c r="L136" s="108">
        <f t="shared" si="9"/>
        <v>8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4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5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3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2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3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4</v>
      </c>
      <c r="N145" s="90">
        <f>SUMIFS(ローデータ!$Y$12:$Y$1011,ローデータ!$B$12:$B$1011,1,ローデータ!$G$12:$G$1011,$G$4,ローデータ!$K$12:$K$1011,$F$21,ローデータ!$H$12:$H$1011,A145)</f>
        <v>2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9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1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1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7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10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3</v>
      </c>
      <c r="L152" s="56">
        <f t="shared" si="15"/>
        <v>0</v>
      </c>
      <c r="M152" s="56">
        <f t="shared" si="15"/>
        <v>7</v>
      </c>
      <c r="N152" s="56">
        <f t="shared" si="15"/>
        <v>2</v>
      </c>
      <c r="O152" s="56">
        <f t="shared" si="15"/>
        <v>1</v>
      </c>
      <c r="P152" s="56">
        <f t="shared" si="13"/>
        <v>19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24</v>
      </c>
      <c r="G159" s="210"/>
      <c r="H159" s="208">
        <f>COUNTIFS(ローデータ!$B$12:$B$1011,1,ローデータ!$G$12:$G$1011,$G$4,ローデータ!$I$12:$I$1011,$C$14,ローデータ!$K$12:$K$1011,H157)</f>
        <v>13</v>
      </c>
      <c r="I159" s="210"/>
      <c r="J159" s="208">
        <f>COUNTIFS(ローデータ!$B$12:$B$1011,1,ローデータ!$G$12:$G$1011,$G$4,ローデータ!$I$12:$I$1011,$C$14,ローデータ!$K$12:$K$1011,J157)</f>
        <v>8</v>
      </c>
      <c r="K159" s="209"/>
      <c r="L159" s="210"/>
      <c r="M159" s="56">
        <f t="shared" ref="M159:M171" si="16">SUM(F159:L159)</f>
        <v>45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24</v>
      </c>
      <c r="G171" s="210"/>
      <c r="H171" s="208">
        <f>SUM(H159:I170)</f>
        <v>13</v>
      </c>
      <c r="I171" s="210"/>
      <c r="J171" s="208">
        <f>SUM(J159:L170)</f>
        <v>8</v>
      </c>
      <c r="K171" s="209"/>
      <c r="L171" s="210"/>
      <c r="M171" s="56">
        <f t="shared" si="16"/>
        <v>45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19</v>
      </c>
      <c r="G191" s="56">
        <f>SUM(G179:G190)</f>
        <v>5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3</v>
      </c>
      <c r="G198" s="89">
        <f>SUMIFS(ローデータ!N12:N1011,ローデータ!$B$12:$B$1011,1,ローデータ!$G$12:$G$1011,$G$4,ローデータ!$I$12:$I$1011,$C$14,ローデータ!$K$12:$K$1011,$B$21)</f>
        <v>14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3</v>
      </c>
      <c r="G210" s="94">
        <f t="shared" ref="G210:I210" si="19">SUM(G198:G209)</f>
        <v>14</v>
      </c>
      <c r="H210" s="94">
        <f>SUM(H198:H209)</f>
        <v>6</v>
      </c>
      <c r="I210" s="94">
        <f t="shared" si="19"/>
        <v>4</v>
      </c>
      <c r="J210" s="94">
        <f>SUM(J198:J209)</f>
        <v>0</v>
      </c>
      <c r="K210" s="118">
        <f t="shared" si="18"/>
        <v>27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13</v>
      </c>
      <c r="G228" s="56">
        <f>SUM(G216:G227)</f>
        <v>0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5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11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18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5</v>
      </c>
      <c r="H246" s="94">
        <f t="shared" si="22"/>
        <v>0</v>
      </c>
      <c r="I246" s="94">
        <f>SUM(I234:I245)</f>
        <v>0</v>
      </c>
      <c r="J246" s="94">
        <f t="shared" si="22"/>
        <v>2</v>
      </c>
      <c r="K246" s="94">
        <f>SUM(K234:K245)</f>
        <v>11</v>
      </c>
      <c r="L246" s="94">
        <f t="shared" si="22"/>
        <v>0</v>
      </c>
      <c r="M246" s="56">
        <f t="shared" si="21"/>
        <v>18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8</v>
      </c>
      <c r="L266" s="94">
        <f>SUM(L254:L265)</f>
        <v>8</v>
      </c>
      <c r="M266" s="94">
        <f>SUM(M254:M265)</f>
        <v>0</v>
      </c>
      <c r="N266" s="94">
        <f>SUM(N254:N265)</f>
        <v>0</v>
      </c>
      <c r="O266" s="56">
        <f>SUM(L266:N266)</f>
        <v>8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4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7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6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7</v>
      </c>
      <c r="Q272" s="94">
        <f>SUMIFS(ローデータ!$Y$12:$Y$1011,ローデータ!$B$12:$B$1011,1,ローデータ!$G$12:$G$1011,$G$4,ローデータ!$I$12:$I$1011,$C$14,ローデータ!$K$12:$K$1011,$F$21)</f>
        <v>2</v>
      </c>
      <c r="R272" s="94">
        <f>SUMIFS(ローデータ!$Z$12:$Z$1011,ローデータ!$B$12:$B$1011,1,ローデータ!$G$12:$G$1011,$G$4,ローデータ!$I$12:$I$1011,$C$14,ローデータ!$K$12:$K$1011,$F$21)</f>
        <v>1</v>
      </c>
      <c r="S272" s="56">
        <f>SUM(L272:R272)</f>
        <v>19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2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7</v>
      </c>
      <c r="L284" s="94">
        <f>SUM(L272:L283)</f>
        <v>0</v>
      </c>
      <c r="M284" s="94">
        <f t="shared" ref="M284:R284" si="29">SUM(M272:M283)</f>
        <v>6</v>
      </c>
      <c r="N284" s="94">
        <f t="shared" si="29"/>
        <v>3</v>
      </c>
      <c r="O284" s="94">
        <f t="shared" si="29"/>
        <v>0</v>
      </c>
      <c r="P284" s="94">
        <f t="shared" si="29"/>
        <v>7</v>
      </c>
      <c r="Q284" s="94">
        <f t="shared" si="29"/>
        <v>2</v>
      </c>
      <c r="R284" s="94">
        <f t="shared" si="29"/>
        <v>1</v>
      </c>
      <c r="S284" s="56">
        <f t="shared" si="27"/>
        <v>19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12</v>
      </c>
      <c r="H4" s="140" t="s">
        <v>53</v>
      </c>
      <c r="K4" s="305">
        <f>COUNTIFS(ローデータ!B12:B1011,1,ローデータ!G12:G1011,$G$4)</f>
        <v>43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43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43</v>
      </c>
      <c r="D16" s="56">
        <f>SUM(B16:C16)</f>
        <v>43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20</v>
      </c>
      <c r="C23" s="210"/>
      <c r="D23" s="208">
        <f>COUNTIFS(ローデータ!$B$12:$B$1011,1,ローデータ!$G$12:$G$1011,$G$4,ローデータ!$K$12:$K$1011,D21)</f>
        <v>16</v>
      </c>
      <c r="E23" s="210"/>
      <c r="F23" s="208">
        <f>COUNTIFS(ローデータ!$B$12:$B$1011,1,ローデータ!$G$12:$G$1011,$G$4,ローデータ!$K$12:$K$1011,F21)</f>
        <v>7</v>
      </c>
      <c r="G23" s="209"/>
      <c r="H23" s="210"/>
      <c r="I23" s="56">
        <f>SUM(B23:H23)</f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8</v>
      </c>
      <c r="L29" s="85">
        <f>SUMIFS(ローデータ!O12:O1011,ローデータ!$B$12:$B$1011,1,ローデータ!$G$12:$G$1011,$G$4,ローデータ!$K$12:$K$1011,$B$21)</f>
        <v>8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17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14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1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7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7</v>
      </c>
      <c r="H44" s="88">
        <f>COUNTIFS(ローデータ!$B$12:$B$1011,1,ローデータ!$G$12:$G$1011,$G$4,ローデータ!$K$12:$K$1011,$F$21,ローデータ!$S$12:$S$1011,H41)</f>
        <v>7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7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4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7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4</v>
      </c>
      <c r="J50" s="90">
        <f>SUMIFS(ローデータ!V12:V1011,ローデータ!$B$12:$B$1011,1,ローデータ!$G$12:$G$1011,$G$4,ローデータ!$K$12:$K$1011,$F$21)</f>
        <v>4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3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11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9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43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3</v>
      </c>
      <c r="D76" s="210"/>
      <c r="E76" s="208">
        <f>COUNTIFS(ローデータ!$B$12:$B$1011,1,ローデータ!$G$12:$G$1011,$G$4,ローデータ!$H$12:$H$1011,$A$76,ローデータ!$K$12:$K$1011,E73)</f>
        <v>4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3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6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9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20</v>
      </c>
      <c r="D84" s="403"/>
      <c r="E84" s="402">
        <f>SUM(E75:F83)</f>
        <v>16</v>
      </c>
      <c r="F84" s="403"/>
      <c r="G84" s="404">
        <f>SUM(G75:I83)</f>
        <v>7</v>
      </c>
      <c r="H84" s="404"/>
      <c r="I84" s="402"/>
      <c r="J84" s="105">
        <f t="shared" si="2"/>
        <v>43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3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6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3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7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2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2</v>
      </c>
      <c r="M101" s="102">
        <f>SUM(M92:M100)</f>
        <v>8</v>
      </c>
      <c r="N101" s="102">
        <f>SUM(N92:N100)</f>
        <v>8</v>
      </c>
      <c r="O101" s="102">
        <f>SUM(O92:O100)</f>
        <v>4</v>
      </c>
      <c r="P101" s="102">
        <f>SUM(P92:P100)</f>
        <v>0</v>
      </c>
      <c r="Q101" s="102">
        <f t="shared" si="3"/>
        <v>22</v>
      </c>
    </row>
    <row r="102" spans="1:17" ht="14.1" customHeight="1" x14ac:dyDescent="0.15">
      <c r="A102" s="133" t="s">
        <v>50</v>
      </c>
      <c r="B102" s="134"/>
      <c r="C102" s="56">
        <f>SUM(C93:C101)</f>
        <v>17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3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2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2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1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14</v>
      </c>
      <c r="D118" s="108">
        <f t="shared" ref="D118:E118" si="7">SUM(D109:D117)</f>
        <v>2</v>
      </c>
      <c r="E118" s="108">
        <f t="shared" si="7"/>
        <v>0</v>
      </c>
      <c r="F118" s="108">
        <f>SUM(C118:E118)</f>
        <v>16</v>
      </c>
      <c r="G118" s="77"/>
      <c r="H118" s="309" t="s">
        <v>50</v>
      </c>
      <c r="I118" s="311"/>
      <c r="J118" s="108">
        <f t="shared" ref="J118:P118" si="8">SUM(J109:J117)</f>
        <v>3</v>
      </c>
      <c r="K118" s="108">
        <f t="shared" si="8"/>
        <v>4</v>
      </c>
      <c r="L118" s="108">
        <f t="shared" si="8"/>
        <v>1</v>
      </c>
      <c r="M118" s="108">
        <f t="shared" si="8"/>
        <v>0</v>
      </c>
      <c r="N118" s="108">
        <f t="shared" si="8"/>
        <v>3</v>
      </c>
      <c r="O118" s="108">
        <f t="shared" si="8"/>
        <v>8</v>
      </c>
      <c r="P118" s="108">
        <f t="shared" si="8"/>
        <v>0</v>
      </c>
      <c r="Q118" s="108">
        <f t="shared" si="5"/>
        <v>19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7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7</v>
      </c>
      <c r="I136" s="110">
        <f>SUM(I127:I135)</f>
        <v>7</v>
      </c>
      <c r="J136" s="108">
        <f>SUM(J127:J135)</f>
        <v>0</v>
      </c>
      <c r="K136" s="108">
        <f>SUM(K127:K135)</f>
        <v>0</v>
      </c>
      <c r="L136" s="108">
        <f t="shared" si="9"/>
        <v>7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3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2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1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4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7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4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20</v>
      </c>
      <c r="G159" s="210"/>
      <c r="H159" s="208">
        <f>COUNTIFS(ローデータ!$B$12:$B$1011,1,ローデータ!$G$12:$G$1011,$G$4,ローデータ!$I$12:$I$1011,$C$14,ローデータ!$K$12:$K$1011,H157)</f>
        <v>16</v>
      </c>
      <c r="I159" s="210"/>
      <c r="J159" s="208">
        <f>COUNTIFS(ローデータ!$B$12:$B$1011,1,ローデータ!$G$12:$G$1011,$G$4,ローデータ!$I$12:$I$1011,$C$14,ローデータ!$K$12:$K$1011,J157)</f>
        <v>7</v>
      </c>
      <c r="K159" s="209"/>
      <c r="L159" s="210"/>
      <c r="M159" s="56">
        <f t="shared" ref="M159:M171" si="16">SUM(F159:L159)</f>
        <v>43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20</v>
      </c>
      <c r="G171" s="210"/>
      <c r="H171" s="208">
        <f>SUM(H159:I170)</f>
        <v>16</v>
      </c>
      <c r="I171" s="210"/>
      <c r="J171" s="208">
        <f>SUM(J159:L170)</f>
        <v>7</v>
      </c>
      <c r="K171" s="209"/>
      <c r="L171" s="210"/>
      <c r="M171" s="56">
        <f t="shared" si="16"/>
        <v>43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17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17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8</v>
      </c>
      <c r="H198" s="89">
        <f>SUMIFS(ローデータ!O12:O1011,ローデータ!$B$12:$B$1011,1,ローデータ!$G$12:$G$1011,$G$4,ローデータ!$I$12:$I$1011,$C$14,ローデータ!$K$12:$K$1011,$B$21)</f>
        <v>8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2</v>
      </c>
      <c r="G210" s="94">
        <f t="shared" ref="G210:I210" si="19">SUM(G198:G209)</f>
        <v>8</v>
      </c>
      <c r="H210" s="94">
        <f>SUM(H198:H209)</f>
        <v>8</v>
      </c>
      <c r="I210" s="94">
        <f t="shared" si="19"/>
        <v>4</v>
      </c>
      <c r="J210" s="94">
        <f>SUM(J198:J209)</f>
        <v>0</v>
      </c>
      <c r="K210" s="118">
        <f t="shared" si="18"/>
        <v>22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14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14</v>
      </c>
      <c r="G228" s="56">
        <f>SUM(G216:G227)</f>
        <v>2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3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3</v>
      </c>
      <c r="K234" s="89">
        <f>SUMIFS(ローデータ!Y12:Y1011,ローデータ!$B$12:$B$1011,1,ローデータ!$G$12:$G$1011,$G$4,ローデータ!$I$12:$I$1011,$C$14,ローデータ!$K$12:$K$1011,$D$21)</f>
        <v>8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19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3</v>
      </c>
      <c r="G246" s="94">
        <f t="shared" ref="G246:L246" si="22">SUM(G234:G245)</f>
        <v>4</v>
      </c>
      <c r="H246" s="94">
        <f t="shared" si="22"/>
        <v>1</v>
      </c>
      <c r="I246" s="94">
        <f>SUM(I234:I245)</f>
        <v>0</v>
      </c>
      <c r="J246" s="94">
        <f t="shared" si="22"/>
        <v>3</v>
      </c>
      <c r="K246" s="94">
        <f>SUM(K234:K245)</f>
        <v>8</v>
      </c>
      <c r="L246" s="94">
        <f t="shared" si="22"/>
        <v>0</v>
      </c>
      <c r="M246" s="56">
        <f t="shared" si="21"/>
        <v>19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7</v>
      </c>
      <c r="L266" s="94">
        <f>SUM(L254:L265)</f>
        <v>7</v>
      </c>
      <c r="M266" s="94">
        <f>SUM(M254:M265)</f>
        <v>0</v>
      </c>
      <c r="N266" s="94">
        <f>SUM(N254:N265)</f>
        <v>0</v>
      </c>
      <c r="O266" s="56">
        <f>SUM(L266:N266)</f>
        <v>7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2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4</v>
      </c>
      <c r="N272" s="94">
        <f>SUMIFS(ローデータ!$V$12:$V$1011,ローデータ!$B$12:$B$1011,1,ローデータ!$G$12:$G$1011,$G$4,ローデータ!$I$12:$I$1011,$C$14,ローデータ!$K$12:$K$1011,$F$21)</f>
        <v>4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3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2</v>
      </c>
      <c r="L284" s="94">
        <f>SUM(L272:L283)</f>
        <v>0</v>
      </c>
      <c r="M284" s="94">
        <f t="shared" ref="M284:R284" si="29">SUM(M272:M283)</f>
        <v>4</v>
      </c>
      <c r="N284" s="94">
        <f t="shared" si="29"/>
        <v>4</v>
      </c>
      <c r="O284" s="94">
        <f t="shared" si="29"/>
        <v>0</v>
      </c>
      <c r="P284" s="94">
        <f t="shared" si="29"/>
        <v>3</v>
      </c>
      <c r="Q284" s="94">
        <f t="shared" si="29"/>
        <v>0</v>
      </c>
      <c r="R284" s="94">
        <f t="shared" si="29"/>
        <v>0</v>
      </c>
      <c r="S284" s="56">
        <f t="shared" si="27"/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13</v>
      </c>
      <c r="H4" s="140" t="s">
        <v>53</v>
      </c>
      <c r="K4" s="305">
        <f>COUNTIFS(ローデータ!B12:B1011,1,ローデータ!G12:G1011,$G$4)</f>
        <v>39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21</v>
      </c>
      <c r="C23" s="210"/>
      <c r="D23" s="208">
        <f>COUNTIFS(ローデータ!$B$12:$B$1011,1,ローデータ!$G$12:$G$1011,$G$4,ローデータ!$K$12:$K$1011,D21)</f>
        <v>12</v>
      </c>
      <c r="E23" s="210"/>
      <c r="F23" s="208">
        <f>COUNTIFS(ローデータ!$B$12:$B$1011,1,ローデータ!$G$12:$G$1011,$G$4,ローデータ!$K$12:$K$1011,F21)</f>
        <v>6</v>
      </c>
      <c r="G23" s="209"/>
      <c r="H23" s="210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9</v>
      </c>
      <c r="L29" s="85">
        <f>SUMIFS(ローデータ!O12:O1011,ローデータ!$B$12:$B$1011,1,ローデータ!$G$12:$G$1011,$G$4,ローデータ!$K$12:$K$1011,$B$21)</f>
        <v>7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16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12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6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6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4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7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6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6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4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39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2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4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10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2</v>
      </c>
      <c r="H78" s="209"/>
      <c r="I78" s="209"/>
      <c r="J78" s="103">
        <f t="shared" si="2"/>
        <v>6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3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6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4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12</v>
      </c>
      <c r="F84" s="403"/>
      <c r="G84" s="404">
        <f>SUM(G75:I83)</f>
        <v>6</v>
      </c>
      <c r="H84" s="404"/>
      <c r="I84" s="402"/>
      <c r="J84" s="105">
        <f t="shared" si="2"/>
        <v>39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3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5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3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8</v>
      </c>
      <c r="M101" s="102">
        <f>SUM(M92:M100)</f>
        <v>9</v>
      </c>
      <c r="N101" s="102">
        <f>SUM(N92:N100)</f>
        <v>7</v>
      </c>
      <c r="O101" s="102">
        <f>SUM(O92:O100)</f>
        <v>0</v>
      </c>
      <c r="P101" s="102">
        <f>SUM(P92:P100)</f>
        <v>0</v>
      </c>
      <c r="Q101" s="102">
        <f t="shared" si="3"/>
        <v>24</v>
      </c>
    </row>
    <row r="102" spans="1:17" ht="14.1" customHeight="1" x14ac:dyDescent="0.15">
      <c r="A102" s="133" t="s">
        <v>50</v>
      </c>
      <c r="B102" s="134"/>
      <c r="C102" s="56">
        <f>SUM(C93:C101)</f>
        <v>16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2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2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3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1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2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2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12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12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6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7</v>
      </c>
      <c r="P118" s="108">
        <f t="shared" si="8"/>
        <v>0</v>
      </c>
      <c r="Q118" s="108">
        <f t="shared" si="5"/>
        <v>14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2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2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6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6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2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2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1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5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21</v>
      </c>
      <c r="G159" s="210"/>
      <c r="H159" s="208">
        <f>COUNTIFS(ローデータ!$B$12:$B$1011,1,ローデータ!$G$12:$G$1011,$G$4,ローデータ!$I$12:$I$1011,$C$14,ローデータ!$K$12:$K$1011,H157)</f>
        <v>12</v>
      </c>
      <c r="I159" s="210"/>
      <c r="J159" s="208">
        <f>COUNTIFS(ローデータ!$B$12:$B$1011,1,ローデータ!$G$12:$G$1011,$G$4,ローデータ!$I$12:$I$1011,$C$14,ローデータ!$K$12:$K$1011,J157)</f>
        <v>6</v>
      </c>
      <c r="K159" s="209"/>
      <c r="L159" s="210"/>
      <c r="M159" s="56">
        <f t="shared" ref="M159:M171" si="16">SUM(F159:L159)</f>
        <v>39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21</v>
      </c>
      <c r="G171" s="210"/>
      <c r="H171" s="208">
        <f>SUM(H159:I170)</f>
        <v>12</v>
      </c>
      <c r="I171" s="210"/>
      <c r="J171" s="208">
        <f>SUM(J159:L170)</f>
        <v>6</v>
      </c>
      <c r="K171" s="209"/>
      <c r="L171" s="210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16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16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6">
        <f t="shared" si="17"/>
        <v>21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9</v>
      </c>
      <c r="H198" s="89">
        <f>SUMIFS(ローデータ!O12:O1011,ローデータ!$B$12:$B$1011,1,ローデータ!$G$12:$G$1011,$G$4,ローデータ!$I$12:$I$1011,$C$14,ローデータ!$K$12:$K$1011,$B$21)</f>
        <v>7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8</v>
      </c>
      <c r="G210" s="94">
        <f t="shared" ref="G210:I210" si="19">SUM(G198:G209)</f>
        <v>9</v>
      </c>
      <c r="H210" s="94">
        <f>SUM(H198:H209)</f>
        <v>7</v>
      </c>
      <c r="I210" s="94">
        <f t="shared" si="19"/>
        <v>0</v>
      </c>
      <c r="J210" s="94">
        <f>SUM(J198:J209)</f>
        <v>0</v>
      </c>
      <c r="K210" s="118">
        <f t="shared" si="18"/>
        <v>24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12</v>
      </c>
      <c r="G228" s="56">
        <f>SUM(G216:G227)</f>
        <v>0</v>
      </c>
      <c r="H228" s="56">
        <f>SUM(H216:H227)</f>
        <v>0</v>
      </c>
      <c r="I228" s="56">
        <f t="shared" si="20"/>
        <v>12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7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6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7</v>
      </c>
      <c r="L246" s="94">
        <f t="shared" si="22"/>
        <v>0</v>
      </c>
      <c r="M246" s="56">
        <f t="shared" si="21"/>
        <v>14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6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3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6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4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3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6</v>
      </c>
      <c r="L284" s="94">
        <f>SUM(L272:L283)</f>
        <v>0</v>
      </c>
      <c r="M284" s="94">
        <f t="shared" ref="M284:R284" si="29">SUM(M272:M283)</f>
        <v>4</v>
      </c>
      <c r="N284" s="94">
        <f t="shared" si="29"/>
        <v>1</v>
      </c>
      <c r="O284" s="94">
        <f t="shared" si="29"/>
        <v>0</v>
      </c>
      <c r="P284" s="94">
        <f t="shared" si="29"/>
        <v>1</v>
      </c>
      <c r="Q284" s="94">
        <f t="shared" si="29"/>
        <v>1</v>
      </c>
      <c r="R284" s="94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14</v>
      </c>
      <c r="H4" s="140" t="s">
        <v>53</v>
      </c>
      <c r="K4" s="305">
        <f>COUNTIFS(ローデータ!B12:B1011,1,ローデータ!G12:G1011,$G$4)</f>
        <v>48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2</v>
      </c>
      <c r="K10" s="56">
        <f>SUM(B10:J10)</f>
        <v>48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48</v>
      </c>
      <c r="D16" s="56">
        <f>SUM(B16:C16)</f>
        <v>48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30</v>
      </c>
      <c r="C23" s="210"/>
      <c r="D23" s="208">
        <f>COUNTIFS(ローデータ!$B$12:$B$1011,1,ローデータ!$G$12:$G$1011,$G$4,ローデータ!$K$12:$K$1011,D21)</f>
        <v>13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17</v>
      </c>
      <c r="L29" s="85">
        <f>SUMIFS(ローデータ!O12:O1011,ローデータ!$B$12:$B$1011,1,ローデータ!$G$12:$G$1011,$G$4,ローデータ!$K$12:$K$1011,$B$21)</f>
        <v>7</v>
      </c>
      <c r="M29" s="85">
        <f>SUMIFS(ローデータ!P12:P1011,ローデータ!$B$12:$B$1011,1,ローデータ!$G$12:$G$1011,$G$4,ローデータ!$K$12:$K$1011,$B$21)</f>
        <v>7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28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3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48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5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12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4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8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7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2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1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30</v>
      </c>
      <c r="D84" s="403"/>
      <c r="E84" s="402">
        <f>SUM(E75:F83)</f>
        <v>13</v>
      </c>
      <c r="F84" s="403"/>
      <c r="G84" s="404">
        <f>SUM(G75:I83)</f>
        <v>5</v>
      </c>
      <c r="H84" s="404"/>
      <c r="I84" s="402"/>
      <c r="J84" s="105">
        <f t="shared" si="2"/>
        <v>48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6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3</v>
      </c>
      <c r="M95" s="87">
        <f>SUMIFS(ローデータ!$N$12:$N$1011,ローデータ!$B$12:$B$1011,1,ローデータ!$G$12:$G$1011,$G$4,ローデータ!$K$12:$K$1011,$B$21,ローデータ!$H$12:$H$1011,J95)</f>
        <v>6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2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3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8</v>
      </c>
      <c r="M101" s="102">
        <f>SUM(M92:M100)</f>
        <v>17</v>
      </c>
      <c r="N101" s="102">
        <f>SUM(N92:N100)</f>
        <v>7</v>
      </c>
      <c r="O101" s="102">
        <f>SUM(O92:O100)</f>
        <v>7</v>
      </c>
      <c r="P101" s="102">
        <f>SUM(P92:P100)</f>
        <v>0</v>
      </c>
      <c r="Q101" s="102">
        <f t="shared" si="3"/>
        <v>39</v>
      </c>
    </row>
    <row r="102" spans="1:17" ht="14.1" customHeight="1" x14ac:dyDescent="0.15">
      <c r="A102" s="133" t="s">
        <v>50</v>
      </c>
      <c r="B102" s="134"/>
      <c r="C102" s="56">
        <f>SUM(C93:C101)</f>
        <v>28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5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5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1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1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2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2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2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1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10</v>
      </c>
      <c r="D118" s="108">
        <f t="shared" ref="D118:E118" si="7">SUM(D109:D117)</f>
        <v>3</v>
      </c>
      <c r="E118" s="108">
        <f t="shared" si="7"/>
        <v>0</v>
      </c>
      <c r="F118" s="108">
        <f>SUM(C118:E118)</f>
        <v>13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5</v>
      </c>
      <c r="L118" s="108">
        <f t="shared" si="8"/>
        <v>1</v>
      </c>
      <c r="M118" s="108">
        <f t="shared" si="8"/>
        <v>0</v>
      </c>
      <c r="N118" s="108">
        <f t="shared" si="8"/>
        <v>1</v>
      </c>
      <c r="O118" s="108">
        <f t="shared" si="8"/>
        <v>5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1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COUNTIFS(ローデータ!$B$12:$B$1011,1,ローデータ!$G$12:$G$1011,$G$4,ローデータ!$K$12:$K$1011,$F$21,ローデータ!$S$12:$S$1011,$I$124,ローデータ!$H$12:$H$1011,A135)</f>
        <v>1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1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1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1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1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30</v>
      </c>
      <c r="G159" s="210"/>
      <c r="H159" s="208">
        <f>COUNTIFS(ローデータ!$B$12:$B$1011,1,ローデータ!$G$12:$G$1011,$G$4,ローデータ!$I$12:$I$1011,$C$14,ローデータ!$K$12:$K$1011,H157)</f>
        <v>13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48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30</v>
      </c>
      <c r="G171" s="210"/>
      <c r="H171" s="208">
        <f>SUM(H159:I170)</f>
        <v>13</v>
      </c>
      <c r="I171" s="210"/>
      <c r="J171" s="208">
        <f>SUM(J159:L170)</f>
        <v>5</v>
      </c>
      <c r="K171" s="209"/>
      <c r="L171" s="210"/>
      <c r="M171" s="56">
        <f t="shared" si="16"/>
        <v>48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28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28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17</v>
      </c>
      <c r="H198" s="89">
        <f>SUMIFS(ローデータ!O12:O1011,ローデータ!$B$12:$B$1011,1,ローデータ!$G$12:$G$1011,$G$4,ローデータ!$I$12:$I$1011,$C$14,ローデータ!$K$12:$K$1011,$B$21)</f>
        <v>7</v>
      </c>
      <c r="I198" s="89">
        <f>SUMIFS(ローデータ!P12:P1011,ローデータ!$B$12:$B$1011,1,ローデータ!$G$12:$G$1011,$G$4,ローデータ!$I$12:$I$1011,$C$14,ローデータ!$K$12:$K$1011,$B$21)</f>
        <v>7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39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8</v>
      </c>
      <c r="G210" s="94">
        <f t="shared" ref="G210:I210" si="19">SUM(G198:G209)</f>
        <v>17</v>
      </c>
      <c r="H210" s="94">
        <f>SUM(H198:H209)</f>
        <v>7</v>
      </c>
      <c r="I210" s="94">
        <f t="shared" si="19"/>
        <v>7</v>
      </c>
      <c r="J210" s="94">
        <f>SUM(J198:J209)</f>
        <v>0</v>
      </c>
      <c r="K210" s="118">
        <f t="shared" si="18"/>
        <v>39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3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10</v>
      </c>
      <c r="G228" s="56">
        <f>SUM(G216:G227)</f>
        <v>3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5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5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5</v>
      </c>
      <c r="H246" s="94">
        <f t="shared" si="22"/>
        <v>1</v>
      </c>
      <c r="I246" s="94">
        <f>SUM(I234:I245)</f>
        <v>0</v>
      </c>
      <c r="J246" s="94">
        <f t="shared" si="22"/>
        <v>1</v>
      </c>
      <c r="K246" s="94">
        <f>SUM(K234:K245)</f>
        <v>5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1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1</v>
      </c>
      <c r="J284" s="56">
        <f t="shared" si="28"/>
        <v>0</v>
      </c>
      <c r="K284" s="95">
        <f t="shared" si="26"/>
        <v>3</v>
      </c>
      <c r="L284" s="94">
        <f>SUM(L272:L283)</f>
        <v>1</v>
      </c>
      <c r="M284" s="94">
        <f t="shared" ref="M284:R284" si="29">SUM(M272:M283)</f>
        <v>2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15</v>
      </c>
      <c r="H4" s="140" t="s">
        <v>53</v>
      </c>
      <c r="K4" s="305">
        <f>COUNTIFS(ローデータ!B12:B1011,1,ローデータ!G12:G1011,$G$4)</f>
        <v>44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1</v>
      </c>
      <c r="K10" s="56">
        <f>SUM(B10:J10)</f>
        <v>44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44</v>
      </c>
      <c r="D16" s="56">
        <f>SUM(B16:C16)</f>
        <v>44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25</v>
      </c>
      <c r="C23" s="210"/>
      <c r="D23" s="208">
        <f>COUNTIFS(ローデータ!$B$12:$B$1011,1,ローデータ!$G$12:$G$1011,$G$4,ローデータ!$K$12:$K$1011,D21)</f>
        <v>9</v>
      </c>
      <c r="E23" s="210"/>
      <c r="F23" s="208">
        <f>COUNTIFS(ローデータ!$B$12:$B$1011,1,ローデータ!$G$12:$G$1011,$G$4,ローデータ!$K$12:$K$1011,F21)</f>
        <v>10</v>
      </c>
      <c r="G23" s="209"/>
      <c r="H23" s="210"/>
      <c r="I23" s="56">
        <f>SUM(B23:H23)</f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10</v>
      </c>
      <c r="K29" s="85">
        <f>SUMIFS(ローデータ!N12:N1011,ローデータ!$B$12:$B$1011,1,ローデータ!$G$12:$G$1011,$G$4,ローデータ!$K$12:$K$1011,$B$21)</f>
        <v>14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2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9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8</v>
      </c>
      <c r="C44" s="85">
        <f>COUNTIFS(ローデータ!$B$12:$B$1011,1,ローデータ!$G$12:$G$1011,$G$4,ローデータ!$K$12:$K$1011,$F$21,ローデータ!$L$12:$L$1011,C41)</f>
        <v>2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10</v>
      </c>
      <c r="H44" s="88">
        <f>COUNTIFS(ローデータ!$B$12:$B$1011,1,ローデータ!$G$12:$G$1011,$G$4,ローデータ!$K$12:$K$1011,$F$21,ローデータ!$S$12:$S$1011,H41)</f>
        <v>9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8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5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3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4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5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44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44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5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4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4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5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5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3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1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25</v>
      </c>
      <c r="D84" s="403"/>
      <c r="E84" s="402">
        <f>SUM(E75:F83)</f>
        <v>9</v>
      </c>
      <c r="F84" s="403"/>
      <c r="G84" s="404">
        <f>SUM(G75:I83)</f>
        <v>10</v>
      </c>
      <c r="H84" s="404"/>
      <c r="I84" s="402"/>
      <c r="J84" s="105">
        <f t="shared" si="2"/>
        <v>44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5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7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3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6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5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3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4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1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10</v>
      </c>
      <c r="M101" s="102">
        <f>SUM(M92:M100)</f>
        <v>14</v>
      </c>
      <c r="N101" s="102">
        <f>SUM(N92:N100)</f>
        <v>6</v>
      </c>
      <c r="O101" s="102">
        <f>SUM(O92:O100)</f>
        <v>2</v>
      </c>
      <c r="P101" s="102">
        <f>SUM(P92:P100)</f>
        <v>0</v>
      </c>
      <c r="Q101" s="102">
        <f t="shared" si="3"/>
        <v>32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1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5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5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2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1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9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9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6</v>
      </c>
      <c r="L118" s="108">
        <f t="shared" si="8"/>
        <v>0</v>
      </c>
      <c r="M118" s="108">
        <f t="shared" si="8"/>
        <v>0</v>
      </c>
      <c r="N118" s="108">
        <f t="shared" si="8"/>
        <v>2</v>
      </c>
      <c r="O118" s="108">
        <f t="shared" si="8"/>
        <v>2</v>
      </c>
      <c r="P118" s="108">
        <f t="shared" si="8"/>
        <v>0</v>
      </c>
      <c r="Q118" s="108">
        <f t="shared" si="5"/>
        <v>11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3</v>
      </c>
      <c r="D129" s="111">
        <f>COUNTIFS(ローデータ!$B$12:$B$1011,1,ローデータ!$G$12:$G$1011,$G$4,ローデータ!$K$12:$K$1011,$F$21,ローデータ!$L$12:$L$1011,$D$124,ローデータ!$H$12:$H$1011,A129)</f>
        <v>1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4</v>
      </c>
      <c r="I129" s="114">
        <f>COUNTIFS(ローデータ!$B$12:$B$1011,1,ローデータ!$G$12:$G$1011,$G$4,ローデータ!$K$12:$K$1011,$F$21,ローデータ!$S$12:$S$1011,$I$124,ローデータ!$H$12:$H$1011,A129)</f>
        <v>3</v>
      </c>
      <c r="J129" s="111">
        <f>COUNTIFS(ローデータ!$B$12:$B$1011,1,ローデータ!$G$12:$G$1011,$G$4,ローデータ!$K$12:$K$1011,$F$21,ローデータ!$S$12:$S$1011,$J$124,ローデータ!$H$12:$H$1011,A129)</f>
        <v>1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1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8</v>
      </c>
      <c r="D136" s="108">
        <f t="shared" ref="D136:G136" si="11">SUM(D127:D135)</f>
        <v>2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10</v>
      </c>
      <c r="I136" s="110">
        <f>SUM(I127:I135)</f>
        <v>9</v>
      </c>
      <c r="J136" s="108">
        <f>SUM(J127:J135)</f>
        <v>1</v>
      </c>
      <c r="K136" s="108">
        <f>SUM(K127:K135)</f>
        <v>0</v>
      </c>
      <c r="L136" s="108">
        <f t="shared" si="9"/>
        <v>10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3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5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3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2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1</v>
      </c>
      <c r="D150" s="90">
        <f>SUMIFS(ローデータ!$N$12:$N$1011,ローデータ!$B$12:$B$1011,1,ローデータ!$G$12:$G$1011,$G$4,ローデータ!$K$12:$K$1011,$F$21,ローデータ!$H$12:$H$1011,A150)</f>
        <v>1</v>
      </c>
      <c r="E150" s="90">
        <f>SUMIFS(ローデータ!$O$12:$O$1011,ローデータ!$B$12:$B$1011,1,ローデータ!$G$12:$G$1011,$G$4,ローデータ!$K$12:$K$1011,$F$21,ローデータ!$H$12:$H$1011,A150)</f>
        <v>1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3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1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8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5</v>
      </c>
      <c r="L152" s="56">
        <f t="shared" si="15"/>
        <v>0</v>
      </c>
      <c r="M152" s="56">
        <f t="shared" si="15"/>
        <v>1</v>
      </c>
      <c r="N152" s="56">
        <f t="shared" si="15"/>
        <v>3</v>
      </c>
      <c r="O152" s="56">
        <f t="shared" si="15"/>
        <v>0</v>
      </c>
      <c r="P152" s="56">
        <f t="shared" si="13"/>
        <v>12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25</v>
      </c>
      <c r="G159" s="210"/>
      <c r="H159" s="208">
        <f>COUNTIFS(ローデータ!$B$12:$B$1011,1,ローデータ!$G$12:$G$1011,$G$4,ローデータ!$I$12:$I$1011,$C$14,ローデータ!$K$12:$K$1011,H157)</f>
        <v>9</v>
      </c>
      <c r="I159" s="210"/>
      <c r="J159" s="208">
        <f>COUNTIFS(ローデータ!$B$12:$B$1011,1,ローデータ!$G$12:$G$1011,$G$4,ローデータ!$I$12:$I$1011,$C$14,ローデータ!$K$12:$K$1011,J157)</f>
        <v>10</v>
      </c>
      <c r="K159" s="209"/>
      <c r="L159" s="210"/>
      <c r="M159" s="56">
        <f t="shared" ref="M159:M171" si="16">SUM(F159:L159)</f>
        <v>44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25</v>
      </c>
      <c r="G171" s="210"/>
      <c r="H171" s="208">
        <f>SUM(H159:I170)</f>
        <v>9</v>
      </c>
      <c r="I171" s="210"/>
      <c r="J171" s="208">
        <f>SUM(J159:L170)</f>
        <v>10</v>
      </c>
      <c r="K171" s="209"/>
      <c r="L171" s="210"/>
      <c r="M171" s="56">
        <f t="shared" si="16"/>
        <v>44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25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25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10</v>
      </c>
      <c r="G198" s="89">
        <f>SUMIFS(ローデータ!N12:N1011,ローデータ!$B$12:$B$1011,1,ローデータ!$G$12:$G$1011,$G$4,ローデータ!$I$12:$I$1011,$C$14,ローデータ!$K$12:$K$1011,$B$21)</f>
        <v>14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2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10</v>
      </c>
      <c r="G210" s="94">
        <f t="shared" ref="G210:I210" si="19">SUM(G198:G209)</f>
        <v>14</v>
      </c>
      <c r="H210" s="94">
        <f>SUM(H198:H209)</f>
        <v>6</v>
      </c>
      <c r="I210" s="94">
        <f t="shared" si="19"/>
        <v>2</v>
      </c>
      <c r="J210" s="94">
        <f>SUM(J198:J209)</f>
        <v>0</v>
      </c>
      <c r="K210" s="118">
        <f t="shared" si="18"/>
        <v>32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9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9</v>
      </c>
      <c r="G228" s="56">
        <f>SUM(G216:G227)</f>
        <v>0</v>
      </c>
      <c r="H228" s="56">
        <f>SUM(H216:H227)</f>
        <v>0</v>
      </c>
      <c r="I228" s="56">
        <f t="shared" si="20"/>
        <v>9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6</v>
      </c>
      <c r="H246" s="94">
        <f t="shared" si="22"/>
        <v>0</v>
      </c>
      <c r="I246" s="94">
        <f>SUM(I234:I245)</f>
        <v>0</v>
      </c>
      <c r="J246" s="94">
        <f t="shared" si="22"/>
        <v>2</v>
      </c>
      <c r="K246" s="94">
        <f>SUM(K234:K245)</f>
        <v>2</v>
      </c>
      <c r="L246" s="94">
        <f t="shared" si="22"/>
        <v>0</v>
      </c>
      <c r="M246" s="56">
        <f t="shared" si="21"/>
        <v>11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10</v>
      </c>
      <c r="L254" s="56">
        <f>COUNTIFS(ローデータ!$B$12:$B$1011,1,ローデータ!$G$12:$G$1011,$G$4,ローデータ!$I$12:$I$1011,$C$14,ローデータ!$K$12:$K$1011,$F$21,ローデータ!$S$12:$S$1011,L251)</f>
        <v>9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8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10</v>
      </c>
      <c r="L266" s="94">
        <f>SUM(L254:L265)</f>
        <v>9</v>
      </c>
      <c r="M266" s="94">
        <f>SUM(M254:M265)</f>
        <v>1</v>
      </c>
      <c r="N266" s="94">
        <f>SUM(N254:N265)</f>
        <v>0</v>
      </c>
      <c r="O266" s="56">
        <f>SUM(L266:N266)</f>
        <v>10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6</v>
      </c>
      <c r="H272" s="89">
        <f>SUMIFS(ローデータ!O86:O1085,ローデータ!$B$12:$B$1011,1,ローデータ!$G$12:$G$1011,$G$4,ローデータ!$I$12:$I$1011,$C$14,ローデータ!$K$12:$K$1011,$F$21)</f>
        <v>2</v>
      </c>
      <c r="I272" s="89">
        <f>SUMIFS(ローデータ!P86:P1085,ローデータ!$B$12:$B$1011,1,ローデータ!$G$12:$G$1011,$G$4,ローデータ!$I$12:$I$1011,$C$14,ローデータ!$K$12:$K$1011,$F$21)</f>
        <v>3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5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3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2</v>
      </c>
      <c r="G284" s="56">
        <f t="shared" ref="G284:J284" si="28">SUM(G272:G283)</f>
        <v>6</v>
      </c>
      <c r="H284" s="56">
        <f t="shared" si="28"/>
        <v>2</v>
      </c>
      <c r="I284" s="56">
        <f t="shared" si="28"/>
        <v>3</v>
      </c>
      <c r="J284" s="56">
        <f t="shared" si="28"/>
        <v>0</v>
      </c>
      <c r="K284" s="95">
        <f t="shared" si="26"/>
        <v>13</v>
      </c>
      <c r="L284" s="94">
        <f>SUM(L272:L283)</f>
        <v>0</v>
      </c>
      <c r="M284" s="94">
        <f t="shared" ref="M284:R284" si="29">SUM(M272:M283)</f>
        <v>3</v>
      </c>
      <c r="N284" s="94">
        <f t="shared" si="29"/>
        <v>5</v>
      </c>
      <c r="O284" s="94">
        <f t="shared" si="29"/>
        <v>0</v>
      </c>
      <c r="P284" s="94">
        <f t="shared" si="29"/>
        <v>1</v>
      </c>
      <c r="Q284" s="94">
        <f t="shared" si="29"/>
        <v>3</v>
      </c>
      <c r="R284" s="94">
        <f t="shared" si="29"/>
        <v>0</v>
      </c>
      <c r="S284" s="56">
        <f t="shared" si="27"/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K2" sqref="K2"/>
    </sheetView>
  </sheetViews>
  <sheetFormatPr defaultRowHeight="13.5" x14ac:dyDescent="0.15"/>
  <cols>
    <col min="1" max="1" width="6.625" style="159" customWidth="1"/>
    <col min="2" max="3" width="6.625" customWidth="1"/>
    <col min="4" max="4" width="7.125" customWidth="1"/>
    <col min="5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5" t="s">
        <v>46</v>
      </c>
      <c r="C3" s="208" t="str">
        <f>ローデータ!B2</f>
        <v>東住吉区</v>
      </c>
      <c r="D3" s="209"/>
      <c r="E3" s="209"/>
      <c r="F3" s="210"/>
    </row>
    <row r="4" spans="1:20" ht="18" customHeight="1" x14ac:dyDescent="0.15">
      <c r="B4" s="211" t="s">
        <v>47</v>
      </c>
      <c r="C4" s="168" t="s">
        <v>3</v>
      </c>
      <c r="D4" s="168" t="s">
        <v>4</v>
      </c>
      <c r="E4" s="168" t="s">
        <v>5</v>
      </c>
      <c r="F4" s="168" t="s">
        <v>8</v>
      </c>
    </row>
    <row r="5" spans="1:20" ht="15.95" customHeight="1" x14ac:dyDescent="0.15">
      <c r="B5" s="212"/>
      <c r="C5" s="169" t="str">
        <f>ローデータ!B4</f>
        <v>令和2年</v>
      </c>
      <c r="D5" s="166">
        <f>ローデータ!C4</f>
        <v>3</v>
      </c>
      <c r="E5" s="166">
        <f>ローデータ!D4</f>
        <v>26</v>
      </c>
      <c r="F5" s="166" t="str">
        <f>ローデータ!E4</f>
        <v>木</v>
      </c>
    </row>
    <row r="6" spans="1:20" ht="15.95" customHeight="1" x14ac:dyDescent="0.15"/>
    <row r="7" spans="1:20" ht="15.95" customHeight="1" x14ac:dyDescent="0.15">
      <c r="B7" s="213" t="s">
        <v>227</v>
      </c>
      <c r="C7" s="214"/>
      <c r="E7" t="s">
        <v>230</v>
      </c>
    </row>
    <row r="8" spans="1:20" ht="15.95" customHeight="1" x14ac:dyDescent="0.15">
      <c r="B8" s="208">
        <f>COUNTIFS(ローデータ!B12:B4206,1)+COUNTIFS(ローデータ!B12:B4206,2)</f>
        <v>410</v>
      </c>
      <c r="C8" s="210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1" spans="1:20" ht="13.5" customHeight="1" x14ac:dyDescent="0.15"/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7" t="s">
        <v>51</v>
      </c>
      <c r="D13" s="166">
        <f>COUNTIFS(ローデータ!B12:B4206,1)</f>
        <v>373</v>
      </c>
      <c r="E13" s="166">
        <f>COUNTIFS(ローデータ!B12:B4206,2)</f>
        <v>37</v>
      </c>
      <c r="F13" s="166">
        <f>SUM(D13:E13)</f>
        <v>410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5" t="s">
        <v>46</v>
      </c>
      <c r="B16" s="208" t="str">
        <f>ローデータ!B2</f>
        <v>東住吉区</v>
      </c>
      <c r="C16" s="209"/>
      <c r="D16" s="209"/>
      <c r="E16" s="210"/>
      <c r="G16" s="218" t="s">
        <v>195</v>
      </c>
      <c r="H16" s="219"/>
      <c r="I16" s="220"/>
      <c r="K16" s="82"/>
      <c r="L16" s="62"/>
    </row>
    <row r="17" spans="1:19" ht="15.95" customHeight="1" x14ac:dyDescent="0.15">
      <c r="A17" s="211" t="s">
        <v>47</v>
      </c>
      <c r="B17" s="168" t="s">
        <v>3</v>
      </c>
      <c r="C17" s="168" t="s">
        <v>4</v>
      </c>
      <c r="D17" s="168" t="s">
        <v>5</v>
      </c>
      <c r="E17" s="168" t="s">
        <v>8</v>
      </c>
      <c r="G17" s="221"/>
      <c r="H17" s="222"/>
      <c r="I17" s="223"/>
      <c r="K17" s="62"/>
      <c r="L17" s="62"/>
    </row>
    <row r="18" spans="1:19" ht="15.95" customHeight="1" x14ac:dyDescent="0.15">
      <c r="A18" s="212"/>
      <c r="B18" s="169" t="str">
        <f>ローデータ!B4</f>
        <v>令和2年</v>
      </c>
      <c r="C18" s="120">
        <f>ローデータ!C4</f>
        <v>3</v>
      </c>
      <c r="D18" s="120">
        <f>ローデータ!D4</f>
        <v>26</v>
      </c>
      <c r="E18" s="120" t="str">
        <f>ローデータ!E4</f>
        <v>木</v>
      </c>
      <c r="G18" s="208">
        <f>COUNTIFS(ローデータ!B12:B4206,2)</f>
        <v>37</v>
      </c>
      <c r="H18" s="209"/>
      <c r="I18" s="210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5"/>
      <c r="B23" s="213">
        <v>1</v>
      </c>
      <c r="C23" s="214"/>
      <c r="D23" s="213">
        <v>2</v>
      </c>
      <c r="E23" s="214"/>
      <c r="F23" s="213">
        <v>3</v>
      </c>
      <c r="G23" s="217"/>
      <c r="H23" s="214"/>
      <c r="I23" s="21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6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2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7" t="s">
        <v>51</v>
      </c>
      <c r="B25" s="208">
        <f>COUNTIFS(ローデータ!$B$12:$B$4206,2,ローデータ!$K$12:$K$4206,B23)</f>
        <v>37</v>
      </c>
      <c r="C25" s="210"/>
      <c r="D25" s="208">
        <f>COUNTIFS(ローデータ!$B$12:$B$4206,2,ローデータ!$K$12:$K$4206,D23)</f>
        <v>0</v>
      </c>
      <c r="E25" s="210"/>
      <c r="F25" s="208">
        <f>COUNTIFS(ローデータ!$B$12:$B$4206,2,ローデータ!$K$12:$K$4206,F23)</f>
        <v>0</v>
      </c>
      <c r="G25" s="209"/>
      <c r="H25" s="210"/>
      <c r="I25" s="56">
        <f>SUM(B25:H25)</f>
        <v>37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15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28" t="s">
        <v>50</v>
      </c>
      <c r="I29" s="243"/>
      <c r="J29" s="245" t="s">
        <v>96</v>
      </c>
      <c r="K29" s="247" t="s">
        <v>97</v>
      </c>
      <c r="L29" s="241" t="s">
        <v>98</v>
      </c>
      <c r="M29" s="247" t="s">
        <v>99</v>
      </c>
      <c r="N29" s="241" t="s">
        <v>100</v>
      </c>
      <c r="O29" s="231" t="s">
        <v>50</v>
      </c>
    </row>
    <row r="30" spans="1:19" ht="15.95" customHeight="1" x14ac:dyDescent="0.15">
      <c r="A30" s="227"/>
      <c r="B30" s="233" t="s">
        <v>65</v>
      </c>
      <c r="C30" s="233" t="s">
        <v>66</v>
      </c>
      <c r="D30" s="235" t="s">
        <v>101</v>
      </c>
      <c r="E30" s="237" t="s">
        <v>102</v>
      </c>
      <c r="F30" s="239" t="s">
        <v>103</v>
      </c>
      <c r="G30" s="229"/>
      <c r="H30" s="39"/>
      <c r="I30" s="244"/>
      <c r="J30" s="246"/>
      <c r="K30" s="248"/>
      <c r="L30" s="242"/>
      <c r="M30" s="248"/>
      <c r="N30" s="242"/>
      <c r="O30" s="232"/>
    </row>
    <row r="31" spans="1:19" ht="15.95" customHeight="1" x14ac:dyDescent="0.15">
      <c r="A31" s="216"/>
      <c r="B31" s="234"/>
      <c r="C31" s="234"/>
      <c r="D31" s="236"/>
      <c r="E31" s="238"/>
      <c r="F31" s="240"/>
      <c r="G31" s="230"/>
      <c r="H31" s="39"/>
      <c r="I31" s="167" t="s">
        <v>51</v>
      </c>
      <c r="J31" s="85">
        <f>SUMIFS(ローデータ!M12:M4206,ローデータ!$B$12:$B$4206,2,ローデータ!$K$12:$K$4206,$B$23)</f>
        <v>33</v>
      </c>
      <c r="K31" s="85">
        <f>SUMIFS(ローデータ!N12:N4206,ローデータ!$B$12:$B$4206,2,ローデータ!$K$12:$K$4206,$B$23)</f>
        <v>31</v>
      </c>
      <c r="L31" s="85">
        <f>SUMIFS(ローデータ!O12:O4206,ローデータ!$B$12:$B$4206,2,ローデータ!$K$12:$K$4206,$B$23)</f>
        <v>0</v>
      </c>
      <c r="M31" s="85">
        <f>SUMIFS(ローデータ!P12:P4206,ローデータ!$B$12:$B$4206,2,ローデータ!$K$12:$K$4206,$B$23)</f>
        <v>0</v>
      </c>
      <c r="N31" s="85">
        <f>SUMIFS(ローデータ!Q12:Q4206,ローデータ!$B$12:$B$4206,2,ローデータ!$K$12:$K$4206,$B$23)</f>
        <v>0</v>
      </c>
      <c r="O31" s="85">
        <f>SUM(J31:N31)</f>
        <v>64</v>
      </c>
    </row>
    <row r="32" spans="1:19" ht="15.95" customHeight="1" x14ac:dyDescent="0.15">
      <c r="A32" s="167" t="s">
        <v>51</v>
      </c>
      <c r="B32" s="56">
        <f>COUNTIFS(ローデータ!$B$12:$B$4206,2,ローデータ!$K$12:$K$4206,$B$23,ローデータ!$L$12:$L$4206,B29)</f>
        <v>0</v>
      </c>
      <c r="C32" s="56">
        <f>COUNTIFS(ローデータ!$B$12:$B$4206,2,ローデータ!$K$12:$K$4206,$B$23,ローデータ!$L$12:$L$4206,C29)</f>
        <v>0</v>
      </c>
      <c r="D32" s="56">
        <f>COUNTIFS(ローデータ!$B$12:$B$4206,2,ローデータ!$K$12:$K$4206,$B$23,ローデータ!$L$12:$L$4206,D29)</f>
        <v>0</v>
      </c>
      <c r="E32" s="56">
        <f>COUNTIFS(ローデータ!$B$12:$B$4206,2,ローデータ!$K$12:$K$4206,$B$23,ローデータ!$L$12:$L$4206,E29)</f>
        <v>0</v>
      </c>
      <c r="F32" s="56">
        <f>COUNTIFS(ローデータ!$B$12:$B$4206,2,ローデータ!$K$12:$K$4206,$B$23,ローデータ!$L$12:$L$4206,F29)</f>
        <v>37</v>
      </c>
      <c r="G32" s="56">
        <f>SUM(B32:F32)</f>
        <v>37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15"/>
      <c r="B36" s="165">
        <v>1</v>
      </c>
      <c r="C36" s="165">
        <v>2</v>
      </c>
      <c r="D36" s="165">
        <v>3</v>
      </c>
      <c r="E36" s="211" t="s">
        <v>50</v>
      </c>
      <c r="F36" s="39"/>
      <c r="I36" s="243"/>
      <c r="J36" s="268" t="s">
        <v>104</v>
      </c>
      <c r="K36" s="249" t="s">
        <v>105</v>
      </c>
      <c r="L36" s="249" t="s">
        <v>98</v>
      </c>
      <c r="M36" s="249" t="s">
        <v>106</v>
      </c>
      <c r="N36" s="251" t="s">
        <v>107</v>
      </c>
      <c r="O36" s="249" t="s">
        <v>36</v>
      </c>
      <c r="P36" s="251" t="s">
        <v>69</v>
      </c>
      <c r="Q36" s="228" t="s">
        <v>50</v>
      </c>
    </row>
    <row r="37" spans="1:17" ht="15.95" customHeight="1" x14ac:dyDescent="0.15">
      <c r="A37" s="216"/>
      <c r="B37" s="168" t="s">
        <v>67</v>
      </c>
      <c r="C37" s="168" t="s">
        <v>66</v>
      </c>
      <c r="D37" s="168" t="s">
        <v>68</v>
      </c>
      <c r="E37" s="212"/>
      <c r="G37" s="39"/>
      <c r="I37" s="244"/>
      <c r="J37" s="269"/>
      <c r="K37" s="250"/>
      <c r="L37" s="250"/>
      <c r="M37" s="250"/>
      <c r="N37" s="252"/>
      <c r="O37" s="250"/>
      <c r="P37" s="252"/>
      <c r="Q37" s="230"/>
    </row>
    <row r="38" spans="1:17" ht="15.95" customHeight="1" x14ac:dyDescent="0.15">
      <c r="A38" s="167" t="s">
        <v>51</v>
      </c>
      <c r="B38" s="56">
        <f>COUNTIFS(ローデータ!$B$12:$B$4206,2,ローデータ!$K$12:$K$4206,$D$23,ローデータ!$S$12:$S$4206,B36)</f>
        <v>0</v>
      </c>
      <c r="C38" s="56">
        <f>COUNTIFS(ローデータ!$B$12:$B$4206,2,ローデータ!$K$12:$K$4206,$D$23,ローデータ!$S$12:$S$4206,C36)</f>
        <v>0</v>
      </c>
      <c r="D38" s="56">
        <f>COUNTIFS(ローデータ!$B$12:$B$4206,2,ローデータ!$K$12:$K$4206,$D$23,ローデータ!$S$12:$S$4206,D36)</f>
        <v>0</v>
      </c>
      <c r="E38" s="10">
        <f>SUM(B38:D38)</f>
        <v>0</v>
      </c>
      <c r="I38" s="167" t="s">
        <v>51</v>
      </c>
      <c r="J38" s="56">
        <f>SUMIFS(ローデータ!T12:T4206,ローデータ!$B$12:$B$4206,2,ローデータ!$K$12:$K$4206,$D$23)</f>
        <v>0</v>
      </c>
      <c r="K38" s="56">
        <f>SUMIFS(ローデータ!U12:U4206,ローデータ!$B$12:$B$4206,2,ローデータ!$K$12:$K$4206,$D$23)</f>
        <v>0</v>
      </c>
      <c r="L38" s="56">
        <f>SUMIFS(ローデータ!V12:V4206,ローデータ!$B$12:$B$4206,2,ローデータ!$K$12:$K$4206,$D$23)</f>
        <v>0</v>
      </c>
      <c r="M38" s="56">
        <f>SUMIFS(ローデータ!W12:W4206,ローデータ!$B$12:$B$4206,2,ローデータ!$K$12:$K$4206,$D$23)</f>
        <v>0</v>
      </c>
      <c r="N38" s="56">
        <f>SUMIFS(ローデータ!X12:X4206,ローデータ!$B$12:$B$4206,2,ローデータ!$K$12:$K$4206,$D$23)</f>
        <v>0</v>
      </c>
      <c r="O38" s="56">
        <f>SUMIFS(ローデータ!Y12:Y4206,ローデータ!$B$12:$B$4206,2,ローデータ!$K$12:$K$4206,$D$23)</f>
        <v>0</v>
      </c>
      <c r="P38" s="56">
        <f>SUMIFS(ローデータ!Z12:Z4206,ローデータ!$B$12:$B$4206,2,ローデータ!$K$12:$K$4206,$D$23)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3"/>
      <c r="B42" s="256" t="s">
        <v>16</v>
      </c>
      <c r="C42" s="257"/>
      <c r="D42" s="257"/>
      <c r="E42" s="257"/>
      <c r="F42" s="258"/>
      <c r="G42" s="259" t="s">
        <v>50</v>
      </c>
      <c r="H42" s="262" t="s">
        <v>13</v>
      </c>
      <c r="I42" s="263"/>
      <c r="J42" s="264"/>
      <c r="K42" s="265" t="s">
        <v>50</v>
      </c>
    </row>
    <row r="43" spans="1:17" ht="15.95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5.95" customHeight="1" x14ac:dyDescent="0.15">
      <c r="A44" s="254"/>
      <c r="B44" s="233" t="s">
        <v>65</v>
      </c>
      <c r="C44" s="233" t="s">
        <v>66</v>
      </c>
      <c r="D44" s="270" t="s">
        <v>101</v>
      </c>
      <c r="E44" s="272" t="s">
        <v>102</v>
      </c>
      <c r="F44" s="274" t="s">
        <v>103</v>
      </c>
      <c r="G44" s="260"/>
      <c r="H44" s="276" t="s">
        <v>67</v>
      </c>
      <c r="I44" s="287" t="s">
        <v>66</v>
      </c>
      <c r="J44" s="287" t="s">
        <v>68</v>
      </c>
      <c r="K44" s="266"/>
      <c r="M44" s="39"/>
      <c r="N44" s="39"/>
      <c r="O44" s="39"/>
      <c r="P44" s="39"/>
    </row>
    <row r="45" spans="1:17" ht="15.95" customHeight="1" x14ac:dyDescent="0.15">
      <c r="A45" s="255"/>
      <c r="B45" s="234"/>
      <c r="C45" s="234"/>
      <c r="D45" s="271"/>
      <c r="E45" s="273"/>
      <c r="F45" s="275"/>
      <c r="G45" s="261"/>
      <c r="H45" s="277"/>
      <c r="I45" s="288"/>
      <c r="J45" s="288"/>
      <c r="K45" s="267"/>
      <c r="M45" s="39"/>
      <c r="N45" s="39"/>
      <c r="O45" s="39"/>
      <c r="P45" s="39"/>
    </row>
    <row r="46" spans="1:17" ht="15.95" customHeight="1" x14ac:dyDescent="0.15">
      <c r="A46" s="167" t="s">
        <v>51</v>
      </c>
      <c r="B46" s="85">
        <f>COUNTIFS(ローデータ!$B$12:$B$4206,2,ローデータ!$K$12:$K$4206,$F$23,ローデータ!$L$12:$L$4206,B43)</f>
        <v>0</v>
      </c>
      <c r="C46" s="85">
        <f>COUNTIFS(ローデータ!$B$12:$B$4206,2,ローデータ!$K$12:$K$4206,$F$23,ローデータ!$L$12:$L$4206,C43)</f>
        <v>0</v>
      </c>
      <c r="D46" s="85">
        <f>COUNTIFS(ローデータ!$B$12:$B$4206,2,ローデータ!$K$12:$K$4206,$F$23,ローデータ!$L$12:$L$4206,D43)</f>
        <v>0</v>
      </c>
      <c r="E46" s="85">
        <f>COUNTIFS(ローデータ!$B$12:$B$4206,2,ローデータ!$K$12:$K$4206,$F$23,ローデータ!$L$12:$L$4206,E43)</f>
        <v>0</v>
      </c>
      <c r="F46" s="85">
        <f>COUNTIFS(ローデータ!$B$12:$B$4206,2,ローデータ!$K$12:$K$4206,$F$23,ローデータ!$L$12:$L$4206,F43)</f>
        <v>0</v>
      </c>
      <c r="G46" s="86">
        <f>SUM(B46:F46)</f>
        <v>0</v>
      </c>
      <c r="H46" s="88">
        <f>COUNTIFS(ローデータ!$B$12:$B$4206,2,ローデータ!$K$12:$K$4206,$F$23,ローデータ!$S$12:$S$4206,H43)</f>
        <v>0</v>
      </c>
      <c r="I46" s="89">
        <f>COUNTIFS(ローデータ!$B$12:$B$4206,2,ローデータ!$K$12:$K$4206,$F$23,ローデータ!$S$12:$S$4206,I43)</f>
        <v>0</v>
      </c>
      <c r="J46" s="89">
        <f>COUNTIFS(ローデータ!$B$12:$B$4206,2,ローデータ!$K$12:$K$4206,$F$23,ローデータ!$S$12:$S$4206,J43)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5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17"/>
      <c r="J49" s="217"/>
      <c r="K49" s="217"/>
      <c r="L49" s="217"/>
      <c r="M49" s="217"/>
      <c r="N49" s="214"/>
      <c r="O49" s="211" t="s">
        <v>50</v>
      </c>
    </row>
    <row r="50" spans="1:15" ht="15.95" customHeight="1" x14ac:dyDescent="0.15">
      <c r="A50" s="227"/>
      <c r="B50" s="290" t="s">
        <v>96</v>
      </c>
      <c r="C50" s="292" t="s">
        <v>97</v>
      </c>
      <c r="D50" s="294" t="s">
        <v>98</v>
      </c>
      <c r="E50" s="292" t="s">
        <v>99</v>
      </c>
      <c r="F50" s="294" t="s">
        <v>100</v>
      </c>
      <c r="G50" s="282"/>
      <c r="H50" s="296" t="s">
        <v>104</v>
      </c>
      <c r="I50" s="285" t="s">
        <v>105</v>
      </c>
      <c r="J50" s="285" t="s">
        <v>98</v>
      </c>
      <c r="K50" s="285" t="s">
        <v>106</v>
      </c>
      <c r="L50" s="237" t="s">
        <v>107</v>
      </c>
      <c r="M50" s="285" t="s">
        <v>36</v>
      </c>
      <c r="N50" s="237" t="s">
        <v>69</v>
      </c>
      <c r="O50" s="289"/>
    </row>
    <row r="51" spans="1:15" ht="15.95" customHeight="1" x14ac:dyDescent="0.15">
      <c r="A51" s="216"/>
      <c r="B51" s="291"/>
      <c r="C51" s="293"/>
      <c r="D51" s="295"/>
      <c r="E51" s="293"/>
      <c r="F51" s="295"/>
      <c r="G51" s="283"/>
      <c r="H51" s="297"/>
      <c r="I51" s="286"/>
      <c r="J51" s="286"/>
      <c r="K51" s="286"/>
      <c r="L51" s="238"/>
      <c r="M51" s="286"/>
      <c r="N51" s="238"/>
      <c r="O51" s="212"/>
    </row>
    <row r="52" spans="1:15" ht="15.95" customHeight="1" x14ac:dyDescent="0.15">
      <c r="A52" s="167" t="s">
        <v>51</v>
      </c>
      <c r="B52" s="90">
        <f>SUMIFS(ローデータ!M12:M4206,ローデータ!$B$12:$B$4206,2,ローデータ!$K$12:$K$4206,$F$23)</f>
        <v>0</v>
      </c>
      <c r="C52" s="90">
        <f>SUMIFS(ローデータ!N12:N4206,ローデータ!$B$12:$B$4206,2,ローデータ!$K$12:$K$4206,$F$23)</f>
        <v>0</v>
      </c>
      <c r="D52" s="90">
        <f>SUMIFS(ローデータ!O12:O4206,ローデータ!$B$12:$B$4206,2,ローデータ!$K$12:$K$4206,$F$23)</f>
        <v>0</v>
      </c>
      <c r="E52" s="91">
        <f>SUMIFS(ローデータ!P12:P4206,ローデータ!$B$12:$B$4206,2,ローデータ!$K$12:$K$4206,$F$23)</f>
        <v>0</v>
      </c>
      <c r="F52" s="90">
        <f>SUMIFS(ローデータ!Q12:Q4206,ローデータ!$B$12:$B$4206,2,ローデータ!$K$12:$K$4206,$F$23)</f>
        <v>0</v>
      </c>
      <c r="G52" s="92">
        <f>SUM(B52:F52)</f>
        <v>0</v>
      </c>
      <c r="H52" s="93">
        <f>SUMIFS(ローデータ!T12:T4206,ローデータ!$B$12:$B$4206,2,ローデータ!$K$12:$K$4206,$F$23)</f>
        <v>0</v>
      </c>
      <c r="I52" s="90">
        <f>SUMIFS(ローデータ!U12:U4206,ローデータ!$B$12:$B$4206,2,ローデータ!$K$12:$K$4206,$F$23)</f>
        <v>0</v>
      </c>
      <c r="J52" s="90">
        <f>SUMIFS(ローデータ!V12:V4206,ローデータ!$B$12:$B$4206,2,ローデータ!$K$12:$K$4206,$F$23)</f>
        <v>0</v>
      </c>
      <c r="K52" s="90">
        <f>SUMIFS(ローデータ!W12:W4206,ローデータ!$B$12:$B$4206,2,ローデータ!$K$12:$K$4206,$F$23)</f>
        <v>0</v>
      </c>
      <c r="L52" s="90">
        <f>SUMIFS(ローデータ!X12:X4206,ローデータ!$B$12:$B$4206,2,ローデータ!$K$12:$K$4206,$F$23)</f>
        <v>0</v>
      </c>
      <c r="M52" s="90">
        <f>SUMIFS(ローデータ!Y12:Y4206,ローデータ!$B$12:$B$4206,2,ローデータ!$K$12:$K$4206,$F$23)</f>
        <v>0</v>
      </c>
      <c r="N52" s="90">
        <f>SUMIFS(ローデータ!Z12:Z4206,ローデータ!$B$12:$B$4206,2,ローデータ!$K$12:$K$4206,$F$23)</f>
        <v>0</v>
      </c>
      <c r="O52" s="94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16</v>
      </c>
      <c r="H4" s="140" t="s">
        <v>53</v>
      </c>
      <c r="K4" s="305">
        <f>COUNTIFS(ローデータ!B12:B1011,1,ローデータ!G12:G1011,$G$4)</f>
        <v>39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19</v>
      </c>
      <c r="C23" s="210"/>
      <c r="D23" s="208">
        <f>COUNTIFS(ローデータ!$B$12:$B$1011,1,ローデータ!$G$12:$G$1011,$G$4,ローデータ!$K$12:$K$1011,D21)</f>
        <v>16</v>
      </c>
      <c r="E23" s="210"/>
      <c r="F23" s="208">
        <f>COUNTIFS(ローデータ!$B$12:$B$1011,1,ローデータ!$G$12:$G$1011,$G$4,ローデータ!$K$12:$K$1011,F21)</f>
        <v>4</v>
      </c>
      <c r="G23" s="209"/>
      <c r="H23" s="210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3</v>
      </c>
      <c r="K29" s="85">
        <f>SUMIFS(ローデータ!N12:N1011,ローデータ!$B$12:$B$1011,1,ローデータ!$G$12:$G$1011,$G$4,ローデータ!$K$12:$K$1011,$B$21)</f>
        <v>11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7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19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4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4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8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9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9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39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3</v>
      </c>
      <c r="D76" s="210"/>
      <c r="E76" s="208">
        <f>COUNTIFS(ローデータ!$B$12:$B$1011,1,ローデータ!$G$12:$G$1011,$G$4,ローデータ!$H$12:$H$1011,$A$76,ローデータ!$K$12:$K$1011,E73)</f>
        <v>4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8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5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9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7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9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1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19</v>
      </c>
      <c r="D84" s="403"/>
      <c r="E84" s="402">
        <f>SUM(E75:F83)</f>
        <v>16</v>
      </c>
      <c r="F84" s="403"/>
      <c r="G84" s="404">
        <f>SUM(G75:I83)</f>
        <v>4</v>
      </c>
      <c r="H84" s="404"/>
      <c r="I84" s="402"/>
      <c r="J84" s="105">
        <f t="shared" si="2"/>
        <v>39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3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2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7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3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1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3</v>
      </c>
      <c r="M101" s="102">
        <f>SUM(M92:M100)</f>
        <v>11</v>
      </c>
      <c r="N101" s="102">
        <f>SUM(N92:N100)</f>
        <v>3</v>
      </c>
      <c r="O101" s="102">
        <f>SUM(O92:O100)</f>
        <v>7</v>
      </c>
      <c r="P101" s="102">
        <f>SUM(P92:P100)</f>
        <v>0</v>
      </c>
      <c r="Q101" s="102">
        <f t="shared" si="3"/>
        <v>24</v>
      </c>
    </row>
    <row r="102" spans="1:17" ht="14.1" customHeight="1" x14ac:dyDescent="0.15">
      <c r="A102" s="133" t="s">
        <v>50</v>
      </c>
      <c r="B102" s="134"/>
      <c r="C102" s="56">
        <f>SUM(C93:C101)</f>
        <v>18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2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1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5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2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3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9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3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3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15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16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9</v>
      </c>
      <c r="L118" s="108">
        <f t="shared" si="8"/>
        <v>0</v>
      </c>
      <c r="M118" s="108">
        <f t="shared" si="8"/>
        <v>0</v>
      </c>
      <c r="N118" s="108">
        <f t="shared" si="8"/>
        <v>3</v>
      </c>
      <c r="O118" s="108">
        <f t="shared" si="8"/>
        <v>7</v>
      </c>
      <c r="P118" s="108">
        <f t="shared" si="8"/>
        <v>0</v>
      </c>
      <c r="Q118" s="108">
        <f t="shared" si="5"/>
        <v>21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1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1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4</v>
      </c>
      <c r="I136" s="110">
        <f>SUM(I127:I135)</f>
        <v>3</v>
      </c>
      <c r="J136" s="108">
        <f>SUM(J127:J135)</f>
        <v>1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1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1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1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19</v>
      </c>
      <c r="G159" s="210"/>
      <c r="H159" s="208">
        <f>COUNTIFS(ローデータ!$B$12:$B$1011,1,ローデータ!$G$12:$G$1011,$G$4,ローデータ!$I$12:$I$1011,$C$14,ローデータ!$K$12:$K$1011,H157)</f>
        <v>16</v>
      </c>
      <c r="I159" s="210"/>
      <c r="J159" s="208">
        <f>COUNTIFS(ローデータ!$B$12:$B$1011,1,ローデータ!$G$12:$G$1011,$G$4,ローデータ!$I$12:$I$1011,$C$14,ローデータ!$K$12:$K$1011,J157)</f>
        <v>4</v>
      </c>
      <c r="K159" s="209"/>
      <c r="L159" s="210"/>
      <c r="M159" s="56">
        <f t="shared" ref="M159:M171" si="16">SUM(F159:L159)</f>
        <v>39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19</v>
      </c>
      <c r="G171" s="210"/>
      <c r="H171" s="208">
        <f>SUM(H159:I170)</f>
        <v>16</v>
      </c>
      <c r="I171" s="210"/>
      <c r="J171" s="208">
        <f>SUM(J159:L170)</f>
        <v>4</v>
      </c>
      <c r="K171" s="209"/>
      <c r="L171" s="210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19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18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19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3</v>
      </c>
      <c r="G198" s="89">
        <f>SUMIFS(ローデータ!N12:N1011,ローデータ!$B$12:$B$1011,1,ローデータ!$G$12:$G$1011,$G$4,ローデータ!$I$12:$I$1011,$C$14,ローデータ!$K$12:$K$1011,$B$21)</f>
        <v>11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7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3</v>
      </c>
      <c r="G210" s="94">
        <f t="shared" ref="G210:I210" si="19">SUM(G198:G209)</f>
        <v>11</v>
      </c>
      <c r="H210" s="94">
        <f>SUM(H198:H209)</f>
        <v>3</v>
      </c>
      <c r="I210" s="94">
        <f t="shared" si="19"/>
        <v>7</v>
      </c>
      <c r="J210" s="94">
        <f>SUM(J198:J209)</f>
        <v>0</v>
      </c>
      <c r="K210" s="118">
        <f t="shared" si="18"/>
        <v>24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15</v>
      </c>
      <c r="G228" s="56">
        <f>SUM(G216:G227)</f>
        <v>1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9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3</v>
      </c>
      <c r="K234" s="89">
        <f>SUMIFS(ローデータ!Y12:Y1011,ローデータ!$B$12:$B$1011,1,ローデータ!$G$12:$G$1011,$G$4,ローデータ!$I$12:$I$1011,$C$14,ローデータ!$K$12:$K$1011,$D$21)</f>
        <v>7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9</v>
      </c>
      <c r="H246" s="94">
        <f t="shared" si="22"/>
        <v>0</v>
      </c>
      <c r="I246" s="94">
        <f>SUM(I234:I245)</f>
        <v>0</v>
      </c>
      <c r="J246" s="94">
        <f t="shared" si="22"/>
        <v>3</v>
      </c>
      <c r="K246" s="94">
        <f>SUM(K234:K245)</f>
        <v>7</v>
      </c>
      <c r="L246" s="94">
        <f t="shared" si="22"/>
        <v>0</v>
      </c>
      <c r="M246" s="56">
        <f t="shared" si="21"/>
        <v>21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4</v>
      </c>
      <c r="L266" s="94">
        <f>SUM(L254:L265)</f>
        <v>3</v>
      </c>
      <c r="M266" s="94">
        <f>SUM(M254:M265)</f>
        <v>1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17</v>
      </c>
      <c r="H4" s="140" t="s">
        <v>53</v>
      </c>
      <c r="K4" s="305">
        <f>COUNTIFS(ローデータ!B12:B1011,1,ローデータ!G12:G1011,$G$4)</f>
        <v>21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21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21</v>
      </c>
      <c r="D16" s="56">
        <f>SUM(B16:C16)</f>
        <v>21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17</v>
      </c>
      <c r="C23" s="210"/>
      <c r="D23" s="208">
        <f>COUNTIFS(ローデータ!$B$12:$B$1011,1,ローデータ!$G$12:$G$1011,$G$4,ローデータ!$K$12:$K$1011,D21)</f>
        <v>1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11</v>
      </c>
      <c r="L29" s="85">
        <f>SUMIFS(ローデータ!O12:O1011,ローデータ!$B$12:$B$1011,1,ローデータ!$G$12:$G$1011,$G$4,ローデータ!$K$12:$K$1011,$B$21)</f>
        <v>4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17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8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3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21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21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8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3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3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17</v>
      </c>
      <c r="D84" s="403"/>
      <c r="E84" s="402">
        <f>SUM(E75:F83)</f>
        <v>1</v>
      </c>
      <c r="F84" s="403"/>
      <c r="G84" s="404">
        <f>SUM(G75:I83)</f>
        <v>3</v>
      </c>
      <c r="H84" s="404"/>
      <c r="I84" s="402"/>
      <c r="J84" s="105">
        <f t="shared" si="2"/>
        <v>21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3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9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2</v>
      </c>
      <c r="M101" s="102">
        <f>SUM(M92:M100)</f>
        <v>11</v>
      </c>
      <c r="N101" s="102">
        <f>SUM(N92:N100)</f>
        <v>4</v>
      </c>
      <c r="O101" s="102">
        <f>SUM(O92:O100)</f>
        <v>4</v>
      </c>
      <c r="P101" s="102">
        <f>SUM(P92:P100)</f>
        <v>0</v>
      </c>
      <c r="Q101" s="102">
        <f t="shared" si="3"/>
        <v>21</v>
      </c>
    </row>
    <row r="102" spans="1:17" ht="14.1" customHeight="1" x14ac:dyDescent="0.15">
      <c r="A102" s="133" t="s">
        <v>50</v>
      </c>
      <c r="B102" s="134"/>
      <c r="C102" s="56">
        <f>SUM(C93:C101)</f>
        <v>15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3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17</v>
      </c>
      <c r="G159" s="210"/>
      <c r="H159" s="208">
        <f>COUNTIFS(ローデータ!$B$12:$B$1011,1,ローデータ!$G$12:$G$1011,$G$4,ローデータ!$I$12:$I$1011,$C$14,ローデータ!$K$12:$K$1011,H157)</f>
        <v>1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21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17</v>
      </c>
      <c r="G171" s="210"/>
      <c r="H171" s="208">
        <f>SUM(H159:I170)</f>
        <v>1</v>
      </c>
      <c r="I171" s="210"/>
      <c r="J171" s="208">
        <f>SUM(J159:L170)</f>
        <v>3</v>
      </c>
      <c r="K171" s="209"/>
      <c r="L171" s="210"/>
      <c r="M171" s="56">
        <f t="shared" si="16"/>
        <v>21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17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15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17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11</v>
      </c>
      <c r="H198" s="89">
        <f>SUMIFS(ローデータ!O12:O1011,ローデータ!$B$12:$B$1011,1,ローデータ!$G$12:$G$1011,$G$4,ローデータ!$I$12:$I$1011,$C$14,ローデータ!$K$12:$K$1011,$B$21)</f>
        <v>4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2</v>
      </c>
      <c r="G210" s="94">
        <f t="shared" ref="G210:I210" si="19">SUM(G198:G209)</f>
        <v>11</v>
      </c>
      <c r="H210" s="94">
        <f>SUM(H198:H209)</f>
        <v>4</v>
      </c>
      <c r="I210" s="94">
        <f t="shared" si="19"/>
        <v>4</v>
      </c>
      <c r="J210" s="94">
        <f>SUM(J198:J209)</f>
        <v>0</v>
      </c>
      <c r="K210" s="118">
        <f t="shared" si="18"/>
        <v>21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3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18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19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20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08" t="str">
        <f>ローデータ!B2</f>
        <v>東住吉区</v>
      </c>
      <c r="C2" s="209"/>
      <c r="D2" s="209"/>
      <c r="E2" s="210"/>
      <c r="G2" s="160"/>
      <c r="H2" s="303" t="s">
        <v>94</v>
      </c>
      <c r="I2" s="304"/>
      <c r="K2" s="82"/>
      <c r="L2" s="62"/>
    </row>
    <row r="3" spans="1:19" ht="14.1" customHeight="1" x14ac:dyDescent="0.15">
      <c r="A3" s="211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04"/>
      <c r="I3" s="304"/>
      <c r="K3" s="62"/>
      <c r="L3" s="62"/>
    </row>
    <row r="4" spans="1:19" ht="14.1" customHeight="1" x14ac:dyDescent="0.15">
      <c r="A4" s="212"/>
      <c r="B4" s="155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61"/>
      <c r="H4" s="305">
        <f>COUNTIFS(ローデータ!B12:B1011,1)</f>
        <v>373</v>
      </c>
      <c r="I4" s="305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15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8</v>
      </c>
      <c r="C10" s="56">
        <f>COUNTIFS(ローデータ!$B$12:$B$1011,1,ローデータ!$H$12:$H$1011,C8)</f>
        <v>86</v>
      </c>
      <c r="D10" s="56">
        <f>COUNTIFS(ローデータ!$B$12:$B$1011,1,ローデータ!$H$12:$H$1011,D8)</f>
        <v>60</v>
      </c>
      <c r="E10" s="56">
        <f>COUNTIFS(ローデータ!$B$12:$B$1011,1,ローデータ!$H$12:$H$1011,E8)</f>
        <v>72</v>
      </c>
      <c r="F10" s="56">
        <f>COUNTIFS(ローデータ!$B$12:$B$1011,1,ローデータ!$H$12:$H$1011,F8)</f>
        <v>74</v>
      </c>
      <c r="G10" s="56">
        <f>COUNTIFS(ローデータ!$B$12:$B$1011,1,ローデータ!$H$12:$H$1011,G8)</f>
        <v>26</v>
      </c>
      <c r="H10" s="56">
        <f>COUNTIFS(ローデータ!$B$12:$B$1011,1,ローデータ!$H$12:$H$1011,H8)</f>
        <v>15</v>
      </c>
      <c r="I10" s="56">
        <f>COUNTIFS(ローデータ!$B$12:$B$1011,1,ローデータ!$H$12:$H$1011,I8)</f>
        <v>26</v>
      </c>
      <c r="J10" s="56">
        <f>COUNTIFS(ローデータ!$B$12:$B$1011,1,ローデータ!$H$12:$H$1011,J8)</f>
        <v>6</v>
      </c>
      <c r="K10" s="56">
        <f>SUM(B10:J10)</f>
        <v>373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15"/>
      <c r="B14" s="147">
        <v>1</v>
      </c>
      <c r="C14" s="147">
        <v>2</v>
      </c>
      <c r="D14" s="211" t="s">
        <v>50</v>
      </c>
      <c r="F14" s="215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28" t="s">
        <v>50</v>
      </c>
    </row>
    <row r="15" spans="1:19" ht="14.1" customHeight="1" x14ac:dyDescent="0.15">
      <c r="A15" s="216"/>
      <c r="B15" s="153" t="s">
        <v>63</v>
      </c>
      <c r="C15" s="153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373</v>
      </c>
      <c r="D16" s="56">
        <f>SUM(B16:C16)</f>
        <v>373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5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08">
        <f>COUNTIFS(ローデータ!$B$12:$B$1011,1,ローデータ!$K$12:$K$1011,B21)</f>
        <v>213</v>
      </c>
      <c r="C23" s="210"/>
      <c r="D23" s="208">
        <f>COUNTIFS(ローデータ!$B$12:$B$1011,1,ローデータ!$K$12:$K$1011,D21)</f>
        <v>109</v>
      </c>
      <c r="E23" s="210"/>
      <c r="F23" s="208">
        <f>COUNTIFS(ローデータ!$B$12:$B$1011,1,ローデータ!$K$12:$K$1011,F21)</f>
        <v>51</v>
      </c>
      <c r="G23" s="209"/>
      <c r="H23" s="210"/>
      <c r="I23" s="56">
        <f>SUM(B23:H23)</f>
        <v>373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15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54" t="s">
        <v>51</v>
      </c>
      <c r="J29" s="85">
        <f>SUMIFS(ローデータ!M12:M1011,ローデータ!$B$12:$B$1011,1,ローデータ!$K$12:$K$1011,$B$21)</f>
        <v>46</v>
      </c>
      <c r="K29" s="85">
        <f>SUMIFS(ローデータ!N12:N1011,ローデータ!$B$12:$B$1011,1,ローデータ!$K$12:$K$1011,$B$21)</f>
        <v>111</v>
      </c>
      <c r="L29" s="85">
        <f>SUMIFS(ローデータ!O12:O1011,ローデータ!$B$12:$B$1011,1,ローデータ!$K$12:$K$1011,$B$21)</f>
        <v>62</v>
      </c>
      <c r="M29" s="85">
        <f>SUMIFS(ローデータ!P12:P1011,ローデータ!$B$12:$B$1011,1,ローデータ!$K$12:$K$1011,$B$21)</f>
        <v>35</v>
      </c>
      <c r="N29" s="85">
        <f>SUMIFS(ローデータ!Q12:Q1011,ローデータ!$B$12:$B$1011,1,ローデータ!$K$12:$K$1011,$B$21)</f>
        <v>0</v>
      </c>
      <c r="O29" s="85">
        <f>SUM(J29:N29)</f>
        <v>254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184</v>
      </c>
      <c r="C30" s="56">
        <f>COUNTIFS(ローデータ!$B$12:$B$1011,1,ローデータ!$K$12:$K$1011,$B$21,ローデータ!$L$12:$L$1011,C27)</f>
        <v>27</v>
      </c>
      <c r="D30" s="56">
        <f>COUNTIFS(ローデータ!$B$12:$B$1011,1,ローデータ!$K$12:$K$1011,$B$21,ローデータ!$L$12:$L$1011,D27)</f>
        <v>1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1</v>
      </c>
      <c r="G30" s="56">
        <f>SUM(B30:F30)</f>
        <v>213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15"/>
      <c r="B34" s="147">
        <v>1</v>
      </c>
      <c r="C34" s="147">
        <v>2</v>
      </c>
      <c r="D34" s="14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53" t="s">
        <v>67</v>
      </c>
      <c r="C35" s="153" t="s">
        <v>66</v>
      </c>
      <c r="D35" s="153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100</v>
      </c>
      <c r="C36" s="56">
        <f>COUNTIFS(ローデータ!$B$12:$B$1011,1,ローデータ!$K$12:$K$1011,$D$21,ローデータ!$S$12:$S$1011,C34)</f>
        <v>9</v>
      </c>
      <c r="D36" s="56">
        <f>COUNTIFS(ローデータ!$B$12:$B$1011,1,ローデータ!$K$12:$K$1011,$D$21,ローデータ!$S$12:$S$1011,D34)</f>
        <v>0</v>
      </c>
      <c r="E36" s="56">
        <f>SUM(B36:D36)</f>
        <v>109</v>
      </c>
      <c r="I36" s="154" t="s">
        <v>51</v>
      </c>
      <c r="J36" s="56">
        <f>SUMIFS(ローデータ!T12:T1011,ローデータ!$B$12:$B$1011,1,ローデータ!$K$12:$K$1011,$D$21)</f>
        <v>8</v>
      </c>
      <c r="K36" s="56">
        <f>SUMIFS(ローデータ!U12:U1011,ローデータ!$B$12:$B$1011,1,ローデータ!$K$12:$K$1011,$D$21)</f>
        <v>48</v>
      </c>
      <c r="L36" s="56">
        <f>SUMIFS(ローデータ!V12:V1011,ローデータ!$B$12:$B$1011,1,ローデータ!$K$12:$K$1011,$D$21)</f>
        <v>3</v>
      </c>
      <c r="M36" s="56">
        <f>SUMIFS(ローデータ!W12:W1011,ローデータ!$B$12:$B$1011,1,ローデータ!$K$12:$K$1011,$D$21)</f>
        <v>1</v>
      </c>
      <c r="N36" s="56">
        <f>SUMIFS(ローデータ!X12:X1011,ローデータ!$B$12:$B$1011,1,ローデータ!$K$12:$K$1011,$D$21)</f>
        <v>15</v>
      </c>
      <c r="O36" s="56">
        <f>SUMIFS(ローデータ!Y12:Y1011,ローデータ!$B$12:$B$1011,1,ローデータ!$K$12:$K$1011,$D$21)</f>
        <v>56</v>
      </c>
      <c r="P36" s="56">
        <f>SUMIFS(ローデータ!Z12:Z1011,ローデータ!$B$12:$B$1011,1,ローデータ!$K$12:$K$1011,$D$21)</f>
        <v>0</v>
      </c>
      <c r="Q36" s="56">
        <f>SUM(J36:P36)</f>
        <v>131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48</v>
      </c>
      <c r="C44" s="85">
        <f>COUNTIFS(ローデータ!$B$12:$B$1011,1,ローデータ!$K$12:$K$1011,$F$21,ローデータ!$L$12:$L$1011,C41)</f>
        <v>3</v>
      </c>
      <c r="D44" s="85">
        <f>COUNTIFS(ローデータ!$B$12:$B$1011,1,ローデータ!$K$12:$K$1011,$F$21,ローデータ!$L$12:$L$1011,D41)</f>
        <v>0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51</v>
      </c>
      <c r="H44" s="88">
        <f>COUNTIFS(ローデータ!$B$12:$B$1011,1,ローデータ!$K$12:$K$1011,$F$21,ローデータ!$S$12:$S$1011,H41)</f>
        <v>48</v>
      </c>
      <c r="I44" s="89">
        <f>COUNTIFS(ローデータ!$B$12:$B$1011,1,ローデータ!$K$12:$K$1011,$F$21,ローデータ!$S$12:$S$1011,I41)</f>
        <v>2</v>
      </c>
      <c r="J44" s="89">
        <f>COUNTIFS(ローデータ!$B$12:$B$1011,1,ローデータ!$K$12:$K$1011,$F$21,ローデータ!$S$12:$S$1011,J41)</f>
        <v>0</v>
      </c>
      <c r="K44" s="89">
        <f>SUM(H44:J44)</f>
        <v>50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1</v>
      </c>
      <c r="C50" s="90">
        <f>SUMIFS(ローデータ!N12:N1011,ローデータ!$B$12:$B$1011,1,ローデータ!$K$12:$K$1011,$F$21)</f>
        <v>37</v>
      </c>
      <c r="D50" s="90">
        <f>SUMIFS(ローデータ!O12:O1011,ローデータ!$B$12:$B$1011,1,ローデータ!$K$12:$K$1011,$F$21)</f>
        <v>21</v>
      </c>
      <c r="E50" s="91">
        <f>SUMIFS(ローデータ!P12:P1011,ローデータ!$B$12:$B$1011,1,ローデータ!$K$12:$K$1011,$F$21)</f>
        <v>0</v>
      </c>
      <c r="F50" s="90">
        <f>SUMIFS(ローデータ!Q12:Q1011,ローデータ!$B$12:$B$1011,1,ローデータ!$K$12:$K$1011,$F$21)</f>
        <v>0</v>
      </c>
      <c r="G50" s="92">
        <f>SUM(B50:F50)</f>
        <v>59</v>
      </c>
      <c r="H50" s="93">
        <f>SUMIFS(ローデータ!T12:T1011,ローデータ!$B$12:$B$1011,1,ローデータ!$K$12:$K$1011,$F$21)</f>
        <v>2</v>
      </c>
      <c r="I50" s="90">
        <f>SUMIFS(ローデータ!U12:U1011,ローデータ!$B$12:$B$1011,1,ローデータ!$K$12:$K$1011,$F$21)</f>
        <v>30</v>
      </c>
      <c r="J50" s="90">
        <f>SUMIFS(ローデータ!V12:V1011,ローデータ!$B$12:$B$1011,1,ローデータ!$K$12:$K$1011,$F$21)</f>
        <v>21</v>
      </c>
      <c r="K50" s="90">
        <f>SUMIFS(ローデータ!W12:W1011,ローデータ!$B$12:$B$1011,1,ローデータ!$K$12:$K$1011,$F$21)</f>
        <v>0</v>
      </c>
      <c r="L50" s="90">
        <f>SUMIFS(ローデータ!X12:X1011,ローデータ!$B$12:$B$1011,1,ローデータ!$K$12:$K$1011,$F$21)</f>
        <v>15</v>
      </c>
      <c r="M50" s="90">
        <f>SUMIFS(ローデータ!Y12:Y1011,ローデータ!$B$12:$B$1011,1,ローデータ!$K$12:$K$1011,$F$21)</f>
        <v>6</v>
      </c>
      <c r="N50" s="90">
        <f>SUMIFS(ローデータ!Z12:Z1011,ローデータ!$B$12:$B$1011,1,ローデータ!$K$12:$K$1011,$F$21)</f>
        <v>1</v>
      </c>
      <c r="O50" s="94">
        <f>SUM(H50:N50)</f>
        <v>75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8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8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86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86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60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60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72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72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74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74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26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26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15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15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26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26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6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6</v>
      </c>
    </row>
    <row r="68" spans="1:15" ht="14.1" customHeight="1" thickTop="1" x14ac:dyDescent="0.15">
      <c r="A68" s="400" t="s">
        <v>50</v>
      </c>
      <c r="B68" s="401"/>
      <c r="C68" s="99">
        <f>SUM(C59:C67)</f>
        <v>373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373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54">
        <v>1</v>
      </c>
      <c r="B75" s="50" t="s">
        <v>54</v>
      </c>
      <c r="C75" s="208">
        <f>COUNTIFS(ローデータ!$B$12:$B$1011,1,ローデータ!$H$12:$H$1011,$A$75,ローデータ!$K$12:$K$1011,C73)</f>
        <v>6</v>
      </c>
      <c r="D75" s="210"/>
      <c r="E75" s="208">
        <f>COUNTIFS(ローデータ!$B$12:$B$1011,1,ローデータ!$H$12:$H$1011,$A$75,ローデータ!$K$12:$K$1011,E73)</f>
        <v>2</v>
      </c>
      <c r="F75" s="210"/>
      <c r="G75" s="208">
        <f>COUNTIFS(ローデータ!$B$12:$B$1011,1,ローデータ!$H$12:$H$1011,$A$75,ローデータ!$K$12:$K$1011,G73)</f>
        <v>0</v>
      </c>
      <c r="H75" s="209"/>
      <c r="I75" s="209"/>
      <c r="J75" s="103">
        <f t="shared" ref="J75:J84" si="2">SUM(C75:I75)</f>
        <v>8</v>
      </c>
    </row>
    <row r="76" spans="1:15" ht="14.1" customHeight="1" x14ac:dyDescent="0.15">
      <c r="A76" s="154">
        <v>2</v>
      </c>
      <c r="B76" s="50" t="s">
        <v>55</v>
      </c>
      <c r="C76" s="208">
        <f>COUNTIFS(ローデータ!$B$12:$B$1011,1,ローデータ!$H$12:$H$1011,$A$76,ローデータ!$K$12:$K$1011,C73)</f>
        <v>29</v>
      </c>
      <c r="D76" s="210"/>
      <c r="E76" s="208">
        <f>COUNTIFS(ローデータ!$B$12:$B$1011,1,ローデータ!$H$12:$H$1011,$A$76,ローデータ!$K$12:$K$1011,E73)</f>
        <v>36</v>
      </c>
      <c r="F76" s="210"/>
      <c r="G76" s="208">
        <f>COUNTIFS(ローデータ!$B$12:$B$1011,1,ローデータ!$H$12:$H$1011,$A$76,ローデータ!$K$12:$K$1011,G73)</f>
        <v>21</v>
      </c>
      <c r="H76" s="209"/>
      <c r="I76" s="209"/>
      <c r="J76" s="103">
        <f t="shared" si="2"/>
        <v>86</v>
      </c>
    </row>
    <row r="77" spans="1:15" ht="14.1" customHeight="1" x14ac:dyDescent="0.15">
      <c r="A77" s="154">
        <v>3</v>
      </c>
      <c r="B77" s="50" t="s">
        <v>56</v>
      </c>
      <c r="C77" s="208">
        <f>COUNTIFS(ローデータ!$B$12:$B$1011,1,ローデータ!$H$12:$H$1011,$A$77,ローデータ!$K$12:$K$1011,C73)</f>
        <v>29</v>
      </c>
      <c r="D77" s="210"/>
      <c r="E77" s="208">
        <f>COUNTIFS(ローデータ!$B$12:$B$1011,1,ローデータ!$H$12:$H$1011,$A$77,ローデータ!$K$12:$K$1011,E73)</f>
        <v>18</v>
      </c>
      <c r="F77" s="210"/>
      <c r="G77" s="208">
        <f>COUNTIFS(ローデータ!$B$12:$B$1011,1,ローデータ!$H$12:$H$1011,$A$77,ローデータ!$K$12:$K$1011,G73)</f>
        <v>13</v>
      </c>
      <c r="H77" s="209"/>
      <c r="I77" s="209"/>
      <c r="J77" s="103">
        <f t="shared" si="2"/>
        <v>60</v>
      </c>
    </row>
    <row r="78" spans="1:15" ht="14.1" customHeight="1" x14ac:dyDescent="0.15">
      <c r="A78" s="154">
        <v>4</v>
      </c>
      <c r="B78" s="50" t="s">
        <v>57</v>
      </c>
      <c r="C78" s="208">
        <f>COUNTIFS(ローデータ!$B$12:$B$1011,1,ローデータ!$H$12:$H$1011,$A$78,ローデータ!$K$12:$K$1011,C73)</f>
        <v>51</v>
      </c>
      <c r="D78" s="210"/>
      <c r="E78" s="208">
        <f>COUNTIFS(ローデータ!$B$12:$B$1011,1,ローデータ!$H$12:$H$1011,$A$78,ローデータ!$K$12:$K$1011,E73)</f>
        <v>14</v>
      </c>
      <c r="F78" s="210"/>
      <c r="G78" s="208">
        <f>COUNTIFS(ローデータ!$B$12:$B$1011,1,ローデータ!$H$12:$H$1011,$A$78,ローデータ!$K$12:$K$1011,G73)</f>
        <v>7</v>
      </c>
      <c r="H78" s="209"/>
      <c r="I78" s="209"/>
      <c r="J78" s="103">
        <f t="shared" si="2"/>
        <v>72</v>
      </c>
    </row>
    <row r="79" spans="1:15" ht="14.1" customHeight="1" x14ac:dyDescent="0.15">
      <c r="A79" s="154">
        <v>5</v>
      </c>
      <c r="B79" s="50" t="s">
        <v>58</v>
      </c>
      <c r="C79" s="208">
        <f>COUNTIFS(ローデータ!$B$12:$B$1011,1,ローデータ!$H$12:$H$1011,$A$79,ローデータ!$K$12:$K$1011,C73)</f>
        <v>51</v>
      </c>
      <c r="D79" s="210"/>
      <c r="E79" s="208">
        <f>COUNTIFS(ローデータ!$B$12:$B$1011,1,ローデータ!$H$12:$H$1011,$A$79,ローデータ!$K$12:$K$1011,E73)</f>
        <v>17</v>
      </c>
      <c r="F79" s="210"/>
      <c r="G79" s="208">
        <f>COUNTIFS(ローデータ!$B$12:$B$1011,1,ローデータ!$H$12:$H$1011,$A$79,ローデータ!$K$12:$K$1011,G73)</f>
        <v>6</v>
      </c>
      <c r="H79" s="209"/>
      <c r="I79" s="209"/>
      <c r="J79" s="103">
        <f t="shared" si="2"/>
        <v>74</v>
      </c>
    </row>
    <row r="80" spans="1:15" ht="14.1" customHeight="1" x14ac:dyDescent="0.15">
      <c r="A80" s="154">
        <v>6</v>
      </c>
      <c r="B80" s="50" t="s">
        <v>59</v>
      </c>
      <c r="C80" s="208">
        <f>COUNTIFS(ローデータ!$B$12:$B$1011,1,ローデータ!$H$12:$H$1011,$A$80,ローデータ!$K$12:$K$1011,C73)</f>
        <v>18</v>
      </c>
      <c r="D80" s="210"/>
      <c r="E80" s="208">
        <f>COUNTIFS(ローデータ!$B$12:$B$1011,1,ローデータ!$H$12:$H$1011,$A$80,ローデータ!$K$12:$K$1011,E73)</f>
        <v>8</v>
      </c>
      <c r="F80" s="210"/>
      <c r="G80" s="208">
        <f>COUNTIFS(ローデータ!$B$12:$B$1011,1,ローデータ!$H$12:$H$1011,$A$80,ローデータ!$K$12:$K$1011,G73)</f>
        <v>0</v>
      </c>
      <c r="H80" s="209"/>
      <c r="I80" s="209"/>
      <c r="J80" s="103">
        <f t="shared" si="2"/>
        <v>26</v>
      </c>
    </row>
    <row r="81" spans="1:17" ht="14.1" customHeight="1" x14ac:dyDescent="0.15">
      <c r="A81" s="154">
        <v>7</v>
      </c>
      <c r="B81" s="50" t="s">
        <v>60</v>
      </c>
      <c r="C81" s="208">
        <f>COUNTIFS(ローデータ!$B$12:$B$1011,1,ローデータ!$H$12:$H$1011,$A$81,ローデータ!$K$12:$K$1011,C73)</f>
        <v>12</v>
      </c>
      <c r="D81" s="210"/>
      <c r="E81" s="208">
        <f>COUNTIFS(ローデータ!$B$12:$B$1011,1,ローデータ!$H$12:$H$1011,$A$81,ローデータ!$K$12:$K$1011,E73)</f>
        <v>3</v>
      </c>
      <c r="F81" s="210"/>
      <c r="G81" s="208">
        <f>COUNTIFS(ローデータ!$B$12:$B$1011,1,ローデータ!$H$12:$H$1011,$A$81,ローデータ!$K$12:$K$1011,G73)</f>
        <v>0</v>
      </c>
      <c r="H81" s="209"/>
      <c r="I81" s="209"/>
      <c r="J81" s="103">
        <f t="shared" si="2"/>
        <v>15</v>
      </c>
    </row>
    <row r="82" spans="1:17" ht="14.1" customHeight="1" x14ac:dyDescent="0.15">
      <c r="A82" s="154">
        <v>8</v>
      </c>
      <c r="B82" s="50" t="s">
        <v>61</v>
      </c>
      <c r="C82" s="208">
        <f>COUNTIFS(ローデータ!$B$12:$B$1011,1,ローデータ!$H$12:$H$1011,$A$82,ローデータ!$K$12:$K$1011,C73)</f>
        <v>15</v>
      </c>
      <c r="D82" s="210"/>
      <c r="E82" s="208">
        <f>COUNTIFS(ローデータ!$B$12:$B$1011,1,ローデータ!$H$12:$H$1011,$A$82,ローデータ!$K$12:$K$1011,E73)</f>
        <v>8</v>
      </c>
      <c r="F82" s="210"/>
      <c r="G82" s="208">
        <f>COUNTIFS(ローデータ!$B$12:$B$1011,1,ローデータ!$H$12:$H$1011,$A$82,ローデータ!$K$12:$K$1011,G73)</f>
        <v>3</v>
      </c>
      <c r="H82" s="209"/>
      <c r="I82" s="209"/>
      <c r="J82" s="103">
        <f t="shared" si="2"/>
        <v>26</v>
      </c>
    </row>
    <row r="83" spans="1:17" ht="14.1" customHeight="1" thickBot="1" x14ac:dyDescent="0.2">
      <c r="A83" s="152">
        <v>9</v>
      </c>
      <c r="B83" s="68" t="s">
        <v>62</v>
      </c>
      <c r="C83" s="397">
        <f>COUNTIFS(ローデータ!$B$12:$B$1011,1,ローデータ!$H$12:$H$1011,$A$83,ローデータ!$K$12:$K$1011,C73)</f>
        <v>2</v>
      </c>
      <c r="D83" s="398"/>
      <c r="E83" s="397">
        <f>COUNTIFS(ローデータ!$B$12:$B$1011,1,ローデータ!$H$12:$H$1011,$A$83,ローデータ!$K$12:$K$1011,E73)</f>
        <v>3</v>
      </c>
      <c r="F83" s="398"/>
      <c r="G83" s="399">
        <f>COUNTIFS(ローデータ!$B$12:$B$1011,1,ローデータ!$H$12:$H$1011,$A$83,ローデータ!$K$12:$K$1011,G73)</f>
        <v>1</v>
      </c>
      <c r="H83" s="399"/>
      <c r="I83" s="397"/>
      <c r="J83" s="104">
        <f t="shared" si="2"/>
        <v>6</v>
      </c>
    </row>
    <row r="84" spans="1:17" ht="14.1" customHeight="1" thickTop="1" x14ac:dyDescent="0.15">
      <c r="A84" s="400" t="s">
        <v>50</v>
      </c>
      <c r="B84" s="401"/>
      <c r="C84" s="402">
        <f>SUM(C75:D83)</f>
        <v>213</v>
      </c>
      <c r="D84" s="403"/>
      <c r="E84" s="402">
        <f>SUM(E75:F83)</f>
        <v>109</v>
      </c>
      <c r="F84" s="403"/>
      <c r="G84" s="404">
        <f>SUM(G75:I83)</f>
        <v>51</v>
      </c>
      <c r="H84" s="404"/>
      <c r="I84" s="402"/>
      <c r="J84" s="105">
        <f t="shared" si="2"/>
        <v>373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0</v>
      </c>
      <c r="M92" s="87">
        <f>SUMIFS(ローデータ!$N$12:$N$1011,ローデータ!$B$12:$B$1011,1,ローデータ!$K$12:$K$1011,$B$21,ローデータ!$H$12:$H$1011,J92)</f>
        <v>6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6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6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6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2</v>
      </c>
      <c r="M93" s="87">
        <f>SUMIFS(ローデータ!$N$12:$N$1011,ローデータ!$B$12:$B$1011,1,ローデータ!$K$12:$K$1011,$B$21,ローデータ!$H$12:$H$1011,J93)</f>
        <v>23</v>
      </c>
      <c r="N93" s="87">
        <f>SUMIFS(ローデータ!$O$12:$O$1011,ローデータ!$B$12:$B$1011,1,ローデータ!$K$12:$K$1011,$B$21,ローデータ!$H$12:$H$1011,J93)</f>
        <v>4</v>
      </c>
      <c r="O93" s="87">
        <f>SUMIFS(ローデータ!$P$12:$P$1011,ローデータ!$B$12:$B$1011,1,ローデータ!$K$12:$K$1011,$B$21,ローデータ!$H$12:$H$1011,J93)</f>
        <v>3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32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27</v>
      </c>
      <c r="D94" s="56">
        <f>COUNTIFS(ローデータ!$B$12:$B$1011,1,ローデータ!$K$12:$K$1011,$B$21,ローデータ!$L$12:$L$1011,$D$90,ローデータ!$H$12:$H$1011,A94)</f>
        <v>2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29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10</v>
      </c>
      <c r="M94" s="87">
        <f>SUMIFS(ローデータ!$N$12:$N$1011,ローデータ!$B$12:$B$1011,1,ローデータ!$K$12:$K$1011,$B$21,ローデータ!$H$12:$H$1011,J94)</f>
        <v>12</v>
      </c>
      <c r="N94" s="87">
        <f>SUMIFS(ローデータ!$O$12:$O$1011,ローデータ!$B$12:$B$1011,1,ローデータ!$K$12:$K$1011,$B$21,ローデータ!$H$12:$H$1011,J94)</f>
        <v>5</v>
      </c>
      <c r="O94" s="87">
        <f>SUMIFS(ローデータ!$P$12:$P$1011,ローデータ!$B$12:$B$1011,1,ローデータ!$K$12:$K$1011,$B$21,ローデータ!$H$12:$H$1011,J94)</f>
        <v>4</v>
      </c>
      <c r="P94" s="107">
        <f>SUMIFS(ローデータ!$Q$12:$Q$1011,ローデータ!$B$12:$B$1011,1,ローデータ!$K$12:$K$1011,$B$21,ローデータ!$H$12:$H$1011,J94)</f>
        <v>0</v>
      </c>
      <c r="Q94" s="102">
        <f t="shared" si="3"/>
        <v>31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25</v>
      </c>
      <c r="D95" s="56">
        <f>COUNTIFS(ローデータ!$B$12:$B$1011,1,ローデータ!$K$12:$K$1011,$B$21,ローデータ!$L$12:$L$1011,$D$90,ローデータ!$H$12:$H$1011,A95)</f>
        <v>3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1</v>
      </c>
      <c r="H95" s="56">
        <f t="shared" si="4"/>
        <v>29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17</v>
      </c>
      <c r="M95" s="87">
        <f>SUMIFS(ローデータ!$N$12:$N$1011,ローデータ!$B$12:$B$1011,1,ローデータ!$K$12:$K$1011,$B$21,ローデータ!$H$12:$H$1011,J95)</f>
        <v>27</v>
      </c>
      <c r="N95" s="87">
        <f>SUMIFS(ローデータ!$O$12:$O$1011,ローデータ!$B$12:$B$1011,1,ローデータ!$K$12:$K$1011,$B$21,ローデータ!$H$12:$H$1011,J95)</f>
        <v>11</v>
      </c>
      <c r="O95" s="87">
        <f>SUMIFS(ローデータ!$P$12:$P$1011,ローデータ!$B$12:$B$1011,1,ローデータ!$K$12:$K$1011,$B$21,ローデータ!$H$12:$H$1011,J95)</f>
        <v>10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65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43</v>
      </c>
      <c r="D96" s="56">
        <f>COUNTIFS(ローデータ!$B$12:$B$1011,1,ローデータ!$K$12:$K$1011,$B$21,ローデータ!$L$12:$L$1011,$D$90,ローデータ!$H$12:$H$1011,A96)</f>
        <v>7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51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8</v>
      </c>
      <c r="M96" s="87">
        <f>SUMIFS(ローデータ!$N$12:$N$1011,ローデータ!$B$12:$B$1011,1,ローデータ!$K$12:$K$1011,$B$21,ローデータ!$H$12:$H$1011,J96)</f>
        <v>23</v>
      </c>
      <c r="N96" s="87">
        <f>SUMIFS(ローデータ!$O$12:$O$1011,ローデータ!$B$12:$B$1011,1,ローデータ!$K$12:$K$1011,$B$21,ローデータ!$H$12:$H$1011,J96)</f>
        <v>20</v>
      </c>
      <c r="O96" s="87">
        <f>SUMIFS(ローデータ!$P$12:$P$1011,ローデータ!$B$12:$B$1011,1,ローデータ!$K$12:$K$1011,$B$21,ローデータ!$H$12:$H$1011,J96)</f>
        <v>13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64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41</v>
      </c>
      <c r="D97" s="56">
        <f>COUNTIFS(ローデータ!$B$12:$B$1011,1,ローデータ!$K$12:$K$1011,$B$21,ローデータ!$L$12:$L$1011,$D$90,ローデータ!$H$12:$H$1011,A97)</f>
        <v>10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51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3</v>
      </c>
      <c r="M97" s="87">
        <f>SUMIFS(ローデータ!$N$12:$N$1011,ローデータ!$B$12:$B$1011,1,ローデータ!$K$12:$K$1011,$B$21,ローデータ!$H$12:$H$1011,J97)</f>
        <v>10</v>
      </c>
      <c r="N97" s="87">
        <f>SUMIFS(ローデータ!$O$12:$O$1011,ローデータ!$B$12:$B$1011,1,ローデータ!$K$12:$K$1011,$B$21,ローデータ!$H$12:$H$1011,J97)</f>
        <v>7</v>
      </c>
      <c r="O97" s="87">
        <f>SUMIFS(ローデータ!$P$12:$P$1011,ローデータ!$B$12:$B$1011,1,ローデータ!$K$12:$K$1011,$B$21,ローデータ!$H$12:$H$1011,J97)</f>
        <v>1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21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16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18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2</v>
      </c>
      <c r="M98" s="87">
        <f>SUMIFS(ローデータ!$N$12:$N$1011,ローデータ!$B$12:$B$1011,1,ローデータ!$K$12:$K$1011,$B$21,ローデータ!$H$12:$H$1011,J98)</f>
        <v>4</v>
      </c>
      <c r="N98" s="87">
        <f>SUMIFS(ローデータ!$O$12:$O$1011,ローデータ!$B$12:$B$1011,1,ローデータ!$K$12:$K$1011,$B$21,ローデータ!$H$12:$H$1011,J98)</f>
        <v>6</v>
      </c>
      <c r="O98" s="87">
        <f>SUMIFS(ローデータ!$P$12:$P$1011,ローデータ!$B$12:$B$1011,1,ローデータ!$K$12:$K$1011,$B$21,ローデータ!$H$12:$H$1011,J98)</f>
        <v>3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15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11</v>
      </c>
      <c r="D99" s="56">
        <f>COUNTIFS(ローデータ!$B$12:$B$1011,1,ローデータ!$K$12:$K$1011,$B$21,ローデータ!$L$12:$L$1011,$D$90,ローデータ!$H$12:$H$1011,A99)</f>
        <v>1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12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3</v>
      </c>
      <c r="M99" s="87">
        <f>SUMIFS(ローデータ!$N$12:$N$1011,ローデータ!$B$12:$B$1011,1,ローデータ!$K$12:$K$1011,$B$21,ローデータ!$H$12:$H$1011,J99)</f>
        <v>6</v>
      </c>
      <c r="N99" s="87">
        <f>SUMIFS(ローデータ!$O$12:$O$1011,ローデータ!$B$12:$B$1011,1,ローデータ!$K$12:$K$1011,$B$21,ローデータ!$H$12:$H$1011,J99)</f>
        <v>8</v>
      </c>
      <c r="O99" s="87">
        <f>SUMIFS(ローデータ!$P$12:$P$1011,ローデータ!$B$12:$B$1011,1,ローデータ!$K$12:$K$1011,$B$21,ローデータ!$H$12:$H$1011,J99)</f>
        <v>1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18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13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15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1</v>
      </c>
      <c r="M100" s="87">
        <f>SUMIFS(ローデータ!$N$12:$N$1011,ローデータ!$B$12:$B$1011,1,ローデータ!$K$12:$K$1011,$B$21,ローデータ!$H$12:$H$1011,J100)</f>
        <v>0</v>
      </c>
      <c r="N100" s="87">
        <f>SUMIFS(ローデータ!$O$12:$O$1011,ローデータ!$B$12:$B$1011,1,ローデータ!$K$12:$K$1011,$B$21,ローデータ!$H$12:$H$1011,J100)</f>
        <v>1</v>
      </c>
      <c r="O100" s="87">
        <f>SUMIFS(ローデータ!$P$12:$P$1011,ローデータ!$B$12:$B$1011,1,ローデータ!$K$12:$K$1011,$B$21,ローデータ!$H$12:$H$1011,J100)</f>
        <v>0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2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2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2</v>
      </c>
      <c r="J101" s="148" t="s">
        <v>50</v>
      </c>
      <c r="K101" s="149"/>
      <c r="L101" s="102">
        <f>SUM(L92:L100)</f>
        <v>46</v>
      </c>
      <c r="M101" s="102">
        <f>SUM(M92:M100)</f>
        <v>111</v>
      </c>
      <c r="N101" s="102">
        <f>SUM(N92:N100)</f>
        <v>62</v>
      </c>
      <c r="O101" s="102">
        <f>SUM(O92:O100)</f>
        <v>35</v>
      </c>
      <c r="P101" s="102">
        <f>SUM(P92:P100)</f>
        <v>0</v>
      </c>
      <c r="Q101" s="102">
        <f t="shared" si="3"/>
        <v>254</v>
      </c>
    </row>
    <row r="102" spans="1:17" ht="14.1" customHeight="1" x14ac:dyDescent="0.15">
      <c r="A102" s="148" t="s">
        <v>50</v>
      </c>
      <c r="B102" s="149"/>
      <c r="C102" s="56">
        <f>SUM(C93:C101)</f>
        <v>184</v>
      </c>
      <c r="D102" s="56">
        <f>SUM(D93:D101)</f>
        <v>27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213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47">
        <v>1</v>
      </c>
      <c r="D107" s="147">
        <v>2</v>
      </c>
      <c r="E107" s="14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53" t="s">
        <v>67</v>
      </c>
      <c r="D108" s="153" t="s">
        <v>66</v>
      </c>
      <c r="E108" s="15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2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0</v>
      </c>
      <c r="K109" s="108">
        <f>SUMIFS(ローデータ!$U$12:$U$1011,ローデータ!$B$12:$B$1011,1,ローデータ!$K$12:$K$1011,$D$21,ローデータ!$H$12:$H$1011,H109)</f>
        <v>1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0</v>
      </c>
      <c r="O109" s="108">
        <f>SUMIFS(ローデータ!$Y$12:$Y$1011,ローデータ!$B$12:$B$1011,1,ローデータ!$K$12:$K$1011,$D$21,ローデータ!$H$12:$H$1011,H109)</f>
        <v>2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3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35</v>
      </c>
      <c r="D110" s="108">
        <f>COUNTIFS(ローデータ!$B$12:$B$1011,1,ローデータ!$K$12:$K$1011,$D$21,ローデータ!$S$12:$S$1011,$D$107,ローデータ!$H$12:$H$1011,A110)</f>
        <v>1</v>
      </c>
      <c r="E110" s="108">
        <f>COUNTIFS(ローデータ!$B$12:$B$1011,1,ローデータ!$K$12:$K$1011,$D$21,ローデータ!$S$12:$S$1011,$E$107,ローデータ!$H$12:$H$1011,A110)</f>
        <v>0</v>
      </c>
      <c r="F110" s="109">
        <f t="shared" ref="F110:F117" si="6">SUM(C110:E110)</f>
        <v>36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1</v>
      </c>
      <c r="K110" s="108">
        <f>SUMIFS(ローデータ!$U$12:$U$1011,ローデータ!$B$12:$B$1011,1,ローデータ!$K$12:$K$1011,$D$21,ローデータ!$H$12:$H$1011,H110)</f>
        <v>26</v>
      </c>
      <c r="L110" s="108">
        <f>SUMIFS(ローデータ!$V$12:$V$1011,ローデータ!$B$12:$B$1011,1,ローデータ!$K$12:$K$1011,$D$21,ローデータ!$H$12:$H$1011,H110)</f>
        <v>1</v>
      </c>
      <c r="M110" s="108">
        <f>SUMIFS(ローデータ!$W$12:$W$1011,ローデータ!$B$12:$B$1011,1,ローデータ!$K$12:$K$1011,$D$21,ローデータ!$H$12:$H$1011,H110)</f>
        <v>1</v>
      </c>
      <c r="N110" s="108">
        <f>SUMIFS(ローデータ!$X$12:$X$1011,ローデータ!$B$12:$B$1011,1,ローデータ!$K$12:$K$1011,$D$21,ローデータ!$H$12:$H$1011,H110)</f>
        <v>6</v>
      </c>
      <c r="O110" s="108">
        <f>SUMIFS(ローデータ!$Y$12:$Y$1011,ローデータ!$B$12:$B$1011,1,ローデータ!$K$12:$K$1011,$D$21,ローデータ!$H$12:$H$1011,H110)</f>
        <v>8</v>
      </c>
      <c r="P110" s="108">
        <f>SUMIFS(ローデータ!$Z$12:$Z$1011,ローデータ!$B$12:$B$1011,1,ローデータ!$K$12:$K$1011,$D$21,ローデータ!$H$12:$H$1011,H110)</f>
        <v>0</v>
      </c>
      <c r="Q110" s="110">
        <f t="shared" si="5"/>
        <v>43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17</v>
      </c>
      <c r="D111" s="108">
        <f>COUNTIFS(ローデータ!$B$12:$B$1011,1,ローデータ!$K$12:$K$1011,$D$21,ローデータ!$S$12:$S$1011,$D$107,ローデータ!$H$12:$H$1011,A111)</f>
        <v>1</v>
      </c>
      <c r="E111" s="108">
        <f>COUNTIFS(ローデータ!$B$12:$B$1011,1,ローデータ!$K$12:$K$1011,$D$21,ローデータ!$S$12:$S$1011,$E$107,ローデータ!$H$12:$H$1011,A111)</f>
        <v>0</v>
      </c>
      <c r="F111" s="109">
        <f t="shared" si="6"/>
        <v>18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2</v>
      </c>
      <c r="K111" s="108">
        <f>SUMIFS(ローデータ!$U$12:$U$1011,ローデータ!$B$12:$B$1011,1,ローデータ!$K$12:$K$1011,$D$21,ローデータ!$H$12:$H$1011,H111)</f>
        <v>10</v>
      </c>
      <c r="L111" s="108">
        <f>SUMIFS(ローデータ!$V$12:$V$1011,ローデータ!$B$12:$B$1011,1,ローデータ!$K$12:$K$1011,$D$21,ローデータ!$H$12:$H$1011,H111)</f>
        <v>1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5</v>
      </c>
      <c r="O111" s="108">
        <f>SUMIFS(ローデータ!$Y$12:$Y$1011,ローデータ!$B$12:$B$1011,1,ローデータ!$K$12:$K$1011,$D$21,ローデータ!$H$12:$H$1011,H111)</f>
        <v>7</v>
      </c>
      <c r="P111" s="108">
        <f>SUMIFS(ローデータ!$Z$12:$Z$1011,ローデータ!$B$12:$B$1011,1,ローデータ!$K$12:$K$1011,$D$21,ローデータ!$H$12:$H$1011,H111)</f>
        <v>0</v>
      </c>
      <c r="Q111" s="110">
        <f t="shared" si="5"/>
        <v>25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14</v>
      </c>
      <c r="D112" s="108">
        <f>COUNTIFS(ローデータ!$B$12:$B$1011,1,ローデータ!$K$12:$K$1011,$D$21,ローデータ!$S$12:$S$1011,$D$107,ローデータ!$H$12:$H$1011,A112)</f>
        <v>0</v>
      </c>
      <c r="E112" s="108">
        <f>COUNTIFS(ローデータ!$B$12:$B$1011,1,ローデータ!$K$12:$K$1011,$D$21,ローデータ!$S$12:$S$1011,$E$107,ローデータ!$H$12:$H$1011,A112)</f>
        <v>0</v>
      </c>
      <c r="F112" s="109">
        <f t="shared" si="6"/>
        <v>14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0</v>
      </c>
      <c r="K112" s="108">
        <f>SUMIFS(ローデータ!$U$12:$U$1011,ローデータ!$B$12:$B$1011,1,ローデータ!$K$12:$K$1011,$D$21,ローデータ!$H$12:$H$1011,H112)</f>
        <v>6</v>
      </c>
      <c r="L112" s="108">
        <f>SUMIFS(ローデータ!$V$12:$V$1011,ローデータ!$B$12:$B$1011,1,ローデータ!$K$12:$K$1011,$D$21,ローデータ!$H$12:$H$1011,H112)</f>
        <v>1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2</v>
      </c>
      <c r="O112" s="108">
        <f>SUMIFS(ローデータ!$Y$12:$Y$1011,ローデータ!$B$12:$B$1011,1,ローデータ!$K$12:$K$1011,$D$21,ローデータ!$H$12:$H$1011,H112)</f>
        <v>10</v>
      </c>
      <c r="P112" s="108">
        <f>SUMIFS(ローデータ!$Z$12:$Z$1011,ローデータ!$B$12:$B$1011,1,ローデータ!$K$12:$K$1011,$D$21,ローデータ!$H$12:$H$1011,H112)</f>
        <v>0</v>
      </c>
      <c r="Q112" s="110">
        <f t="shared" si="5"/>
        <v>19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14</v>
      </c>
      <c r="D113" s="108">
        <f>COUNTIFS(ローデータ!$B$12:$B$1011,1,ローデータ!$K$12:$K$1011,$D$21,ローデータ!$S$12:$S$1011,$D$107,ローデータ!$H$12:$H$1011,A113)</f>
        <v>3</v>
      </c>
      <c r="E113" s="108">
        <f>COUNTIFS(ローデータ!$B$12:$B$1011,1,ローデータ!$K$12:$K$1011,$D$21,ローデータ!$S$12:$S$1011,$E$107,ローデータ!$H$12:$H$1011,A113)</f>
        <v>0</v>
      </c>
      <c r="F113" s="109">
        <f t="shared" si="6"/>
        <v>17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3</v>
      </c>
      <c r="K113" s="108">
        <f>SUMIFS(ローデータ!$U$12:$U$1011,ローデータ!$B$12:$B$1011,1,ローデータ!$K$12:$K$1011,$D$21,ローデータ!$H$12:$H$1011,H113)</f>
        <v>4</v>
      </c>
      <c r="L113" s="108">
        <f>SUMIFS(ローデータ!$V$12:$V$1011,ローデータ!$B$12:$B$1011,1,ローデータ!$K$12:$K$1011,$D$21,ローデータ!$H$12:$H$1011,H113)</f>
        <v>0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1</v>
      </c>
      <c r="O113" s="108">
        <f>SUMIFS(ローデータ!$Y$12:$Y$1011,ローデータ!$B$12:$B$1011,1,ローデータ!$K$12:$K$1011,$D$21,ローデータ!$H$12:$H$1011,H113)</f>
        <v>10</v>
      </c>
      <c r="P113" s="108">
        <f>SUMIFS(ローデータ!$Z$12:$Z$1011,ローデータ!$B$12:$B$1011,1,ローデータ!$K$12:$K$1011,$D$21,ローデータ!$H$12:$H$1011,H113)</f>
        <v>0</v>
      </c>
      <c r="Q113" s="110">
        <f t="shared" si="5"/>
        <v>18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6</v>
      </c>
      <c r="D114" s="108">
        <f>COUNTIFS(ローデータ!$B$12:$B$1011,1,ローデータ!$K$12:$K$1011,$D$21,ローデータ!$S$12:$S$1011,$D$107,ローデータ!$H$12:$H$1011,A114)</f>
        <v>2</v>
      </c>
      <c r="E114" s="108">
        <f>COUNTIFS(ローデータ!$B$12:$B$1011,1,ローデータ!$K$12:$K$1011,$D$21,ローデータ!$S$12:$S$1011,$E$107,ローデータ!$H$12:$H$1011,A114)</f>
        <v>0</v>
      </c>
      <c r="F114" s="109">
        <f t="shared" si="6"/>
        <v>8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0</v>
      </c>
      <c r="K114" s="108">
        <f>SUMIFS(ローデータ!$U$12:$U$1011,ローデータ!$B$12:$B$1011,1,ローデータ!$K$12:$K$1011,$D$21,ローデータ!$H$12:$H$1011,H114)</f>
        <v>1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1</v>
      </c>
      <c r="O114" s="108">
        <f>SUMIFS(ローデータ!$Y$12:$Y$1011,ローデータ!$B$12:$B$1011,1,ローデータ!$K$12:$K$1011,$D$21,ローデータ!$H$12:$H$1011,H114)</f>
        <v>6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8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3</v>
      </c>
      <c r="D115" s="108">
        <f>COUNTIFS(ローデータ!$B$12:$B$1011,1,ローデータ!$K$12:$K$1011,$D$21,ローデータ!$S$12:$S$1011,$D$107,ローデータ!$H$12:$H$1011,A115)</f>
        <v>0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3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2</v>
      </c>
      <c r="K115" s="108">
        <f>SUMIFS(ローデータ!$U$12:$U$1011,ローデータ!$B$12:$B$1011,1,ローデータ!$K$12:$K$1011,$D$21,ローデータ!$H$12:$H$1011,H115)</f>
        <v>0</v>
      </c>
      <c r="L115" s="108">
        <f>SUMIFS(ローデータ!$V$12:$V$1011,ローデータ!$B$12:$B$1011,1,ローデータ!$K$12:$K$1011,$D$21,ローデータ!$H$12:$H$1011,H115)</f>
        <v>0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0</v>
      </c>
      <c r="O115" s="108">
        <f>SUMIFS(ローデータ!$Y$12:$Y$1011,ローデータ!$B$12:$B$1011,1,ローデータ!$K$12:$K$1011,$D$21,ローデータ!$H$12:$H$1011,H115)</f>
        <v>2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4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7</v>
      </c>
      <c r="D116" s="108">
        <f>COUNTIFS(ローデータ!$B$12:$B$1011,1,ローデータ!$K$12:$K$1011,$D$21,ローデータ!$S$12:$S$1011,$D$107,ローデータ!$H$12:$H$1011,A116)</f>
        <v>1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8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0</v>
      </c>
      <c r="K116" s="108">
        <f>SUMIFS(ローデータ!$U$12:$U$1011,ローデータ!$B$12:$B$1011,1,ローデータ!$K$12:$K$1011,$D$21,ローデータ!$H$12:$H$1011,H116)</f>
        <v>0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0</v>
      </c>
      <c r="O116" s="108">
        <f>SUMIFS(ローデータ!$Y$12:$Y$1011,ローデータ!$B$12:$B$1011,1,ローデータ!$K$12:$K$1011,$D$21,ローデータ!$H$12:$H$1011,H116)</f>
        <v>8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8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2</v>
      </c>
      <c r="D117" s="108">
        <f>COUNTIFS(ローデータ!$B$12:$B$1011,1,ローデータ!$K$12:$K$1011,$D$21,ローデータ!$S$12:$S$1011,$D$107,ローデータ!$H$12:$H$1011,A117)</f>
        <v>1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3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0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3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3</v>
      </c>
    </row>
    <row r="118" spans="1:17" ht="14.1" customHeight="1" x14ac:dyDescent="0.15">
      <c r="A118" s="309" t="s">
        <v>50</v>
      </c>
      <c r="B118" s="311"/>
      <c r="C118" s="108">
        <f>SUM(C109:C117)</f>
        <v>100</v>
      </c>
      <c r="D118" s="108">
        <f t="shared" ref="D118:E118" si="7">SUM(D109:D117)</f>
        <v>9</v>
      </c>
      <c r="E118" s="108">
        <f t="shared" si="7"/>
        <v>0</v>
      </c>
      <c r="F118" s="108">
        <f>SUM(C118:E118)</f>
        <v>109</v>
      </c>
      <c r="G118" s="77"/>
      <c r="H118" s="309" t="s">
        <v>50</v>
      </c>
      <c r="I118" s="311"/>
      <c r="J118" s="108">
        <f t="shared" ref="J118:P118" si="8">SUM(J109:J117)</f>
        <v>8</v>
      </c>
      <c r="K118" s="108">
        <f t="shared" si="8"/>
        <v>48</v>
      </c>
      <c r="L118" s="108">
        <f t="shared" si="8"/>
        <v>3</v>
      </c>
      <c r="M118" s="108">
        <f t="shared" si="8"/>
        <v>1</v>
      </c>
      <c r="N118" s="108">
        <f t="shared" si="8"/>
        <v>15</v>
      </c>
      <c r="O118" s="108">
        <f t="shared" si="8"/>
        <v>56</v>
      </c>
      <c r="P118" s="108">
        <f t="shared" si="8"/>
        <v>0</v>
      </c>
      <c r="Q118" s="108">
        <f t="shared" si="5"/>
        <v>131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0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COUNTIFS(ローデータ!$B$12:$B$1011,1,ローデータ!$K$12:$K$1011,$F$21,ローデータ!$S$12:$S$1011,$I$124,ローデータ!$H$12:$H$1011,A127)</f>
        <v>0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21</v>
      </c>
      <c r="D128" s="111">
        <f>COUNTIFS(ローデータ!$B$12:$B$1011,1,ローデータ!$K$12:$K$1011,$F$21,ローデータ!$L$12:$L$1011,$D$124,ローデータ!$H$12:$H$1011,A128)</f>
        <v>0</v>
      </c>
      <c r="E128" s="111">
        <f>COUNTIFS(ローデータ!$B$12:$B$1011,1,ローデータ!$K$12:$K$1011,$F$21,ローデータ!$L$12:$L$1011,$E$124,ローデータ!$H$12:$H$1011,A128)</f>
        <v>0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21</v>
      </c>
      <c r="I128" s="114">
        <f>COUNTIFS(ローデータ!$B$12:$B$1011,1,ローデータ!$K$12:$K$1011,$F$21,ローデータ!$S$12:$S$1011,$I$124,ローデータ!$H$12:$H$1011,A128)</f>
        <v>21</v>
      </c>
      <c r="J128" s="111">
        <f>COUNTIFS(ローデータ!$B$12:$B$1011,1,ローデータ!$K$12:$K$1011,$F$21,ローデータ!$S$12:$S$1011,$J$124,ローデータ!$H$12:$H$1011,A128)</f>
        <v>0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21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12</v>
      </c>
      <c r="D129" s="111">
        <f>COUNTIFS(ローデータ!$B$12:$B$1011,1,ローデータ!$K$12:$K$1011,$F$21,ローデータ!$L$12:$L$1011,$D$124,ローデータ!$H$12:$H$1011,A129)</f>
        <v>1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13</v>
      </c>
      <c r="I129" s="114">
        <f>COUNTIFS(ローデータ!$B$12:$B$1011,1,ローデータ!$K$12:$K$1011,$F$21,ローデータ!$S$12:$S$1011,$I$124,ローデータ!$H$12:$H$1011,A129)</f>
        <v>12</v>
      </c>
      <c r="J129" s="111">
        <f>COUNTIFS(ローデータ!$B$12:$B$1011,1,ローデータ!$K$12:$K$1011,$F$21,ローデータ!$S$12:$S$1011,$J$124,ローデータ!$H$12:$H$1011,A129)</f>
        <v>1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13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6</v>
      </c>
      <c r="D130" s="111">
        <f>COUNTIFS(ローデータ!$B$12:$B$1011,1,ローデータ!$K$12:$K$1011,$F$21,ローデータ!$L$12:$L$1011,$D$124,ローデータ!$H$12:$H$1011,A130)</f>
        <v>1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7</v>
      </c>
      <c r="I130" s="114">
        <f>COUNTIFS(ローデータ!$B$12:$B$1011,1,ローデータ!$K$12:$K$1011,$F$21,ローデータ!$S$12:$S$1011,$I$124,ローデータ!$H$12:$H$1011,A130)</f>
        <v>5</v>
      </c>
      <c r="J130" s="111">
        <f>COUNTIFS(ローデータ!$B$12:$B$1011,1,ローデータ!$K$12:$K$1011,$F$21,ローデータ!$S$12:$S$1011,$J$124,ローデータ!$H$12:$H$1011,A130)</f>
        <v>1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6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5</v>
      </c>
      <c r="D131" s="111">
        <f>COUNTIFS(ローデータ!$B$12:$B$1011,1,ローデータ!$K$12:$K$1011,$F$21,ローデータ!$L$12:$L$1011,$D$124,ローデータ!$H$12:$H$1011,A131)</f>
        <v>1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6</v>
      </c>
      <c r="I131" s="114">
        <f>COUNTIFS(ローデータ!$B$12:$B$1011,1,ローデータ!$K$12:$K$1011,$F$21,ローデータ!$S$12:$S$1011,$I$124,ローデータ!$H$12:$H$1011,A131)</f>
        <v>6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6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0</v>
      </c>
      <c r="D132" s="111">
        <f>COUNTIFS(ローデータ!$B$12:$B$1011,1,ローデータ!$K$12:$K$1011,$F$21,ローデータ!$L$12:$L$1011,$D$124,ローデータ!$H$12:$H$1011,A132)</f>
        <v>0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COUNTIFS(ローデータ!$B$12:$B$1011,1,ローデータ!$K$12:$K$1011,$F$21,ローデータ!$S$12:$S$1011,$I$124,ローデータ!$H$12:$H$1011,A132)</f>
        <v>0</v>
      </c>
      <c r="J132" s="111">
        <f>COUNTIFS(ローデータ!$B$12:$B$1011,1,ローデータ!$K$12:$K$1011,$F$21,ローデータ!$S$12:$S$1011,$J$124,ローデータ!$H$12:$H$1011,A132)</f>
        <v>0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0</v>
      </c>
      <c r="D133" s="111">
        <f>COUNTIFS(ローデータ!$B$12:$B$1011,1,ローデータ!$K$12:$K$1011,$F$21,ローデータ!$L$12:$L$1011,$D$124,ローデータ!$H$12:$H$1011,A133)</f>
        <v>0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COUNTIFS(ローデータ!$B$12:$B$1011,1,ローデータ!$K$12:$K$1011,$F$21,ローデータ!$S$12:$S$1011,$I$124,ローデータ!$H$12:$H$1011,A133)</f>
        <v>0</v>
      </c>
      <c r="J133" s="111">
        <f>COUNTIFS(ローデータ!$B$12:$B$1011,1,ローデータ!$K$12:$K$1011,$F$21,ローデータ!$S$12:$S$1011,$J$124,ローデータ!$H$12:$H$1011,A133)</f>
        <v>0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3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3</v>
      </c>
      <c r="I134" s="114">
        <f>COUNTIFS(ローデータ!$B$12:$B$1011,1,ローデータ!$K$12:$K$1011,$F$21,ローデータ!$S$12:$S$1011,$I$124,ローデータ!$H$12:$H$1011,A134)</f>
        <v>3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3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1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COUNTIFS(ローデータ!$B$12:$B$1011,1,ローデータ!$K$12:$K$1011,$F$21,ローデータ!$S$12:$S$1011,$I$124,ローデータ!$H$12:$H$1011,A135)</f>
        <v>1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48</v>
      </c>
      <c r="D136" s="108">
        <f t="shared" ref="D136:G136" si="11">SUM(D127:D135)</f>
        <v>3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51</v>
      </c>
      <c r="I136" s="110">
        <f>SUM(I127:I135)</f>
        <v>48</v>
      </c>
      <c r="J136" s="108">
        <f>SUM(J127:J135)</f>
        <v>2</v>
      </c>
      <c r="K136" s="108">
        <f>SUM(K127:K135)</f>
        <v>0</v>
      </c>
      <c r="L136" s="108">
        <f t="shared" si="9"/>
        <v>50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0</v>
      </c>
      <c r="D143" s="90">
        <f>SUMIFS(ローデータ!$N$12:$N$1011,ローデータ!$B$12:$B$1011,1,ローデータ!$K$12:$K$1011,$F$21,ローデータ!$H$12:$H$1011,A143)</f>
        <v>0</v>
      </c>
      <c r="E143" s="90">
        <f>SUMIFS(ローデータ!$O$12:$O$1011,ローデータ!$B$12:$B$1011,1,ローデータ!$K$12:$K$1011,$F$21,ローデータ!$H$12:$H$1011,A143)</f>
        <v>0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0</v>
      </c>
      <c r="K143" s="90">
        <f>SUMIFS(ローデータ!$V$12:$V$1011,ローデータ!$B$12:$B$1011,1,ローデータ!$K$12:$K$1011,$F$21,ローデータ!$H$12:$H$1011,A143)</f>
        <v>0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0</v>
      </c>
      <c r="N143" s="90">
        <f>SUMIFS(ローデータ!$Y$12:$Y$1011,ローデータ!$B$12:$B$1011,1,ローデータ!$K$12:$K$1011,$F$21,ローデータ!$H$12:$H$1011,A143)</f>
        <v>0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0</v>
      </c>
      <c r="D144" s="90">
        <f>SUMIFS(ローデータ!$N$12:$N$1011,ローデータ!$B$12:$B$1011,1,ローデータ!$K$12:$K$1011,$F$21,ローデータ!$H$12:$H$1011,A144)</f>
        <v>19</v>
      </c>
      <c r="E144" s="90">
        <f>SUMIFS(ローデータ!$O$12:$O$1011,ローデータ!$B$12:$B$1011,1,ローデータ!$K$12:$K$1011,$F$21,ローデータ!$H$12:$H$1011,A144)</f>
        <v>4</v>
      </c>
      <c r="F144" s="91">
        <f>SUMIFS(ローデータ!$P$12:$P$1011,ローデータ!$B$12:$B$1011,1,ローデータ!$K$12:$K$1011,$F$21,ローデータ!$H$12:$H$1011,A144)</f>
        <v>0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23</v>
      </c>
      <c r="I144" s="93">
        <f>SUMIFS(ローデータ!$T$12:$T$1011,ローデータ!$B$12:$B$1011,1,ローデータ!$K$12:$K$1011,$F$21,ローデータ!$H$12:$H$1011,A144)</f>
        <v>0</v>
      </c>
      <c r="J144" s="90">
        <f>SUMIFS(ローデータ!$U$12:$U$1011,ローデータ!$B$12:$B$1011,1,ローデータ!$K$12:$K$1011,$F$21,ローデータ!$H$12:$H$1011,A144)</f>
        <v>18</v>
      </c>
      <c r="K144" s="90">
        <f>SUMIFS(ローデータ!$V$12:$V$1011,ローデータ!$B$12:$B$1011,1,ローデータ!$K$12:$K$1011,$F$21,ローデータ!$H$12:$H$1011,A144)</f>
        <v>3</v>
      </c>
      <c r="L144" s="90">
        <f>SUMIFS(ローデータ!$W$12:$W$1011,ローデータ!$B$12:$B$1011,1,ローデータ!$K$12:$K$1011,$F$21,ローデータ!$H$12:$H$1011,A144)</f>
        <v>0</v>
      </c>
      <c r="M144" s="90">
        <f>SUMIFS(ローデータ!$X$12:$X$1011,ローデータ!$B$12:$B$1011,1,ローデータ!$K$12:$K$1011,$F$21,ローデータ!$H$12:$H$1011,A144)</f>
        <v>7</v>
      </c>
      <c r="N144" s="90">
        <f>SUMIFS(ローデータ!$Y$12:$Y$1011,ローデータ!$B$12:$B$1011,1,ローデータ!$K$12:$K$1011,$F$21,ローデータ!$H$12:$H$1011,A144)</f>
        <v>1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29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0</v>
      </c>
      <c r="D145" s="90">
        <f>SUMIFS(ローデータ!$N$12:$N$1011,ローデータ!$B$12:$B$1011,1,ローデータ!$K$12:$K$1011,$F$21,ローデータ!$H$12:$H$1011,A145)</f>
        <v>9</v>
      </c>
      <c r="E145" s="90">
        <f>SUMIFS(ローデータ!$O$12:$O$1011,ローデータ!$B$12:$B$1011,1,ローデータ!$K$12:$K$1011,$F$21,ローデータ!$H$12:$H$1011,A145)</f>
        <v>8</v>
      </c>
      <c r="F145" s="91">
        <f>SUMIFS(ローデータ!$P$12:$P$1011,ローデータ!$B$12:$B$1011,1,ローデータ!$K$12:$K$1011,$F$21,ローデータ!$H$12:$H$1011,A145)</f>
        <v>0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17</v>
      </c>
      <c r="I145" s="93">
        <f>SUMIFS(ローデータ!$T$12:$T$1011,ローデータ!$B$12:$B$1011,1,ローデータ!$K$12:$K$1011,$F$21,ローデータ!$H$12:$H$1011,A145)</f>
        <v>0</v>
      </c>
      <c r="J145" s="90">
        <f>SUMIFS(ローデータ!$U$12:$U$1011,ローデータ!$B$12:$B$1011,1,ローデータ!$K$12:$K$1011,$F$21,ローデータ!$H$12:$H$1011,A145)</f>
        <v>7</v>
      </c>
      <c r="K145" s="90">
        <f>SUMIFS(ローデータ!$V$12:$V$1011,ローデータ!$B$12:$B$1011,1,ローデータ!$K$12:$K$1011,$F$21,ローデータ!$H$12:$H$1011,A145)</f>
        <v>8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5</v>
      </c>
      <c r="N145" s="90">
        <f>SUMIFS(ローデータ!$Y$12:$Y$1011,ローデータ!$B$12:$B$1011,1,ローデータ!$K$12:$K$1011,$F$21,ローデータ!$H$12:$H$1011,A145)</f>
        <v>4</v>
      </c>
      <c r="O145" s="90">
        <f>SUMIFS(ローデータ!$Z$12:$Z$1011,ローデータ!$B$12:$B$1011,1,ローデータ!$K$12:$K$1011,$F$21,ローデータ!$H$12:$H$1011,A145)</f>
        <v>0</v>
      </c>
      <c r="P145" s="56">
        <f t="shared" si="13"/>
        <v>24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0</v>
      </c>
      <c r="D146" s="90">
        <f>SUMIFS(ローデータ!$N$12:$N$1011,ローデータ!$B$12:$B$1011,1,ローデータ!$K$12:$K$1011,$F$21,ローデータ!$H$12:$H$1011,A146)</f>
        <v>4</v>
      </c>
      <c r="E146" s="90">
        <f>SUMIFS(ローデータ!$O$12:$O$1011,ローデータ!$B$12:$B$1011,1,ローデータ!$K$12:$K$1011,$F$21,ローデータ!$H$12:$H$1011,A146)</f>
        <v>3</v>
      </c>
      <c r="F146" s="91">
        <f>SUMIFS(ローデータ!$P$12:$P$1011,ローデータ!$B$12:$B$1011,1,ローデータ!$K$12:$K$1011,$F$21,ローデータ!$H$12:$H$1011,A146)</f>
        <v>0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7</v>
      </c>
      <c r="I146" s="93">
        <f>SUMIFS(ローデータ!$T$12:$T$1011,ローデータ!$B$12:$B$1011,1,ローデータ!$K$12:$K$1011,$F$21,ローデータ!$H$12:$H$1011,A146)</f>
        <v>1</v>
      </c>
      <c r="J146" s="90">
        <f>SUMIFS(ローデータ!$U$12:$U$1011,ローデータ!$B$12:$B$1011,1,ローデータ!$K$12:$K$1011,$F$21,ローデータ!$H$12:$H$1011,A146)</f>
        <v>2</v>
      </c>
      <c r="K146" s="90">
        <f>SUMIFS(ローデータ!$V$12:$V$1011,ローデータ!$B$12:$B$1011,1,ローデータ!$K$12:$K$1011,$F$21,ローデータ!$H$12:$H$1011,A146)</f>
        <v>3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0</v>
      </c>
      <c r="N146" s="90">
        <f>SUMIFS(ローデータ!$Y$12:$Y$1011,ローデータ!$B$12:$B$1011,1,ローデータ!$K$12:$K$1011,$F$21,ローデータ!$H$12:$H$1011,A146)</f>
        <v>1</v>
      </c>
      <c r="O146" s="90">
        <f>SUMIFS(ローデータ!$Z$12:$Z$1011,ローデータ!$B$12:$B$1011,1,ローデータ!$K$12:$K$1011,$F$21,ローデータ!$H$12:$H$1011,A146)</f>
        <v>1</v>
      </c>
      <c r="P146" s="56">
        <f t="shared" si="13"/>
        <v>8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0</v>
      </c>
      <c r="D147" s="90">
        <f>SUMIFS(ローデータ!$N$12:$N$1011,ローデータ!$B$12:$B$1011,1,ローデータ!$K$12:$K$1011,$F$21,ローデータ!$H$12:$H$1011,A147)</f>
        <v>3</v>
      </c>
      <c r="E147" s="90">
        <f>SUMIFS(ローデータ!$O$12:$O$1011,ローデータ!$B$12:$B$1011,1,ローデータ!$K$12:$K$1011,$F$21,ローデータ!$H$12:$H$1011,A147)</f>
        <v>3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6</v>
      </c>
      <c r="I147" s="93">
        <f>SUMIFS(ローデータ!$T$12:$T$1011,ローデータ!$B$12:$B$1011,1,ローデータ!$K$12:$K$1011,$F$21,ローデータ!$H$12:$H$1011,A147)</f>
        <v>1</v>
      </c>
      <c r="J147" s="90">
        <f>SUMIFS(ローデータ!$U$12:$U$1011,ローデータ!$B$12:$B$1011,1,ローデータ!$K$12:$K$1011,$F$21,ローデータ!$H$12:$H$1011,A147)</f>
        <v>2</v>
      </c>
      <c r="K147" s="90">
        <f>SUMIFS(ローデータ!$V$12:$V$1011,ローデータ!$B$12:$B$1011,1,ローデータ!$K$12:$K$1011,$F$21,ローデータ!$H$12:$H$1011,A147)</f>
        <v>4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2</v>
      </c>
      <c r="N147" s="90">
        <f>SUMIFS(ローデータ!$Y$12:$Y$1011,ローデータ!$B$12:$B$1011,1,ローデータ!$K$12:$K$1011,$F$21,ローデータ!$H$12:$H$1011,A147)</f>
        <v>0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9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0</v>
      </c>
      <c r="E148" s="90">
        <f>SUMIFS(ローデータ!$O$12:$O$1011,ローデータ!$B$12:$B$1011,1,ローデータ!$K$12:$K$1011,$F$21,ローデータ!$H$12:$H$1011,A148)</f>
        <v>0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0</v>
      </c>
      <c r="K148" s="90">
        <f>SUMIFS(ローデータ!$V$12:$V$1011,ローデータ!$B$12:$B$1011,1,ローデータ!$K$12:$K$1011,$F$21,ローデータ!$H$12:$H$1011,A148)</f>
        <v>0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0</v>
      </c>
      <c r="N148" s="90">
        <f>SUMIFS(ローデータ!$Y$12:$Y$1011,ローデータ!$B$12:$B$1011,1,ローデータ!$K$12:$K$1011,$F$21,ローデータ!$H$12:$H$1011,A148)</f>
        <v>0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0</v>
      </c>
      <c r="E149" s="90">
        <f>SUMIFS(ローデータ!$O$12:$O$1011,ローデータ!$B$12:$B$1011,1,ローデータ!$K$12:$K$1011,$F$21,ローデータ!$H$12:$H$1011,A149)</f>
        <v>0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0</v>
      </c>
      <c r="K149" s="90">
        <f>SUMIFS(ローデータ!$V$12:$V$1011,ローデータ!$B$12:$B$1011,1,ローデータ!$K$12:$K$1011,$F$21,ローデータ!$H$12:$H$1011,A149)</f>
        <v>0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0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1</v>
      </c>
      <c r="D150" s="90">
        <f>SUMIFS(ローデータ!$N$12:$N$1011,ローデータ!$B$12:$B$1011,1,ローデータ!$K$12:$K$1011,$F$21,ローデータ!$H$12:$H$1011,A150)</f>
        <v>2</v>
      </c>
      <c r="E150" s="90">
        <f>SUMIFS(ローデータ!$O$12:$O$1011,ローデータ!$B$12:$B$1011,1,ローデータ!$K$12:$K$1011,$F$21,ローデータ!$H$12:$H$1011,A150)</f>
        <v>2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5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1</v>
      </c>
      <c r="K150" s="90">
        <f>SUMIFS(ローデータ!$V$12:$V$1011,ローデータ!$B$12:$B$1011,1,ローデータ!$K$12:$K$1011,$F$21,ローデータ!$H$12:$H$1011,A150)</f>
        <v>2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1</v>
      </c>
      <c r="N150" s="90">
        <f>SUMIFS(ローデータ!$Y$12:$Y$1011,ローデータ!$B$12:$B$1011,1,ローデータ!$K$12:$K$1011,$F$21,ローデータ!$H$12:$H$1011,A150)</f>
        <v>0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4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0</v>
      </c>
      <c r="D151" s="90">
        <f>SUMIFS(ローデータ!$N$12:$N$1011,ローデータ!$B$12:$B$1011,1,ローデータ!$K$12:$K$1011,$F$21,ローデータ!$H$12:$H$1011,A151)</f>
        <v>0</v>
      </c>
      <c r="E151" s="90">
        <f>SUMIFS(ローデータ!$O$12:$O$1011,ローデータ!$B$12:$B$1011,1,ローデータ!$K$12:$K$1011,$F$21,ローデータ!$H$12:$H$1011,A151)</f>
        <v>1</v>
      </c>
      <c r="F151" s="91">
        <f>SUMIFS(ローデータ!$P$12:$P$1011,ローデータ!$B$12:$B$1011,1,ローデータ!$K$12:$K$1011,$F$21,ローデータ!$H$12:$H$1011,A151)</f>
        <v>0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1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1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37</v>
      </c>
      <c r="E152" s="56">
        <f>SUM(E143:E151)</f>
        <v>21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59</v>
      </c>
      <c r="I152" s="56">
        <f t="shared" ref="I152:O152" si="15">SUM(I143:I151)</f>
        <v>2</v>
      </c>
      <c r="J152" s="56">
        <f t="shared" si="15"/>
        <v>30</v>
      </c>
      <c r="K152" s="56">
        <f t="shared" si="15"/>
        <v>21</v>
      </c>
      <c r="L152" s="56">
        <f t="shared" si="15"/>
        <v>0</v>
      </c>
      <c r="M152" s="56">
        <f t="shared" si="15"/>
        <v>15</v>
      </c>
      <c r="N152" s="56">
        <f t="shared" si="15"/>
        <v>6</v>
      </c>
      <c r="O152" s="56">
        <f t="shared" si="15"/>
        <v>1</v>
      </c>
      <c r="P152" s="56">
        <f t="shared" si="13"/>
        <v>75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56" t="s">
        <v>85</v>
      </c>
      <c r="C159" s="300" t="s">
        <v>87</v>
      </c>
      <c r="D159" s="301"/>
      <c r="E159" s="302"/>
      <c r="F159" s="208">
        <f>COUNTIFS(ローデータ!$B$12:$B$1011,1,ローデータ!$I$12:$I$1011,$C$14,ローデータ!$K$12:$K$1011,F157)</f>
        <v>213</v>
      </c>
      <c r="G159" s="210"/>
      <c r="H159" s="208">
        <f>COUNTIFS(ローデータ!$B$12:$B$1011,1,ローデータ!$I$12:$I$1011,$C$14,ローデータ!$K$12:$K$1011,H157)</f>
        <v>109</v>
      </c>
      <c r="I159" s="210"/>
      <c r="J159" s="208">
        <f>COUNTIFS(ローデータ!$B$12:$B$1011,1,ローデータ!$I$12:$I$1011,$C$14,ローデータ!$K$12:$K$1011,J157)</f>
        <v>51</v>
      </c>
      <c r="K159" s="209"/>
      <c r="L159" s="210"/>
      <c r="M159" s="56">
        <f t="shared" ref="M159:M171" si="16">SUM(F159:L159)</f>
        <v>373</v>
      </c>
    </row>
    <row r="160" spans="1:16" ht="14.1" customHeight="1" x14ac:dyDescent="0.15">
      <c r="A160" s="307"/>
      <c r="B160" s="312" t="s">
        <v>86</v>
      </c>
      <c r="C160" s="150">
        <v>1</v>
      </c>
      <c r="D160" s="298" t="s">
        <v>75</v>
      </c>
      <c r="E160" s="299"/>
      <c r="F160" s="208">
        <f>COUNTIFS(ローデータ!$B$12:$B$1011,1,ローデータ!$I$12:$I$1011,$B$14,ローデータ!$J$12:$J$1011,C160,ローデータ!$K$12:$K$1011,$F$157)</f>
        <v>0</v>
      </c>
      <c r="G160" s="210"/>
      <c r="H160" s="208">
        <f>COUNTIFS(ローデータ!$B$12:$B$1011,1,ローデータ!$I$12:$I$1011,$B$14,ローデータ!$J$12:$J$1011,C160,ローデータ!$K$12:$K$1011,$H$157)</f>
        <v>0</v>
      </c>
      <c r="I160" s="210"/>
      <c r="J160" s="208">
        <f>COUNTIFS(ローデータ!$B$12:$B$1011,1,ローデータ!$I$12:$I$1011,$B$14,ローデータ!$J$12:$J$1011,C160,ローデータ!$K$12:$K$1011,$J$157)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50">
        <v>2</v>
      </c>
      <c r="D161" s="298" t="s">
        <v>76</v>
      </c>
      <c r="E161" s="299"/>
      <c r="F161" s="208">
        <f>COUNTIFS(ローデータ!$B$12:$B$1011,1,ローデータ!$I$12:$I$1011,$B$14,ローデータ!$J$12:$J$1011,C161,ローデータ!$K$12:$K$1011,$F$157)</f>
        <v>0</v>
      </c>
      <c r="G161" s="210"/>
      <c r="H161" s="208">
        <f>COUNTIFS(ローデータ!$B$12:$B$1011,1,ローデータ!$I$12:$I$1011,$B$14,ローデータ!$J$12:$J$1011,C161,ローデータ!$K$12:$K$1011,$H$157)</f>
        <v>0</v>
      </c>
      <c r="I161" s="210"/>
      <c r="J161" s="208">
        <f>COUNTIFS(ローデータ!$B$12:$B$1011,1,ローデータ!$I$12:$I$1011,$B$14,ローデータ!$J$12:$J$1011,C161,ローデータ!$K$12:$K$1011,$J$157)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50">
        <v>3</v>
      </c>
      <c r="D162" s="298" t="s">
        <v>77</v>
      </c>
      <c r="E162" s="299"/>
      <c r="F162" s="208">
        <f>COUNTIFS(ローデータ!$B$12:$B$1011,1,ローデータ!$I$12:$I$1011,$B$14,ローデータ!$J$12:$J$1011,C162,ローデータ!$K$12:$K$1011,$F$157)</f>
        <v>0</v>
      </c>
      <c r="G162" s="210"/>
      <c r="H162" s="208">
        <f>COUNTIFS(ローデータ!$B$12:$B$1011,1,ローデータ!$I$12:$I$1011,$B$14,ローデータ!$J$12:$J$1011,C162,ローデータ!$K$12:$K$1011,$H$157)</f>
        <v>0</v>
      </c>
      <c r="I162" s="210"/>
      <c r="J162" s="208">
        <f>COUNTIFS(ローデータ!$B$12:$B$1011,1,ローデータ!$I$12:$I$1011,$B$14,ローデータ!$J$12:$J$1011,C162,ローデータ!$K$12:$K$1011,$J$157)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50">
        <v>4</v>
      </c>
      <c r="D163" s="298" t="s">
        <v>110</v>
      </c>
      <c r="E163" s="299"/>
      <c r="F163" s="208">
        <f>COUNTIFS(ローデータ!$B$12:$B$1011,1,ローデータ!$I$12:$I$1011,$B$14,ローデータ!$J$12:$J$1011,C163,ローデータ!$K$12:$K$1011,$F$157)</f>
        <v>0</v>
      </c>
      <c r="G163" s="210"/>
      <c r="H163" s="208">
        <f>COUNTIFS(ローデータ!$B$12:$B$1011,1,ローデータ!$I$12:$I$1011,$B$14,ローデータ!$J$12:$J$1011,C163,ローデータ!$K$12:$K$1011,$H$157)</f>
        <v>0</v>
      </c>
      <c r="I163" s="210"/>
      <c r="J163" s="208">
        <f>COUNTIFS(ローデータ!$B$12:$B$1011,1,ローデータ!$I$12:$I$1011,$B$14,ローデータ!$J$12:$J$1011,C163,ローデータ!$K$12:$K$1011,$J$157)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50">
        <v>5</v>
      </c>
      <c r="D164" s="298" t="s">
        <v>78</v>
      </c>
      <c r="E164" s="299"/>
      <c r="F164" s="208">
        <f>COUNTIFS(ローデータ!$B$12:$B$1011,1,ローデータ!$I$12:$I$1011,$B$14,ローデータ!$J$12:$J$1011,C164,ローデータ!$K$12:$K$1011,$F$157)</f>
        <v>0</v>
      </c>
      <c r="G164" s="210"/>
      <c r="H164" s="208">
        <f>COUNTIFS(ローデータ!$B$12:$B$1011,1,ローデータ!$I$12:$I$1011,$B$14,ローデータ!$J$12:$J$1011,C164,ローデータ!$K$12:$K$1011,$H$157)</f>
        <v>0</v>
      </c>
      <c r="I164" s="210"/>
      <c r="J164" s="208">
        <f>COUNTIFS(ローデータ!$B$12:$B$1011,1,ローデータ!$I$12:$I$1011,$B$14,ローデータ!$J$12:$J$1011,C164,ローデータ!$K$12:$K$1011,$J$157)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50">
        <v>6</v>
      </c>
      <c r="D165" s="298" t="s">
        <v>79</v>
      </c>
      <c r="E165" s="299"/>
      <c r="F165" s="208">
        <f>COUNTIFS(ローデータ!$B$12:$B$1011,1,ローデータ!$I$12:$I$1011,$B$14,ローデータ!$J$12:$J$1011,C165,ローデータ!$K$12:$K$1011,$F$157)</f>
        <v>0</v>
      </c>
      <c r="G165" s="210"/>
      <c r="H165" s="208">
        <f>COUNTIFS(ローデータ!$B$12:$B$1011,1,ローデータ!$I$12:$I$1011,$B$14,ローデータ!$J$12:$J$1011,C165,ローデータ!$K$12:$K$1011,$H$157)</f>
        <v>0</v>
      </c>
      <c r="I165" s="210"/>
      <c r="J165" s="208">
        <f>COUNTIFS(ローデータ!$B$12:$B$1011,1,ローデータ!$I$12:$I$1011,$B$14,ローデータ!$J$12:$J$1011,C165,ローデータ!$K$12:$K$1011,$J$157)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50">
        <v>7</v>
      </c>
      <c r="D166" s="298" t="s">
        <v>80</v>
      </c>
      <c r="E166" s="299"/>
      <c r="F166" s="208">
        <f>COUNTIFS(ローデータ!$B$12:$B$1011,1,ローデータ!$I$12:$I$1011,$B$14,ローデータ!$J$12:$J$1011,C166,ローデータ!$K$12:$K$1011,$F$157)</f>
        <v>0</v>
      </c>
      <c r="G166" s="210"/>
      <c r="H166" s="208">
        <f>COUNTIFS(ローデータ!$B$12:$B$1011,1,ローデータ!$I$12:$I$1011,$B$14,ローデータ!$J$12:$J$1011,C166,ローデータ!$K$12:$K$1011,$H$157)</f>
        <v>0</v>
      </c>
      <c r="I166" s="210"/>
      <c r="J166" s="208">
        <f>COUNTIFS(ローデータ!$B$12:$B$1011,1,ローデータ!$I$12:$I$1011,$B$14,ローデータ!$J$12:$J$1011,C166,ローデータ!$K$12:$K$1011,$J$157)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50">
        <v>8</v>
      </c>
      <c r="D167" s="298" t="s">
        <v>81</v>
      </c>
      <c r="E167" s="299"/>
      <c r="F167" s="208">
        <f>COUNTIFS(ローデータ!$B$12:$B$1011,1,ローデータ!$I$12:$I$1011,$B$14,ローデータ!$J$12:$J$1011,C167,ローデータ!$K$12:$K$1011,$F$157)</f>
        <v>0</v>
      </c>
      <c r="G167" s="210"/>
      <c r="H167" s="208">
        <f>COUNTIFS(ローデータ!$B$12:$B$1011,1,ローデータ!$I$12:$I$1011,$B$14,ローデータ!$J$12:$J$1011,C167,ローデータ!$K$12:$K$1011,$H$157)</f>
        <v>0</v>
      </c>
      <c r="I167" s="210"/>
      <c r="J167" s="208">
        <f>COUNTIFS(ローデータ!$B$12:$B$1011,1,ローデータ!$I$12:$I$1011,$B$14,ローデータ!$J$12:$J$1011,C167,ローデータ!$K$12:$K$1011,$J$157)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50">
        <v>9</v>
      </c>
      <c r="D168" s="298" t="s">
        <v>82</v>
      </c>
      <c r="E168" s="299"/>
      <c r="F168" s="208">
        <f>COUNTIFS(ローデータ!$B$12:$B$1011,1,ローデータ!$I$12:$I$1011,$B$14,ローデータ!$J$12:$J$1011,C168,ローデータ!$K$12:$K$1011,$F$157)</f>
        <v>0</v>
      </c>
      <c r="G168" s="210"/>
      <c r="H168" s="208">
        <f>COUNTIFS(ローデータ!$B$12:$B$1011,1,ローデータ!$I$12:$I$1011,$B$14,ローデータ!$J$12:$J$1011,C168,ローデータ!$K$12:$K$1011,$H$157)</f>
        <v>0</v>
      </c>
      <c r="I168" s="210"/>
      <c r="J168" s="208">
        <f>COUNTIFS(ローデータ!$B$12:$B$1011,1,ローデータ!$I$12:$I$1011,$B$14,ローデータ!$J$12:$J$1011,C168,ローデータ!$K$12:$K$1011,$J$157)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50">
        <v>10</v>
      </c>
      <c r="D169" s="298" t="s">
        <v>111</v>
      </c>
      <c r="E169" s="299"/>
      <c r="F169" s="208">
        <f>COUNTIFS(ローデータ!$B$12:$B$1011,1,ローデータ!$I$12:$I$1011,$B$14,ローデータ!$J$12:$J$1011,C169,ローデータ!$K$12:$K$1011,$F$157)</f>
        <v>0</v>
      </c>
      <c r="G169" s="210"/>
      <c r="H169" s="208">
        <f>COUNTIFS(ローデータ!$B$12:$B$1011,1,ローデータ!$I$12:$I$1011,$B$14,ローデータ!$J$12:$J$1011,C169,ローデータ!$K$12:$K$1011,$H$157)</f>
        <v>0</v>
      </c>
      <c r="I169" s="210"/>
      <c r="J169" s="208">
        <f>COUNTIFS(ローデータ!$B$12:$B$1011,1,ローデータ!$I$12:$I$1011,$B$14,ローデータ!$J$12:$J$1011,C169,ローデータ!$K$12:$K$1011,$J$157)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50">
        <v>11</v>
      </c>
      <c r="D170" s="298" t="s">
        <v>83</v>
      </c>
      <c r="E170" s="299"/>
      <c r="F170" s="208">
        <f>COUNTIFS(ローデータ!$B$12:$B$1011,1,ローデータ!$I$12:$I$1011,$B$14,ローデータ!$J$12:$J$1011,C170,ローデータ!$K$12:$K$1011,$F$157)</f>
        <v>0</v>
      </c>
      <c r="G170" s="210"/>
      <c r="H170" s="208">
        <f>COUNTIFS(ローデータ!$B$12:$B$1011,1,ローデータ!$I$12:$I$1011,$B$14,ローデータ!$J$12:$J$1011,C170,ローデータ!$K$12:$K$1011,$H$157)</f>
        <v>0</v>
      </c>
      <c r="I170" s="210"/>
      <c r="J170" s="208">
        <f>COUNTIFS(ローデータ!$B$12:$B$1011,1,ローデータ!$I$12:$I$1011,$B$14,ローデータ!$J$12:$J$1011,C170,ローデータ!$K$12:$K$1011,$J$157)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213</v>
      </c>
      <c r="G171" s="210"/>
      <c r="H171" s="208">
        <f>SUM(H159:I170)</f>
        <v>109</v>
      </c>
      <c r="I171" s="210"/>
      <c r="J171" s="208">
        <f>SUM(J159:L170)</f>
        <v>51</v>
      </c>
      <c r="K171" s="209"/>
      <c r="L171" s="210"/>
      <c r="M171" s="56">
        <f t="shared" si="16"/>
        <v>373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COUNTIFS(ローデータ!$B$12:$B$1011,1,ローデータ!$I$12:$I$1011,$C$14,ローデータ!$K$12:$K$1011,$B$21,ローデータ!$L$12:$L$1011,F176)</f>
        <v>184</v>
      </c>
      <c r="G179" s="56">
        <f>COUNTIFS(ローデータ!$B$12:$B$1011,1,ローデータ!$I$12:$I$1011,$C$14,ローデータ!$K$12:$K$1011,$B$21,ローデータ!$L$12:$L$1011,G176)</f>
        <v>27</v>
      </c>
      <c r="H179" s="56">
        <f>COUNTIFS(ローデータ!$B$12:$B$1011,1,ローデータ!$I$12:$I$1011,$C$14,ローデータ!$K$12:$K$1011,$B$21,ローデータ!$L$12:$L$1011,H176)</f>
        <v>1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1</v>
      </c>
      <c r="K179" s="106">
        <f t="shared" ref="K179:K191" si="17">SUM(F179:J179)</f>
        <v>213</v>
      </c>
      <c r="L179" s="9"/>
    </row>
    <row r="180" spans="1:13" ht="14.1" customHeight="1" x14ac:dyDescent="0.15">
      <c r="A180" s="307"/>
      <c r="B180" s="312" t="s">
        <v>86</v>
      </c>
      <c r="C180" s="150">
        <v>1</v>
      </c>
      <c r="D180" s="298" t="s">
        <v>75</v>
      </c>
      <c r="E180" s="299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50">
        <v>2</v>
      </c>
      <c r="D181" s="298" t="s">
        <v>76</v>
      </c>
      <c r="E181" s="299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50">
        <v>3</v>
      </c>
      <c r="D182" s="298" t="s">
        <v>77</v>
      </c>
      <c r="E182" s="299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50">
        <v>4</v>
      </c>
      <c r="D183" s="298" t="s">
        <v>110</v>
      </c>
      <c r="E183" s="299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50">
        <v>5</v>
      </c>
      <c r="D184" s="298" t="s">
        <v>78</v>
      </c>
      <c r="E184" s="299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50">
        <v>6</v>
      </c>
      <c r="D185" s="298" t="s">
        <v>79</v>
      </c>
      <c r="E185" s="299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50">
        <v>7</v>
      </c>
      <c r="D186" s="298" t="s">
        <v>80</v>
      </c>
      <c r="E186" s="299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50">
        <v>8</v>
      </c>
      <c r="D187" s="298" t="s">
        <v>81</v>
      </c>
      <c r="E187" s="299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50">
        <v>9</v>
      </c>
      <c r="D188" s="298" t="s">
        <v>82</v>
      </c>
      <c r="E188" s="299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50">
        <v>10</v>
      </c>
      <c r="D189" s="298" t="s">
        <v>111</v>
      </c>
      <c r="E189" s="299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50">
        <v>11</v>
      </c>
      <c r="D190" s="298" t="s">
        <v>83</v>
      </c>
      <c r="E190" s="299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184</v>
      </c>
      <c r="G191" s="56">
        <f>SUM(G179:G190)</f>
        <v>27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6">
        <f t="shared" si="17"/>
        <v>213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SUMIFS(ローデータ!M12:M1011,ローデータ!$B$12:$B$1011,1,ローデータ!$I$12:$I$1011,$C$14,ローデータ!$K$12:$K$1011,$B$21)</f>
        <v>46</v>
      </c>
      <c r="G198" s="89">
        <f>SUMIFS(ローデータ!N12:N1011,ローデータ!$B$12:$B$1011,1,ローデータ!$I$12:$I$1011,$C$14,ローデータ!$K$12:$K$1011,$B$21)</f>
        <v>111</v>
      </c>
      <c r="H198" s="89">
        <f>SUMIFS(ローデータ!O12:O1011,ローデータ!$B$12:$B$1011,1,ローデータ!$I$12:$I$1011,$C$14,ローデータ!$K$12:$K$1011,$B$21)</f>
        <v>62</v>
      </c>
      <c r="I198" s="89">
        <f>SUMIFS(ローデータ!P12:P1011,ローデータ!$B$12:$B$1011,1,ローデータ!$I$12:$I$1011,$C$14,ローデータ!$K$12:$K$1011,$B$21)</f>
        <v>35</v>
      </c>
      <c r="J198" s="89">
        <f>SUMIFS(ローデータ!Q12:Q1011,ローデータ!$B$12:$B$1011,1,ローデータ!$I$12:$I$1011,$C$14,ローデータ!$K$12:$K$1011,$B$21)</f>
        <v>0</v>
      </c>
      <c r="K198" s="118">
        <f>SUM(F198:J198)</f>
        <v>254</v>
      </c>
      <c r="L198" s="9"/>
    </row>
    <row r="199" spans="1:18" ht="14.1" customHeight="1" x14ac:dyDescent="0.15">
      <c r="A199" s="307"/>
      <c r="B199" s="312" t="s">
        <v>86</v>
      </c>
      <c r="C199" s="150">
        <v>1</v>
      </c>
      <c r="D199" s="298" t="s">
        <v>75</v>
      </c>
      <c r="E199" s="299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50">
        <v>2</v>
      </c>
      <c r="D200" s="298" t="s">
        <v>76</v>
      </c>
      <c r="E200" s="299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50">
        <v>3</v>
      </c>
      <c r="D201" s="298" t="s">
        <v>77</v>
      </c>
      <c r="E201" s="299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50">
        <v>4</v>
      </c>
      <c r="D202" s="298" t="s">
        <v>110</v>
      </c>
      <c r="E202" s="299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50">
        <v>5</v>
      </c>
      <c r="D203" s="298" t="s">
        <v>78</v>
      </c>
      <c r="E203" s="299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50">
        <v>6</v>
      </c>
      <c r="D204" s="298" t="s">
        <v>79</v>
      </c>
      <c r="E204" s="299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50">
        <v>7</v>
      </c>
      <c r="D205" s="298" t="s">
        <v>80</v>
      </c>
      <c r="E205" s="299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50">
        <v>8</v>
      </c>
      <c r="D206" s="298" t="s">
        <v>81</v>
      </c>
      <c r="E206" s="299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50">
        <v>9</v>
      </c>
      <c r="D207" s="298" t="s">
        <v>82</v>
      </c>
      <c r="E207" s="299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50">
        <v>10</v>
      </c>
      <c r="D208" s="298" t="s">
        <v>111</v>
      </c>
      <c r="E208" s="299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50">
        <v>11</v>
      </c>
      <c r="D209" s="298" t="s">
        <v>83</v>
      </c>
      <c r="E209" s="299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46</v>
      </c>
      <c r="G210" s="94">
        <f t="shared" ref="G210:I210" si="19">SUM(G198:G209)</f>
        <v>111</v>
      </c>
      <c r="H210" s="94">
        <f>SUM(H198:H209)</f>
        <v>62</v>
      </c>
      <c r="I210" s="94">
        <f t="shared" si="19"/>
        <v>35</v>
      </c>
      <c r="J210" s="94">
        <f>SUM(J198:J209)</f>
        <v>0</v>
      </c>
      <c r="K210" s="118">
        <f t="shared" si="18"/>
        <v>254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47">
        <v>1</v>
      </c>
      <c r="G214" s="147">
        <v>2</v>
      </c>
      <c r="H214" s="14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53" t="s">
        <v>67</v>
      </c>
      <c r="G215" s="153" t="s">
        <v>66</v>
      </c>
      <c r="H215" s="15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COUNTIFS(ローデータ!$B$12:$B$1011,1,ローデータ!$I$12:$I$1011,$C$14,ローデータ!$K$12:$K$1011,$D$21,ローデータ!$S$12:$S$1011,F214)</f>
        <v>100</v>
      </c>
      <c r="G216" s="56">
        <f>COUNTIFS(ローデータ!$B$12:$B$1011,1,ローデータ!$I$12:$I$1011,$C$14,ローデータ!$K$12:$K$1011,$D$21,ローデータ!$S$12:$S$1011,G214)</f>
        <v>9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109</v>
      </c>
    </row>
    <row r="217" spans="1:18" ht="14.1" customHeight="1" x14ac:dyDescent="0.15">
      <c r="A217" s="307"/>
      <c r="B217" s="312" t="s">
        <v>86</v>
      </c>
      <c r="C217" s="150">
        <v>1</v>
      </c>
      <c r="D217" s="298" t="s">
        <v>75</v>
      </c>
      <c r="E217" s="299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50">
        <v>2</v>
      </c>
      <c r="D218" s="298" t="s">
        <v>76</v>
      </c>
      <c r="E218" s="299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50">
        <v>3</v>
      </c>
      <c r="D219" s="298" t="s">
        <v>77</v>
      </c>
      <c r="E219" s="299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50">
        <v>4</v>
      </c>
      <c r="D220" s="298" t="s">
        <v>110</v>
      </c>
      <c r="E220" s="299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50">
        <v>5</v>
      </c>
      <c r="D221" s="298" t="s">
        <v>78</v>
      </c>
      <c r="E221" s="299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50">
        <v>6</v>
      </c>
      <c r="D222" s="298" t="s">
        <v>79</v>
      </c>
      <c r="E222" s="299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50">
        <v>7</v>
      </c>
      <c r="D223" s="298" t="s">
        <v>80</v>
      </c>
      <c r="E223" s="299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50">
        <v>8</v>
      </c>
      <c r="D224" s="298" t="s">
        <v>81</v>
      </c>
      <c r="E224" s="299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50">
        <v>9</v>
      </c>
      <c r="D225" s="298" t="s">
        <v>82</v>
      </c>
      <c r="E225" s="299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50">
        <v>10</v>
      </c>
      <c r="D226" s="298" t="s">
        <v>111</v>
      </c>
      <c r="E226" s="299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50">
        <v>11</v>
      </c>
      <c r="D227" s="298" t="s">
        <v>83</v>
      </c>
      <c r="E227" s="299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100</v>
      </c>
      <c r="G228" s="56">
        <f>SUM(G216:G227)</f>
        <v>9</v>
      </c>
      <c r="H228" s="56">
        <f>SUM(H216:H227)</f>
        <v>0</v>
      </c>
      <c r="I228" s="56">
        <f t="shared" si="20"/>
        <v>109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SUMIFS(ローデータ!T12:T1011,ローデータ!$B$12:$B$1011,1,ローデータ!$I$12:$I$1011,$C$14,ローデータ!$K$12:$K$1011,$D$21)</f>
        <v>8</v>
      </c>
      <c r="G234" s="89">
        <f>SUMIFS(ローデータ!U12:U1011,ローデータ!$B$12:$B$1011,1,ローデータ!$I$12:$I$1011,$C$14,ローデータ!$K$12:$K$1011,$D$21)</f>
        <v>48</v>
      </c>
      <c r="H234" s="89">
        <f>SUMIFS(ローデータ!V12:V1011,ローデータ!$B$12:$B$1011,1,ローデータ!$I$12:$I$1011,$C$14,ローデータ!$K$12:$K$1011,$D$21)</f>
        <v>3</v>
      </c>
      <c r="I234" s="89">
        <f>SUMIFS(ローデータ!W12:W1011,ローデータ!$B$12:$B$1011,1,ローデータ!$I$12:$I$1011,$C$14,ローデータ!$K$12:$K$1011,$D$21)</f>
        <v>1</v>
      </c>
      <c r="J234" s="89">
        <f>SUMIFS(ローデータ!X12:X1011,ローデータ!$B$12:$B$1011,1,ローデータ!$I$12:$I$1011,$C$14,ローデータ!$K$12:$K$1011,$D$21)</f>
        <v>15</v>
      </c>
      <c r="K234" s="89">
        <f>SUMIFS(ローデータ!Y12:Y1011,ローデータ!$B$12:$B$1011,1,ローデータ!$I$12:$I$1011,$C$14,ローデータ!$K$12:$K$1011,$D$21)</f>
        <v>56</v>
      </c>
      <c r="L234" s="89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131</v>
      </c>
    </row>
    <row r="235" spans="1:14" ht="14.1" customHeight="1" x14ac:dyDescent="0.15">
      <c r="A235" s="307"/>
      <c r="B235" s="312" t="s">
        <v>86</v>
      </c>
      <c r="C235" s="150">
        <v>1</v>
      </c>
      <c r="D235" s="298" t="s">
        <v>75</v>
      </c>
      <c r="E235" s="299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50">
        <v>2</v>
      </c>
      <c r="D236" s="298" t="s">
        <v>76</v>
      </c>
      <c r="E236" s="299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50">
        <v>3</v>
      </c>
      <c r="D237" s="298" t="s">
        <v>77</v>
      </c>
      <c r="E237" s="299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50">
        <v>4</v>
      </c>
      <c r="D238" s="298" t="s">
        <v>110</v>
      </c>
      <c r="E238" s="299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50">
        <v>5</v>
      </c>
      <c r="D239" s="298" t="s">
        <v>78</v>
      </c>
      <c r="E239" s="299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0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50">
        <v>6</v>
      </c>
      <c r="D240" s="298" t="s">
        <v>79</v>
      </c>
      <c r="E240" s="299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50">
        <v>7</v>
      </c>
      <c r="D241" s="298" t="s">
        <v>80</v>
      </c>
      <c r="E241" s="299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50">
        <v>8</v>
      </c>
      <c r="D242" s="298" t="s">
        <v>81</v>
      </c>
      <c r="E242" s="299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50">
        <v>9</v>
      </c>
      <c r="D243" s="298" t="s">
        <v>82</v>
      </c>
      <c r="E243" s="299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50">
        <v>10</v>
      </c>
      <c r="D244" s="298" t="s">
        <v>111</v>
      </c>
      <c r="E244" s="299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50">
        <v>11</v>
      </c>
      <c r="D245" s="298" t="s">
        <v>83</v>
      </c>
      <c r="E245" s="299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8</v>
      </c>
      <c r="G246" s="94">
        <f t="shared" ref="G246:L246" si="22">SUM(G234:G245)</f>
        <v>48</v>
      </c>
      <c r="H246" s="94">
        <f t="shared" si="22"/>
        <v>3</v>
      </c>
      <c r="I246" s="94">
        <f>SUM(I234:I245)</f>
        <v>1</v>
      </c>
      <c r="J246" s="94">
        <f t="shared" si="22"/>
        <v>15</v>
      </c>
      <c r="K246" s="94">
        <f>SUM(K234:K245)</f>
        <v>56</v>
      </c>
      <c r="L246" s="94">
        <f t="shared" si="22"/>
        <v>0</v>
      </c>
      <c r="M246" s="56">
        <f t="shared" si="21"/>
        <v>131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COUNTIFS(ローデータ!$B$12:$B$1011,1,ローデータ!$I$12:$I$1011,$C$14,ローデータ!$K$12:$K$1011,$F$21,ローデータ!$L$12:$L$1011,F251)</f>
        <v>48</v>
      </c>
      <c r="G254" s="56">
        <f>COUNTIFS(ローデータ!$B$12:$B$1011,1,ローデータ!$I$12:$I$1011,$C$14,ローデータ!$K$12:$K$1011,$F$21,ローデータ!$L$12:$L$1011,G251)</f>
        <v>3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51</v>
      </c>
      <c r="L254" s="56">
        <f>COUNTIFS(ローデータ!$B$12:$B$1011,1,ローデータ!$I$12:$I$1011,$C$14,ローデータ!$K$12:$K$1011,$F$21,ローデータ!$S$12:$S$1011,L251)</f>
        <v>48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50</v>
      </c>
    </row>
    <row r="255" spans="1:17" ht="14.1" customHeight="1" x14ac:dyDescent="0.15">
      <c r="A255" s="340"/>
      <c r="B255" s="342" t="s">
        <v>86</v>
      </c>
      <c r="C255" s="150">
        <v>1</v>
      </c>
      <c r="D255" s="298" t="s">
        <v>75</v>
      </c>
      <c r="E255" s="302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50">
        <v>2</v>
      </c>
      <c r="D256" s="298" t="s">
        <v>76</v>
      </c>
      <c r="E256" s="302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50">
        <v>3</v>
      </c>
      <c r="D257" s="298" t="s">
        <v>77</v>
      </c>
      <c r="E257" s="302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50">
        <v>4</v>
      </c>
      <c r="D258" s="298" t="s">
        <v>110</v>
      </c>
      <c r="E258" s="299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50">
        <v>5</v>
      </c>
      <c r="D259" s="298" t="s">
        <v>78</v>
      </c>
      <c r="E259" s="302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50">
        <v>6</v>
      </c>
      <c r="D260" s="298" t="s">
        <v>79</v>
      </c>
      <c r="E260" s="302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50">
        <v>7</v>
      </c>
      <c r="D261" s="298" t="s">
        <v>80</v>
      </c>
      <c r="E261" s="302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50">
        <v>8</v>
      </c>
      <c r="D262" s="298" t="s">
        <v>81</v>
      </c>
      <c r="E262" s="302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50">
        <v>9</v>
      </c>
      <c r="D263" s="298" t="s">
        <v>82</v>
      </c>
      <c r="E263" s="302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50">
        <v>10</v>
      </c>
      <c r="D264" s="298" t="s">
        <v>111</v>
      </c>
      <c r="E264" s="299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50">
        <v>11</v>
      </c>
      <c r="D265" s="298" t="s">
        <v>83</v>
      </c>
      <c r="E265" s="302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48</v>
      </c>
      <c r="G266" s="56">
        <f t="shared" ref="G266" si="25">SUM(G254:G265)</f>
        <v>3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51</v>
      </c>
      <c r="L266" s="94">
        <f>SUM(L254:L265)</f>
        <v>48</v>
      </c>
      <c r="M266" s="94">
        <f>SUM(M254:M265)</f>
        <v>2</v>
      </c>
      <c r="N266" s="94">
        <f>SUM(N254:N265)</f>
        <v>0</v>
      </c>
      <c r="O266" s="56">
        <f>SUM(L266:N266)</f>
        <v>50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SUMIFS(ローデータ!M86:M1085,ローデータ!$B$12:$B$1011,1,ローデータ!$I$12:$I$1011,$C$14,ローデータ!$K$12:$K$1011,$F$21)</f>
        <v>8</v>
      </c>
      <c r="G272" s="89">
        <f>SUMIFS(ローデータ!N86:N1085,ローデータ!$B$12:$B$1011,1,ローデータ!$I$12:$I$1011,$C$14,ローデータ!$K$12:$K$1011,$F$21)</f>
        <v>20</v>
      </c>
      <c r="H272" s="89">
        <f>SUMIFS(ローデータ!O86:O1085,ローデータ!$B$12:$B$1011,1,ローデータ!$I$12:$I$1011,$C$14,ローデータ!$K$12:$K$1011,$F$21)</f>
        <v>8</v>
      </c>
      <c r="I272" s="89">
        <f>SUMIFS(ローデータ!P86:P1085,ローデータ!$B$12:$B$1011,1,ローデータ!$I$12:$I$1011,$C$14,ローデータ!$K$12:$K$1011,$F$21)</f>
        <v>4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40</v>
      </c>
      <c r="L272" s="94">
        <f>SUMIFS(ローデータ!$T$12:$T$1011,ローデータ!$B$12:$B$1011,1,ローデータ!$I$12:$I$1011,$C$14,ローデータ!$K$12:$K$1011,$F$21)</f>
        <v>2</v>
      </c>
      <c r="M272" s="94">
        <f>SUMIFS(ローデータ!$U$12:$U$1011,ローデータ!$B$12:$B$1011,1,ローデータ!$I$12:$I$1011,$C$14,ローデータ!$K$12:$K$1011,$F$21)</f>
        <v>30</v>
      </c>
      <c r="N272" s="94">
        <f>SUMIFS(ローデータ!$V$12:$V$1011,ローデータ!$B$12:$B$1011,1,ローデータ!$I$12:$I$1011,$C$14,ローデータ!$K$12:$K$1011,$F$21)</f>
        <v>21</v>
      </c>
      <c r="O272" s="94">
        <f>SUMIFS(ローデータ!$W$12:$W$1011,ローデータ!$B$12:$B$1011,1,ローデータ!$I$12:$I$1011,$C$14,ローデータ!$K$12:$K$1011,$F$21)</f>
        <v>0</v>
      </c>
      <c r="P272" s="94">
        <f>SUMIFS(ローデータ!$X$12:$X$1011,ローデータ!$B$12:$B$1011,1,ローデータ!$I$12:$I$1011,$C$14,ローデータ!$K$12:$K$1011,$F$21)</f>
        <v>15</v>
      </c>
      <c r="Q272" s="94">
        <f>SUMIFS(ローデータ!$Y$12:$Y$1011,ローデータ!$B$12:$B$1011,1,ローデータ!$I$12:$I$1011,$C$14,ローデータ!$K$12:$K$1011,$F$21)</f>
        <v>6</v>
      </c>
      <c r="R272" s="94">
        <f>SUMIFS(ローデータ!$Z$12:$Z$1011,ローデータ!$B$12:$B$1011,1,ローデータ!$I$12:$I$1011,$C$14,ローデータ!$K$12:$K$1011,$F$21)</f>
        <v>1</v>
      </c>
      <c r="S272" s="56">
        <f>SUM(L272:R272)</f>
        <v>75</v>
      </c>
    </row>
    <row r="273" spans="1:19" ht="14.1" customHeight="1" x14ac:dyDescent="0.15">
      <c r="A273" s="307"/>
      <c r="B273" s="312" t="s">
        <v>86</v>
      </c>
      <c r="C273" s="150">
        <v>1</v>
      </c>
      <c r="D273" s="298" t="s">
        <v>75</v>
      </c>
      <c r="E273" s="299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50">
        <v>2</v>
      </c>
      <c r="D274" s="298" t="s">
        <v>76</v>
      </c>
      <c r="E274" s="299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50">
        <v>3</v>
      </c>
      <c r="D275" s="298" t="s">
        <v>77</v>
      </c>
      <c r="E275" s="299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50">
        <v>4</v>
      </c>
      <c r="D276" s="315" t="s">
        <v>110</v>
      </c>
      <c r="E276" s="316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50">
        <v>5</v>
      </c>
      <c r="D277" s="298" t="s">
        <v>78</v>
      </c>
      <c r="E277" s="299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50">
        <v>6</v>
      </c>
      <c r="D278" s="298" t="s">
        <v>79</v>
      </c>
      <c r="E278" s="299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50">
        <v>7</v>
      </c>
      <c r="D279" s="298" t="s">
        <v>80</v>
      </c>
      <c r="E279" s="299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50">
        <v>8</v>
      </c>
      <c r="D280" s="298" t="s">
        <v>81</v>
      </c>
      <c r="E280" s="299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50">
        <v>9</v>
      </c>
      <c r="D281" s="298" t="s">
        <v>82</v>
      </c>
      <c r="E281" s="299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50">
        <v>10</v>
      </c>
      <c r="D282" s="298" t="s">
        <v>111</v>
      </c>
      <c r="E282" s="299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50">
        <v>11</v>
      </c>
      <c r="D283" s="298" t="s">
        <v>83</v>
      </c>
      <c r="E283" s="299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8</v>
      </c>
      <c r="G284" s="56">
        <f t="shared" ref="G284:J284" si="28">SUM(G272:G283)</f>
        <v>20</v>
      </c>
      <c r="H284" s="56">
        <f t="shared" si="28"/>
        <v>8</v>
      </c>
      <c r="I284" s="56">
        <f t="shared" si="28"/>
        <v>4</v>
      </c>
      <c r="J284" s="56">
        <f t="shared" si="28"/>
        <v>0</v>
      </c>
      <c r="K284" s="95">
        <f t="shared" si="26"/>
        <v>40</v>
      </c>
      <c r="L284" s="94">
        <f>SUM(L272:L283)</f>
        <v>2</v>
      </c>
      <c r="M284" s="94">
        <f t="shared" ref="M284:R284" si="29">SUM(M272:M283)</f>
        <v>30</v>
      </c>
      <c r="N284" s="94">
        <f t="shared" si="29"/>
        <v>21</v>
      </c>
      <c r="O284" s="94">
        <f t="shared" si="29"/>
        <v>0</v>
      </c>
      <c r="P284" s="94">
        <f t="shared" si="29"/>
        <v>15</v>
      </c>
      <c r="Q284" s="94">
        <f t="shared" si="29"/>
        <v>6</v>
      </c>
      <c r="R284" s="94">
        <f t="shared" si="29"/>
        <v>1</v>
      </c>
      <c r="S284" s="56">
        <f t="shared" si="27"/>
        <v>75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57">
        <v>2</v>
      </c>
      <c r="Q3" s="420" t="s">
        <v>55</v>
      </c>
      <c r="R3" s="421"/>
      <c r="S3" s="421"/>
      <c r="T3" s="424"/>
      <c r="U3" s="157">
        <v>3</v>
      </c>
      <c r="V3" s="420" t="s">
        <v>56</v>
      </c>
      <c r="W3" s="421"/>
      <c r="X3" s="421"/>
      <c r="Y3" s="424"/>
      <c r="Z3" s="157">
        <v>4</v>
      </c>
      <c r="AA3" s="420" t="s">
        <v>57</v>
      </c>
      <c r="AB3" s="421"/>
      <c r="AC3" s="421"/>
      <c r="AD3" s="424"/>
      <c r="AE3" s="157">
        <v>5</v>
      </c>
      <c r="AF3" s="420" t="s">
        <v>58</v>
      </c>
      <c r="AG3" s="421"/>
      <c r="AH3" s="421"/>
      <c r="AI3" s="424"/>
      <c r="AJ3" s="157">
        <v>6</v>
      </c>
      <c r="AK3" s="420" t="s">
        <v>134</v>
      </c>
      <c r="AL3" s="421"/>
      <c r="AM3" s="421"/>
      <c r="AN3" s="424"/>
      <c r="AO3" s="157">
        <v>7</v>
      </c>
      <c r="AP3" s="420" t="s">
        <v>135</v>
      </c>
      <c r="AQ3" s="421"/>
      <c r="AR3" s="421"/>
      <c r="AS3" s="424"/>
      <c r="AT3" s="157">
        <v>8</v>
      </c>
      <c r="AU3" s="420" t="s">
        <v>61</v>
      </c>
      <c r="AV3" s="421"/>
      <c r="AW3" s="421"/>
      <c r="AX3" s="424"/>
      <c r="AY3" s="157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57">
        <v>2</v>
      </c>
      <c r="Q13" s="420" t="s">
        <v>55</v>
      </c>
      <c r="R13" s="421"/>
      <c r="S13" s="421"/>
      <c r="T13" s="424"/>
      <c r="U13" s="157">
        <v>3</v>
      </c>
      <c r="V13" s="420" t="s">
        <v>56</v>
      </c>
      <c r="W13" s="421"/>
      <c r="X13" s="421"/>
      <c r="Y13" s="424"/>
      <c r="Z13" s="157">
        <v>4</v>
      </c>
      <c r="AA13" s="420" t="s">
        <v>57</v>
      </c>
      <c r="AB13" s="421"/>
      <c r="AC13" s="421"/>
      <c r="AD13" s="424"/>
      <c r="AE13" s="157">
        <v>5</v>
      </c>
      <c r="AF13" s="420" t="s">
        <v>58</v>
      </c>
      <c r="AG13" s="421"/>
      <c r="AH13" s="421"/>
      <c r="AI13" s="424"/>
      <c r="AJ13" s="157">
        <v>6</v>
      </c>
      <c r="AK13" s="420" t="s">
        <v>134</v>
      </c>
      <c r="AL13" s="421"/>
      <c r="AM13" s="421"/>
      <c r="AN13" s="424"/>
      <c r="AO13" s="157">
        <v>7</v>
      </c>
      <c r="AP13" s="420" t="s">
        <v>135</v>
      </c>
      <c r="AQ13" s="421"/>
      <c r="AR13" s="421"/>
      <c r="AS13" s="424"/>
      <c r="AT13" s="157">
        <v>8</v>
      </c>
      <c r="AU13" s="420" t="s">
        <v>61</v>
      </c>
      <c r="AV13" s="421"/>
      <c r="AW13" s="421"/>
      <c r="AX13" s="424"/>
      <c r="AY13" s="157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57">
        <v>2</v>
      </c>
      <c r="Q23" s="420" t="s">
        <v>55</v>
      </c>
      <c r="R23" s="421"/>
      <c r="S23" s="421"/>
      <c r="T23" s="424"/>
      <c r="U23" s="157">
        <v>3</v>
      </c>
      <c r="V23" s="420" t="s">
        <v>56</v>
      </c>
      <c r="W23" s="421"/>
      <c r="X23" s="421"/>
      <c r="Y23" s="424"/>
      <c r="Z23" s="157">
        <v>4</v>
      </c>
      <c r="AA23" s="420" t="s">
        <v>57</v>
      </c>
      <c r="AB23" s="421"/>
      <c r="AC23" s="421"/>
      <c r="AD23" s="424"/>
      <c r="AE23" s="157">
        <v>5</v>
      </c>
      <c r="AF23" s="420" t="s">
        <v>58</v>
      </c>
      <c r="AG23" s="421"/>
      <c r="AH23" s="421"/>
      <c r="AI23" s="424"/>
      <c r="AJ23" s="157">
        <v>6</v>
      </c>
      <c r="AK23" s="420" t="s">
        <v>134</v>
      </c>
      <c r="AL23" s="421"/>
      <c r="AM23" s="421"/>
      <c r="AN23" s="424"/>
      <c r="AO23" s="157">
        <v>7</v>
      </c>
      <c r="AP23" s="420" t="s">
        <v>135</v>
      </c>
      <c r="AQ23" s="421"/>
      <c r="AR23" s="421"/>
      <c r="AS23" s="424"/>
      <c r="AT23" s="157">
        <v>8</v>
      </c>
      <c r="AU23" s="420" t="s">
        <v>61</v>
      </c>
      <c r="AV23" s="421"/>
      <c r="AW23" s="421"/>
      <c r="AX23" s="424"/>
      <c r="AY23" s="157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57">
        <v>2</v>
      </c>
      <c r="Q33" s="420" t="s">
        <v>55</v>
      </c>
      <c r="R33" s="421"/>
      <c r="S33" s="421"/>
      <c r="T33" s="424"/>
      <c r="U33" s="157">
        <v>3</v>
      </c>
      <c r="V33" s="420" t="s">
        <v>56</v>
      </c>
      <c r="W33" s="421"/>
      <c r="X33" s="421"/>
      <c r="Y33" s="424"/>
      <c r="Z33" s="157">
        <v>4</v>
      </c>
      <c r="AA33" s="420" t="s">
        <v>57</v>
      </c>
      <c r="AB33" s="421"/>
      <c r="AC33" s="421"/>
      <c r="AD33" s="424"/>
      <c r="AE33" s="157">
        <v>5</v>
      </c>
      <c r="AF33" s="420" t="s">
        <v>58</v>
      </c>
      <c r="AG33" s="421"/>
      <c r="AH33" s="421"/>
      <c r="AI33" s="424"/>
      <c r="AJ33" s="157">
        <v>6</v>
      </c>
      <c r="AK33" s="420" t="s">
        <v>134</v>
      </c>
      <c r="AL33" s="421"/>
      <c r="AM33" s="421"/>
      <c r="AN33" s="424"/>
      <c r="AO33" s="157">
        <v>7</v>
      </c>
      <c r="AP33" s="420" t="s">
        <v>135</v>
      </c>
      <c r="AQ33" s="421"/>
      <c r="AR33" s="421"/>
      <c r="AS33" s="424"/>
      <c r="AT33" s="157">
        <v>8</v>
      </c>
      <c r="AU33" s="420" t="s">
        <v>61</v>
      </c>
      <c r="AV33" s="421"/>
      <c r="AW33" s="421"/>
      <c r="AX33" s="424"/>
      <c r="AY33" s="157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57">
        <v>2</v>
      </c>
      <c r="Q43" s="420" t="s">
        <v>55</v>
      </c>
      <c r="R43" s="421"/>
      <c r="S43" s="421"/>
      <c r="T43" s="424"/>
      <c r="U43" s="157">
        <v>3</v>
      </c>
      <c r="V43" s="420" t="s">
        <v>56</v>
      </c>
      <c r="W43" s="421"/>
      <c r="X43" s="421"/>
      <c r="Y43" s="424"/>
      <c r="Z43" s="157">
        <v>4</v>
      </c>
      <c r="AA43" s="420" t="s">
        <v>57</v>
      </c>
      <c r="AB43" s="421"/>
      <c r="AC43" s="421"/>
      <c r="AD43" s="424"/>
      <c r="AE43" s="157">
        <v>5</v>
      </c>
      <c r="AF43" s="420" t="s">
        <v>58</v>
      </c>
      <c r="AG43" s="421"/>
      <c r="AH43" s="421"/>
      <c r="AI43" s="424"/>
      <c r="AJ43" s="157">
        <v>6</v>
      </c>
      <c r="AK43" s="420" t="s">
        <v>134</v>
      </c>
      <c r="AL43" s="421"/>
      <c r="AM43" s="421"/>
      <c r="AN43" s="424"/>
      <c r="AO43" s="157">
        <v>7</v>
      </c>
      <c r="AP43" s="420" t="s">
        <v>135</v>
      </c>
      <c r="AQ43" s="421"/>
      <c r="AR43" s="421"/>
      <c r="AS43" s="424"/>
      <c r="AT43" s="157">
        <v>8</v>
      </c>
      <c r="AU43" s="420" t="s">
        <v>61</v>
      </c>
      <c r="AV43" s="421"/>
      <c r="AW43" s="421"/>
      <c r="AX43" s="424"/>
      <c r="AY43" s="157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57">
        <v>2</v>
      </c>
      <c r="Q53" s="420" t="s">
        <v>55</v>
      </c>
      <c r="R53" s="421"/>
      <c r="S53" s="421"/>
      <c r="T53" s="424"/>
      <c r="U53" s="157">
        <v>3</v>
      </c>
      <c r="V53" s="420" t="s">
        <v>56</v>
      </c>
      <c r="W53" s="421"/>
      <c r="X53" s="421"/>
      <c r="Y53" s="424"/>
      <c r="Z53" s="157">
        <v>4</v>
      </c>
      <c r="AA53" s="420" t="s">
        <v>57</v>
      </c>
      <c r="AB53" s="421"/>
      <c r="AC53" s="421"/>
      <c r="AD53" s="424"/>
      <c r="AE53" s="157">
        <v>5</v>
      </c>
      <c r="AF53" s="420" t="s">
        <v>58</v>
      </c>
      <c r="AG53" s="421"/>
      <c r="AH53" s="421"/>
      <c r="AI53" s="424"/>
      <c r="AJ53" s="157">
        <v>6</v>
      </c>
      <c r="AK53" s="420" t="s">
        <v>134</v>
      </c>
      <c r="AL53" s="421"/>
      <c r="AM53" s="421"/>
      <c r="AN53" s="424"/>
      <c r="AO53" s="157">
        <v>7</v>
      </c>
      <c r="AP53" s="420" t="s">
        <v>135</v>
      </c>
      <c r="AQ53" s="421"/>
      <c r="AR53" s="421"/>
      <c r="AS53" s="424"/>
      <c r="AT53" s="157">
        <v>8</v>
      </c>
      <c r="AU53" s="420" t="s">
        <v>61</v>
      </c>
      <c r="AV53" s="421"/>
      <c r="AW53" s="421"/>
      <c r="AX53" s="424"/>
      <c r="AY53" s="157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57">
        <v>2</v>
      </c>
      <c r="Q63" s="420" t="s">
        <v>55</v>
      </c>
      <c r="R63" s="421"/>
      <c r="S63" s="421"/>
      <c r="T63" s="424"/>
      <c r="U63" s="157">
        <v>3</v>
      </c>
      <c r="V63" s="420" t="s">
        <v>56</v>
      </c>
      <c r="W63" s="421"/>
      <c r="X63" s="421"/>
      <c r="Y63" s="424"/>
      <c r="Z63" s="157">
        <v>4</v>
      </c>
      <c r="AA63" s="420" t="s">
        <v>57</v>
      </c>
      <c r="AB63" s="421"/>
      <c r="AC63" s="421"/>
      <c r="AD63" s="424"/>
      <c r="AE63" s="157">
        <v>5</v>
      </c>
      <c r="AF63" s="420" t="s">
        <v>58</v>
      </c>
      <c r="AG63" s="421"/>
      <c r="AH63" s="421"/>
      <c r="AI63" s="424"/>
      <c r="AJ63" s="157">
        <v>6</v>
      </c>
      <c r="AK63" s="420" t="s">
        <v>134</v>
      </c>
      <c r="AL63" s="421"/>
      <c r="AM63" s="421"/>
      <c r="AN63" s="424"/>
      <c r="AO63" s="157">
        <v>7</v>
      </c>
      <c r="AP63" s="420" t="s">
        <v>135</v>
      </c>
      <c r="AQ63" s="421"/>
      <c r="AR63" s="421"/>
      <c r="AS63" s="424"/>
      <c r="AT63" s="157">
        <v>8</v>
      </c>
      <c r="AU63" s="420" t="s">
        <v>61</v>
      </c>
      <c r="AV63" s="421"/>
      <c r="AW63" s="421"/>
      <c r="AX63" s="424"/>
      <c r="AY63" s="157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57">
        <v>2</v>
      </c>
      <c r="Q73" s="420" t="s">
        <v>55</v>
      </c>
      <c r="R73" s="421"/>
      <c r="S73" s="421"/>
      <c r="T73" s="424"/>
      <c r="U73" s="157">
        <v>3</v>
      </c>
      <c r="V73" s="420" t="s">
        <v>56</v>
      </c>
      <c r="W73" s="421"/>
      <c r="X73" s="421"/>
      <c r="Y73" s="424"/>
      <c r="Z73" s="157">
        <v>4</v>
      </c>
      <c r="AA73" s="420" t="s">
        <v>57</v>
      </c>
      <c r="AB73" s="421"/>
      <c r="AC73" s="421"/>
      <c r="AD73" s="424"/>
      <c r="AE73" s="157">
        <v>5</v>
      </c>
      <c r="AF73" s="420" t="s">
        <v>58</v>
      </c>
      <c r="AG73" s="421"/>
      <c r="AH73" s="421"/>
      <c r="AI73" s="424"/>
      <c r="AJ73" s="157">
        <v>6</v>
      </c>
      <c r="AK73" s="420" t="s">
        <v>134</v>
      </c>
      <c r="AL73" s="421"/>
      <c r="AM73" s="421"/>
      <c r="AN73" s="424"/>
      <c r="AO73" s="157">
        <v>7</v>
      </c>
      <c r="AP73" s="420" t="s">
        <v>135</v>
      </c>
      <c r="AQ73" s="421"/>
      <c r="AR73" s="421"/>
      <c r="AS73" s="424"/>
      <c r="AT73" s="157">
        <v>8</v>
      </c>
      <c r="AU73" s="420" t="s">
        <v>61</v>
      </c>
      <c r="AV73" s="421"/>
      <c r="AW73" s="421"/>
      <c r="AX73" s="424"/>
      <c r="AY73" s="157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57">
        <v>2</v>
      </c>
      <c r="Q84" s="420" t="s">
        <v>55</v>
      </c>
      <c r="R84" s="421"/>
      <c r="S84" s="421"/>
      <c r="T84" s="424"/>
      <c r="U84" s="157">
        <v>3</v>
      </c>
      <c r="V84" s="420" t="s">
        <v>56</v>
      </c>
      <c r="W84" s="421"/>
      <c r="X84" s="421"/>
      <c r="Y84" s="424"/>
      <c r="Z84" s="157">
        <v>4</v>
      </c>
      <c r="AA84" s="420" t="s">
        <v>57</v>
      </c>
      <c r="AB84" s="421"/>
      <c r="AC84" s="421"/>
      <c r="AD84" s="424"/>
      <c r="AE84" s="157">
        <v>5</v>
      </c>
      <c r="AF84" s="420" t="s">
        <v>58</v>
      </c>
      <c r="AG84" s="421"/>
      <c r="AH84" s="421"/>
      <c r="AI84" s="424"/>
      <c r="AJ84" s="157">
        <v>6</v>
      </c>
      <c r="AK84" s="420" t="s">
        <v>134</v>
      </c>
      <c r="AL84" s="421"/>
      <c r="AM84" s="421"/>
      <c r="AN84" s="424"/>
      <c r="AO84" s="157">
        <v>7</v>
      </c>
      <c r="AP84" s="420" t="s">
        <v>135</v>
      </c>
      <c r="AQ84" s="421"/>
      <c r="AR84" s="421"/>
      <c r="AS84" s="424"/>
      <c r="AT84" s="157">
        <v>8</v>
      </c>
      <c r="AU84" s="420" t="s">
        <v>61</v>
      </c>
      <c r="AV84" s="421"/>
      <c r="AW84" s="421"/>
      <c r="AX84" s="424"/>
      <c r="AY84" s="157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57">
        <v>2</v>
      </c>
      <c r="Q94" s="420" t="s">
        <v>55</v>
      </c>
      <c r="R94" s="421"/>
      <c r="S94" s="421"/>
      <c r="T94" s="424"/>
      <c r="U94" s="157">
        <v>3</v>
      </c>
      <c r="V94" s="420" t="s">
        <v>56</v>
      </c>
      <c r="W94" s="421"/>
      <c r="X94" s="421"/>
      <c r="Y94" s="424"/>
      <c r="Z94" s="157">
        <v>4</v>
      </c>
      <c r="AA94" s="420" t="s">
        <v>57</v>
      </c>
      <c r="AB94" s="421"/>
      <c r="AC94" s="421"/>
      <c r="AD94" s="424"/>
      <c r="AE94" s="157">
        <v>5</v>
      </c>
      <c r="AF94" s="420" t="s">
        <v>58</v>
      </c>
      <c r="AG94" s="421"/>
      <c r="AH94" s="421"/>
      <c r="AI94" s="424"/>
      <c r="AJ94" s="157">
        <v>6</v>
      </c>
      <c r="AK94" s="420" t="s">
        <v>134</v>
      </c>
      <c r="AL94" s="421"/>
      <c r="AM94" s="421"/>
      <c r="AN94" s="424"/>
      <c r="AO94" s="157">
        <v>7</v>
      </c>
      <c r="AP94" s="420" t="s">
        <v>135</v>
      </c>
      <c r="AQ94" s="421"/>
      <c r="AR94" s="421"/>
      <c r="AS94" s="424"/>
      <c r="AT94" s="157">
        <v>8</v>
      </c>
      <c r="AU94" s="420" t="s">
        <v>61</v>
      </c>
      <c r="AV94" s="421"/>
      <c r="AW94" s="421"/>
      <c r="AX94" s="424"/>
      <c r="AY94" s="157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57">
        <v>2</v>
      </c>
      <c r="Q104" s="420" t="s">
        <v>55</v>
      </c>
      <c r="R104" s="421"/>
      <c r="S104" s="421"/>
      <c r="T104" s="424"/>
      <c r="U104" s="157">
        <v>3</v>
      </c>
      <c r="V104" s="420" t="s">
        <v>56</v>
      </c>
      <c r="W104" s="421"/>
      <c r="X104" s="421"/>
      <c r="Y104" s="424"/>
      <c r="Z104" s="157">
        <v>4</v>
      </c>
      <c r="AA104" s="420" t="s">
        <v>57</v>
      </c>
      <c r="AB104" s="421"/>
      <c r="AC104" s="421"/>
      <c r="AD104" s="424"/>
      <c r="AE104" s="157">
        <v>5</v>
      </c>
      <c r="AF104" s="420" t="s">
        <v>58</v>
      </c>
      <c r="AG104" s="421"/>
      <c r="AH104" s="421"/>
      <c r="AI104" s="424"/>
      <c r="AJ104" s="157">
        <v>6</v>
      </c>
      <c r="AK104" s="420" t="s">
        <v>134</v>
      </c>
      <c r="AL104" s="421"/>
      <c r="AM104" s="421"/>
      <c r="AN104" s="424"/>
      <c r="AO104" s="157">
        <v>7</v>
      </c>
      <c r="AP104" s="420" t="s">
        <v>135</v>
      </c>
      <c r="AQ104" s="421"/>
      <c r="AR104" s="421"/>
      <c r="AS104" s="424"/>
      <c r="AT104" s="157">
        <v>8</v>
      </c>
      <c r="AU104" s="420" t="s">
        <v>61</v>
      </c>
      <c r="AV104" s="421"/>
      <c r="AW104" s="421"/>
      <c r="AX104" s="424"/>
      <c r="AY104" s="157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57">
        <v>2</v>
      </c>
      <c r="Q114" s="420" t="s">
        <v>55</v>
      </c>
      <c r="R114" s="421"/>
      <c r="S114" s="421"/>
      <c r="T114" s="424"/>
      <c r="U114" s="157">
        <v>3</v>
      </c>
      <c r="V114" s="420" t="s">
        <v>56</v>
      </c>
      <c r="W114" s="421"/>
      <c r="X114" s="421"/>
      <c r="Y114" s="424"/>
      <c r="Z114" s="157">
        <v>4</v>
      </c>
      <c r="AA114" s="420" t="s">
        <v>57</v>
      </c>
      <c r="AB114" s="421"/>
      <c r="AC114" s="421"/>
      <c r="AD114" s="424"/>
      <c r="AE114" s="157">
        <v>5</v>
      </c>
      <c r="AF114" s="420" t="s">
        <v>58</v>
      </c>
      <c r="AG114" s="421"/>
      <c r="AH114" s="421"/>
      <c r="AI114" s="424"/>
      <c r="AJ114" s="157">
        <v>6</v>
      </c>
      <c r="AK114" s="420" t="s">
        <v>134</v>
      </c>
      <c r="AL114" s="421"/>
      <c r="AM114" s="421"/>
      <c r="AN114" s="424"/>
      <c r="AO114" s="157">
        <v>7</v>
      </c>
      <c r="AP114" s="420" t="s">
        <v>135</v>
      </c>
      <c r="AQ114" s="421"/>
      <c r="AR114" s="421"/>
      <c r="AS114" s="424"/>
      <c r="AT114" s="157">
        <v>8</v>
      </c>
      <c r="AU114" s="420" t="s">
        <v>61</v>
      </c>
      <c r="AV114" s="421"/>
      <c r="AW114" s="421"/>
      <c r="AX114" s="424"/>
      <c r="AY114" s="157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B36" sqref="B36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12"/>
      <c r="B4" s="58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84">
        <v>8</v>
      </c>
      <c r="H4" s="43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5"/>
      <c r="B14" s="53">
        <v>1</v>
      </c>
      <c r="C14" s="53">
        <v>2</v>
      </c>
      <c r="D14" s="211" t="s">
        <v>50</v>
      </c>
      <c r="F14" s="215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28" t="s">
        <v>50</v>
      </c>
    </row>
    <row r="15" spans="1:19" ht="14.1" customHeight="1" x14ac:dyDescent="0.15">
      <c r="A15" s="216"/>
      <c r="B15" s="54" t="s">
        <v>63</v>
      </c>
      <c r="C15" s="54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4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5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5"/>
      <c r="B34" s="35">
        <v>1</v>
      </c>
      <c r="C34" s="35">
        <v>2</v>
      </c>
      <c r="D34" s="35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124</v>
      </c>
      <c r="Q34" s="228" t="s">
        <v>50</v>
      </c>
    </row>
    <row r="35" spans="1:17" ht="14.1" customHeight="1" x14ac:dyDescent="0.15">
      <c r="A35" s="216"/>
      <c r="B35" s="54" t="s">
        <v>67</v>
      </c>
      <c r="C35" s="54" t="s">
        <v>66</v>
      </c>
      <c r="D35" s="54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124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38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115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70">
        <v>1</v>
      </c>
      <c r="D107" s="70">
        <v>2</v>
      </c>
      <c r="E107" s="70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124</v>
      </c>
      <c r="Q107" s="392"/>
    </row>
    <row r="108" spans="1:17" ht="14.1" customHeight="1" x14ac:dyDescent="0.15">
      <c r="A108" s="349"/>
      <c r="B108" s="351"/>
      <c r="C108" s="73" t="s">
        <v>67</v>
      </c>
      <c r="D108" s="73" t="s">
        <v>66</v>
      </c>
      <c r="E108" s="7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124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16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4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4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4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4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4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4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4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4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4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4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4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4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4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4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4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4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4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4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4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4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4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4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74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74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74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74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74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74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74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74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74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74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74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70">
        <v>1</v>
      </c>
      <c r="G214" s="70">
        <v>2</v>
      </c>
      <c r="H214" s="70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73" t="s">
        <v>67</v>
      </c>
      <c r="G215" s="73" t="s">
        <v>66</v>
      </c>
      <c r="H215" s="7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74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74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74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74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74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74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74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74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74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74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74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178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69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74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74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74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74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74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74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74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74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74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74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74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4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4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4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4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4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4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4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4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4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4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4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124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4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4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4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4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4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4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07"/>
      <c r="B279" s="313"/>
      <c r="C279" s="4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07"/>
      <c r="B280" s="313"/>
      <c r="C280" s="4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07"/>
      <c r="B281" s="313"/>
      <c r="C281" s="4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07"/>
      <c r="B282" s="313"/>
      <c r="C282" s="4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08"/>
      <c r="B283" s="314"/>
      <c r="C283" s="4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33" t="s">
        <v>138</v>
      </c>
      <c r="B3" s="377" t="s">
        <v>142</v>
      </c>
      <c r="C3" s="377"/>
      <c r="D3" s="377"/>
      <c r="E3" s="377" t="s">
        <v>141</v>
      </c>
      <c r="F3" s="377"/>
      <c r="G3" s="377"/>
      <c r="H3" s="377" t="s">
        <v>140</v>
      </c>
      <c r="I3" s="377"/>
      <c r="J3" s="377"/>
      <c r="K3" s="36">
        <v>1</v>
      </c>
      <c r="L3" s="420" t="s">
        <v>129</v>
      </c>
      <c r="M3" s="421"/>
      <c r="N3" s="421"/>
      <c r="O3" s="424"/>
      <c r="P3" s="121">
        <v>2</v>
      </c>
      <c r="Q3" s="420" t="s">
        <v>130</v>
      </c>
      <c r="R3" s="421"/>
      <c r="S3" s="421"/>
      <c r="T3" s="424"/>
      <c r="U3" s="121">
        <v>3</v>
      </c>
      <c r="V3" s="420" t="s">
        <v>131</v>
      </c>
      <c r="W3" s="421"/>
      <c r="X3" s="421"/>
      <c r="Y3" s="424"/>
      <c r="Z3" s="121">
        <v>4</v>
      </c>
      <c r="AA3" s="420" t="s">
        <v>132</v>
      </c>
      <c r="AB3" s="421"/>
      <c r="AC3" s="421"/>
      <c r="AD3" s="424"/>
      <c r="AE3" s="121">
        <v>5</v>
      </c>
      <c r="AF3" s="420" t="s">
        <v>133</v>
      </c>
      <c r="AG3" s="421"/>
      <c r="AH3" s="421"/>
      <c r="AI3" s="424"/>
      <c r="AJ3" s="121">
        <v>6</v>
      </c>
      <c r="AK3" s="420" t="s">
        <v>134</v>
      </c>
      <c r="AL3" s="421"/>
      <c r="AM3" s="421"/>
      <c r="AN3" s="424"/>
      <c r="AO3" s="121">
        <v>7</v>
      </c>
      <c r="AP3" s="420" t="s">
        <v>135</v>
      </c>
      <c r="AQ3" s="421"/>
      <c r="AR3" s="421"/>
      <c r="AS3" s="424"/>
      <c r="AT3" s="121">
        <v>8</v>
      </c>
      <c r="AU3" s="420" t="s">
        <v>136</v>
      </c>
      <c r="AV3" s="421"/>
      <c r="AW3" s="421"/>
      <c r="AX3" s="424"/>
      <c r="AY3" s="121">
        <v>9</v>
      </c>
      <c r="AZ3" s="420" t="s">
        <v>137</v>
      </c>
      <c r="BA3" s="421"/>
      <c r="BB3" s="421"/>
      <c r="BC3" s="422"/>
      <c r="BD3" s="421" t="s">
        <v>194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143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143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143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143</v>
      </c>
      <c r="C8" s="377"/>
      <c r="D8" s="377"/>
      <c r="E8" s="377" t="s">
        <v>143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143</v>
      </c>
      <c r="C9" s="377"/>
      <c r="D9" s="377"/>
      <c r="E9" s="377"/>
      <c r="F9" s="377"/>
      <c r="G9" s="377"/>
      <c r="H9" s="377" t="s">
        <v>143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143</v>
      </c>
      <c r="F10" s="377"/>
      <c r="G10" s="377"/>
      <c r="H10" s="377" t="s">
        <v>143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143</v>
      </c>
      <c r="C11" s="377"/>
      <c r="D11" s="377"/>
      <c r="E11" s="377" t="s">
        <v>143</v>
      </c>
      <c r="F11" s="377"/>
      <c r="G11" s="377"/>
      <c r="H11" s="377" t="s">
        <v>143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21">
        <v>2</v>
      </c>
      <c r="Q13" s="420" t="s">
        <v>55</v>
      </c>
      <c r="R13" s="421"/>
      <c r="S13" s="421"/>
      <c r="T13" s="424"/>
      <c r="U13" s="121">
        <v>3</v>
      </c>
      <c r="V13" s="420" t="s">
        <v>56</v>
      </c>
      <c r="W13" s="421"/>
      <c r="X13" s="421"/>
      <c r="Y13" s="424"/>
      <c r="Z13" s="121">
        <v>4</v>
      </c>
      <c r="AA13" s="420" t="s">
        <v>57</v>
      </c>
      <c r="AB13" s="421"/>
      <c r="AC13" s="421"/>
      <c r="AD13" s="424"/>
      <c r="AE13" s="121">
        <v>5</v>
      </c>
      <c r="AF13" s="420" t="s">
        <v>58</v>
      </c>
      <c r="AG13" s="421"/>
      <c r="AH13" s="421"/>
      <c r="AI13" s="424"/>
      <c r="AJ13" s="121">
        <v>6</v>
      </c>
      <c r="AK13" s="420" t="s">
        <v>134</v>
      </c>
      <c r="AL13" s="421"/>
      <c r="AM13" s="421"/>
      <c r="AN13" s="424"/>
      <c r="AO13" s="121">
        <v>7</v>
      </c>
      <c r="AP13" s="420" t="s">
        <v>135</v>
      </c>
      <c r="AQ13" s="421"/>
      <c r="AR13" s="421"/>
      <c r="AS13" s="424"/>
      <c r="AT13" s="121">
        <v>8</v>
      </c>
      <c r="AU13" s="420" t="s">
        <v>61</v>
      </c>
      <c r="AV13" s="421"/>
      <c r="AW13" s="421"/>
      <c r="AX13" s="424"/>
      <c r="AY13" s="121">
        <v>9</v>
      </c>
      <c r="AZ13" s="420" t="s">
        <v>62</v>
      </c>
      <c r="BA13" s="421"/>
      <c r="BB13" s="421"/>
      <c r="BC13" s="422"/>
      <c r="BD13" s="421" t="s">
        <v>194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143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143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143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143</v>
      </c>
      <c r="C18" s="377"/>
      <c r="D18" s="377"/>
      <c r="E18" s="377" t="s">
        <v>143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143</v>
      </c>
      <c r="C19" s="377"/>
      <c r="D19" s="377"/>
      <c r="E19" s="377"/>
      <c r="F19" s="377"/>
      <c r="G19" s="377"/>
      <c r="H19" s="377" t="s">
        <v>143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143</v>
      </c>
      <c r="F20" s="377"/>
      <c r="G20" s="377"/>
      <c r="H20" s="377" t="s">
        <v>143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143</v>
      </c>
      <c r="C21" s="377"/>
      <c r="D21" s="377"/>
      <c r="E21" s="377" t="s">
        <v>143</v>
      </c>
      <c r="F21" s="377"/>
      <c r="G21" s="377"/>
      <c r="H21" s="377" t="s">
        <v>143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21">
        <v>2</v>
      </c>
      <c r="Q23" s="420" t="s">
        <v>55</v>
      </c>
      <c r="R23" s="421"/>
      <c r="S23" s="421"/>
      <c r="T23" s="424"/>
      <c r="U23" s="121">
        <v>3</v>
      </c>
      <c r="V23" s="420" t="s">
        <v>56</v>
      </c>
      <c r="W23" s="421"/>
      <c r="X23" s="421"/>
      <c r="Y23" s="424"/>
      <c r="Z23" s="121">
        <v>4</v>
      </c>
      <c r="AA23" s="420" t="s">
        <v>57</v>
      </c>
      <c r="AB23" s="421"/>
      <c r="AC23" s="421"/>
      <c r="AD23" s="424"/>
      <c r="AE23" s="121">
        <v>5</v>
      </c>
      <c r="AF23" s="420" t="s">
        <v>58</v>
      </c>
      <c r="AG23" s="421"/>
      <c r="AH23" s="421"/>
      <c r="AI23" s="424"/>
      <c r="AJ23" s="121">
        <v>6</v>
      </c>
      <c r="AK23" s="420" t="s">
        <v>134</v>
      </c>
      <c r="AL23" s="421"/>
      <c r="AM23" s="421"/>
      <c r="AN23" s="424"/>
      <c r="AO23" s="121">
        <v>7</v>
      </c>
      <c r="AP23" s="420" t="s">
        <v>135</v>
      </c>
      <c r="AQ23" s="421"/>
      <c r="AR23" s="421"/>
      <c r="AS23" s="424"/>
      <c r="AT23" s="121">
        <v>8</v>
      </c>
      <c r="AU23" s="420" t="s">
        <v>61</v>
      </c>
      <c r="AV23" s="421"/>
      <c r="AW23" s="421"/>
      <c r="AX23" s="424"/>
      <c r="AY23" s="121">
        <v>9</v>
      </c>
      <c r="AZ23" s="420" t="s">
        <v>62</v>
      </c>
      <c r="BA23" s="421"/>
      <c r="BB23" s="421"/>
      <c r="BC23" s="422"/>
      <c r="BD23" s="421" t="s">
        <v>194</v>
      </c>
      <c r="BE23" s="421"/>
      <c r="BF23" s="421"/>
      <c r="BG23" s="421"/>
      <c r="BH23" s="423"/>
    </row>
    <row r="24" spans="1:60" ht="12.95" customHeight="1" thickBot="1" x14ac:dyDescent="0.2">
      <c r="A24" s="306" t="s">
        <v>145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143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143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143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143</v>
      </c>
      <c r="C28" s="377"/>
      <c r="D28" s="377"/>
      <c r="E28" s="377" t="s">
        <v>143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143</v>
      </c>
      <c r="C29" s="377"/>
      <c r="D29" s="377"/>
      <c r="E29" s="377"/>
      <c r="F29" s="377"/>
      <c r="G29" s="377"/>
      <c r="H29" s="377" t="s">
        <v>143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143</v>
      </c>
      <c r="F30" s="377"/>
      <c r="G30" s="377"/>
      <c r="H30" s="377" t="s">
        <v>143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143</v>
      </c>
      <c r="C31" s="377"/>
      <c r="D31" s="377"/>
      <c r="E31" s="377" t="s">
        <v>143</v>
      </c>
      <c r="F31" s="377"/>
      <c r="G31" s="377"/>
      <c r="H31" s="377" t="s">
        <v>143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21">
        <v>2</v>
      </c>
      <c r="Q33" s="420" t="s">
        <v>55</v>
      </c>
      <c r="R33" s="421"/>
      <c r="S33" s="421"/>
      <c r="T33" s="424"/>
      <c r="U33" s="121">
        <v>3</v>
      </c>
      <c r="V33" s="420" t="s">
        <v>56</v>
      </c>
      <c r="W33" s="421"/>
      <c r="X33" s="421"/>
      <c r="Y33" s="424"/>
      <c r="Z33" s="121">
        <v>4</v>
      </c>
      <c r="AA33" s="420" t="s">
        <v>57</v>
      </c>
      <c r="AB33" s="421"/>
      <c r="AC33" s="421"/>
      <c r="AD33" s="424"/>
      <c r="AE33" s="121">
        <v>5</v>
      </c>
      <c r="AF33" s="420" t="s">
        <v>58</v>
      </c>
      <c r="AG33" s="421"/>
      <c r="AH33" s="421"/>
      <c r="AI33" s="424"/>
      <c r="AJ33" s="121">
        <v>6</v>
      </c>
      <c r="AK33" s="420" t="s">
        <v>134</v>
      </c>
      <c r="AL33" s="421"/>
      <c r="AM33" s="421"/>
      <c r="AN33" s="424"/>
      <c r="AO33" s="121">
        <v>7</v>
      </c>
      <c r="AP33" s="420" t="s">
        <v>135</v>
      </c>
      <c r="AQ33" s="421"/>
      <c r="AR33" s="421"/>
      <c r="AS33" s="424"/>
      <c r="AT33" s="121">
        <v>8</v>
      </c>
      <c r="AU33" s="420" t="s">
        <v>61</v>
      </c>
      <c r="AV33" s="421"/>
      <c r="AW33" s="421"/>
      <c r="AX33" s="424"/>
      <c r="AY33" s="121">
        <v>9</v>
      </c>
      <c r="AZ33" s="420" t="s">
        <v>62</v>
      </c>
      <c r="BA33" s="421"/>
      <c r="BB33" s="421"/>
      <c r="BC33" s="422"/>
      <c r="BD33" s="421" t="s">
        <v>194</v>
      </c>
      <c r="BE33" s="421"/>
      <c r="BF33" s="421"/>
      <c r="BG33" s="421"/>
      <c r="BH33" s="423"/>
    </row>
    <row r="34" spans="1:60" ht="12.95" customHeight="1" thickBot="1" x14ac:dyDescent="0.2">
      <c r="A34" s="306" t="s">
        <v>146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143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143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143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143</v>
      </c>
      <c r="C38" s="377"/>
      <c r="D38" s="377"/>
      <c r="E38" s="377" t="s">
        <v>143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143</v>
      </c>
      <c r="C39" s="377"/>
      <c r="D39" s="377"/>
      <c r="E39" s="377"/>
      <c r="F39" s="377"/>
      <c r="G39" s="377"/>
      <c r="H39" s="377" t="s">
        <v>143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143</v>
      </c>
      <c r="F40" s="377"/>
      <c r="G40" s="377"/>
      <c r="H40" s="377" t="s">
        <v>143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143</v>
      </c>
      <c r="C41" s="377"/>
      <c r="D41" s="377"/>
      <c r="E41" s="377" t="s">
        <v>143</v>
      </c>
      <c r="F41" s="377"/>
      <c r="G41" s="377"/>
      <c r="H41" s="377" t="s">
        <v>143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21">
        <v>2</v>
      </c>
      <c r="Q43" s="420" t="s">
        <v>55</v>
      </c>
      <c r="R43" s="421"/>
      <c r="S43" s="421"/>
      <c r="T43" s="424"/>
      <c r="U43" s="121">
        <v>3</v>
      </c>
      <c r="V43" s="420" t="s">
        <v>56</v>
      </c>
      <c r="W43" s="421"/>
      <c r="X43" s="421"/>
      <c r="Y43" s="424"/>
      <c r="Z43" s="121">
        <v>4</v>
      </c>
      <c r="AA43" s="420" t="s">
        <v>57</v>
      </c>
      <c r="AB43" s="421"/>
      <c r="AC43" s="421"/>
      <c r="AD43" s="424"/>
      <c r="AE43" s="121">
        <v>5</v>
      </c>
      <c r="AF43" s="420" t="s">
        <v>58</v>
      </c>
      <c r="AG43" s="421"/>
      <c r="AH43" s="421"/>
      <c r="AI43" s="424"/>
      <c r="AJ43" s="121">
        <v>6</v>
      </c>
      <c r="AK43" s="420" t="s">
        <v>134</v>
      </c>
      <c r="AL43" s="421"/>
      <c r="AM43" s="421"/>
      <c r="AN43" s="424"/>
      <c r="AO43" s="121">
        <v>7</v>
      </c>
      <c r="AP43" s="420" t="s">
        <v>135</v>
      </c>
      <c r="AQ43" s="421"/>
      <c r="AR43" s="421"/>
      <c r="AS43" s="424"/>
      <c r="AT43" s="121">
        <v>8</v>
      </c>
      <c r="AU43" s="420" t="s">
        <v>61</v>
      </c>
      <c r="AV43" s="421"/>
      <c r="AW43" s="421"/>
      <c r="AX43" s="424"/>
      <c r="AY43" s="121">
        <v>9</v>
      </c>
      <c r="AZ43" s="420" t="s">
        <v>62</v>
      </c>
      <c r="BA43" s="421"/>
      <c r="BB43" s="421"/>
      <c r="BC43" s="422"/>
      <c r="BD43" s="421" t="s">
        <v>194</v>
      </c>
      <c r="BE43" s="421"/>
      <c r="BF43" s="421"/>
      <c r="BG43" s="421"/>
      <c r="BH43" s="423"/>
    </row>
    <row r="44" spans="1:60" ht="12.95" customHeight="1" thickBot="1" x14ac:dyDescent="0.2">
      <c r="A44" s="433" t="s">
        <v>147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143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143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143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143</v>
      </c>
      <c r="C48" s="377"/>
      <c r="D48" s="377"/>
      <c r="E48" s="377" t="s">
        <v>143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143</v>
      </c>
      <c r="C49" s="377"/>
      <c r="D49" s="377"/>
      <c r="E49" s="377"/>
      <c r="F49" s="377"/>
      <c r="G49" s="377"/>
      <c r="H49" s="377" t="s">
        <v>143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143</v>
      </c>
      <c r="F50" s="377"/>
      <c r="G50" s="377"/>
      <c r="H50" s="377" t="s">
        <v>143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143</v>
      </c>
      <c r="C51" s="377"/>
      <c r="D51" s="377"/>
      <c r="E51" s="377" t="s">
        <v>143</v>
      </c>
      <c r="F51" s="377"/>
      <c r="G51" s="377"/>
      <c r="H51" s="377" t="s">
        <v>143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21">
        <v>2</v>
      </c>
      <c r="Q53" s="420" t="s">
        <v>55</v>
      </c>
      <c r="R53" s="421"/>
      <c r="S53" s="421"/>
      <c r="T53" s="424"/>
      <c r="U53" s="121">
        <v>3</v>
      </c>
      <c r="V53" s="420" t="s">
        <v>56</v>
      </c>
      <c r="W53" s="421"/>
      <c r="X53" s="421"/>
      <c r="Y53" s="424"/>
      <c r="Z53" s="121">
        <v>4</v>
      </c>
      <c r="AA53" s="420" t="s">
        <v>57</v>
      </c>
      <c r="AB53" s="421"/>
      <c r="AC53" s="421"/>
      <c r="AD53" s="424"/>
      <c r="AE53" s="121">
        <v>5</v>
      </c>
      <c r="AF53" s="420" t="s">
        <v>58</v>
      </c>
      <c r="AG53" s="421"/>
      <c r="AH53" s="421"/>
      <c r="AI53" s="424"/>
      <c r="AJ53" s="121">
        <v>6</v>
      </c>
      <c r="AK53" s="420" t="s">
        <v>134</v>
      </c>
      <c r="AL53" s="421"/>
      <c r="AM53" s="421"/>
      <c r="AN53" s="424"/>
      <c r="AO53" s="121">
        <v>7</v>
      </c>
      <c r="AP53" s="420" t="s">
        <v>135</v>
      </c>
      <c r="AQ53" s="421"/>
      <c r="AR53" s="421"/>
      <c r="AS53" s="424"/>
      <c r="AT53" s="121">
        <v>8</v>
      </c>
      <c r="AU53" s="420" t="s">
        <v>61</v>
      </c>
      <c r="AV53" s="421"/>
      <c r="AW53" s="421"/>
      <c r="AX53" s="424"/>
      <c r="AY53" s="121">
        <v>9</v>
      </c>
      <c r="AZ53" s="420" t="s">
        <v>62</v>
      </c>
      <c r="BA53" s="421"/>
      <c r="BB53" s="421"/>
      <c r="BC53" s="422"/>
      <c r="BD53" s="421" t="s">
        <v>194</v>
      </c>
      <c r="BE53" s="421"/>
      <c r="BF53" s="421"/>
      <c r="BG53" s="421"/>
      <c r="BH53" s="423"/>
    </row>
    <row r="54" spans="1:60" ht="12.95" customHeight="1" thickBot="1" x14ac:dyDescent="0.2">
      <c r="A54" s="431" t="s">
        <v>148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143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143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143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143</v>
      </c>
      <c r="C58" s="377"/>
      <c r="D58" s="377"/>
      <c r="E58" s="377" t="s">
        <v>143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143</v>
      </c>
      <c r="C59" s="377"/>
      <c r="D59" s="377"/>
      <c r="E59" s="377"/>
      <c r="F59" s="377"/>
      <c r="G59" s="377"/>
      <c r="H59" s="377" t="s">
        <v>143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143</v>
      </c>
      <c r="F60" s="377"/>
      <c r="G60" s="377"/>
      <c r="H60" s="377" t="s">
        <v>143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143</v>
      </c>
      <c r="C61" s="377"/>
      <c r="D61" s="377"/>
      <c r="E61" s="377" t="s">
        <v>143</v>
      </c>
      <c r="F61" s="377"/>
      <c r="G61" s="377"/>
      <c r="H61" s="377" t="s">
        <v>143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21">
        <v>2</v>
      </c>
      <c r="Q63" s="420" t="s">
        <v>55</v>
      </c>
      <c r="R63" s="421"/>
      <c r="S63" s="421"/>
      <c r="T63" s="424"/>
      <c r="U63" s="121">
        <v>3</v>
      </c>
      <c r="V63" s="420" t="s">
        <v>56</v>
      </c>
      <c r="W63" s="421"/>
      <c r="X63" s="421"/>
      <c r="Y63" s="424"/>
      <c r="Z63" s="121">
        <v>4</v>
      </c>
      <c r="AA63" s="420" t="s">
        <v>57</v>
      </c>
      <c r="AB63" s="421"/>
      <c r="AC63" s="421"/>
      <c r="AD63" s="424"/>
      <c r="AE63" s="121">
        <v>5</v>
      </c>
      <c r="AF63" s="420" t="s">
        <v>58</v>
      </c>
      <c r="AG63" s="421"/>
      <c r="AH63" s="421"/>
      <c r="AI63" s="424"/>
      <c r="AJ63" s="121">
        <v>6</v>
      </c>
      <c r="AK63" s="420" t="s">
        <v>134</v>
      </c>
      <c r="AL63" s="421"/>
      <c r="AM63" s="421"/>
      <c r="AN63" s="424"/>
      <c r="AO63" s="121">
        <v>7</v>
      </c>
      <c r="AP63" s="420" t="s">
        <v>135</v>
      </c>
      <c r="AQ63" s="421"/>
      <c r="AR63" s="421"/>
      <c r="AS63" s="424"/>
      <c r="AT63" s="121">
        <v>8</v>
      </c>
      <c r="AU63" s="420" t="s">
        <v>61</v>
      </c>
      <c r="AV63" s="421"/>
      <c r="AW63" s="421"/>
      <c r="AX63" s="424"/>
      <c r="AY63" s="121">
        <v>9</v>
      </c>
      <c r="AZ63" s="420" t="s">
        <v>62</v>
      </c>
      <c r="BA63" s="421"/>
      <c r="BB63" s="421"/>
      <c r="BC63" s="422"/>
      <c r="BD63" s="421" t="s">
        <v>194</v>
      </c>
      <c r="BE63" s="421"/>
      <c r="BF63" s="421"/>
      <c r="BG63" s="421"/>
      <c r="BH63" s="423"/>
    </row>
    <row r="64" spans="1:60" ht="12.95" customHeight="1" thickBot="1" x14ac:dyDescent="0.2">
      <c r="A64" s="306" t="s">
        <v>149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143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143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143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143</v>
      </c>
      <c r="C68" s="377"/>
      <c r="D68" s="377"/>
      <c r="E68" s="377" t="s">
        <v>143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143</v>
      </c>
      <c r="C69" s="377"/>
      <c r="D69" s="377"/>
      <c r="E69" s="377"/>
      <c r="F69" s="377"/>
      <c r="G69" s="377"/>
      <c r="H69" s="377" t="s">
        <v>143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143</v>
      </c>
      <c r="F70" s="377"/>
      <c r="G70" s="377"/>
      <c r="H70" s="377" t="s">
        <v>143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143</v>
      </c>
      <c r="C71" s="377"/>
      <c r="D71" s="377"/>
      <c r="E71" s="377" t="s">
        <v>143</v>
      </c>
      <c r="F71" s="377"/>
      <c r="G71" s="377"/>
      <c r="H71" s="377" t="s">
        <v>143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21">
        <v>2</v>
      </c>
      <c r="Q73" s="420" t="s">
        <v>55</v>
      </c>
      <c r="R73" s="421"/>
      <c r="S73" s="421"/>
      <c r="T73" s="424"/>
      <c r="U73" s="121">
        <v>3</v>
      </c>
      <c r="V73" s="420" t="s">
        <v>56</v>
      </c>
      <c r="W73" s="421"/>
      <c r="X73" s="421"/>
      <c r="Y73" s="424"/>
      <c r="Z73" s="121">
        <v>4</v>
      </c>
      <c r="AA73" s="420" t="s">
        <v>57</v>
      </c>
      <c r="AB73" s="421"/>
      <c r="AC73" s="421"/>
      <c r="AD73" s="424"/>
      <c r="AE73" s="121">
        <v>5</v>
      </c>
      <c r="AF73" s="420" t="s">
        <v>58</v>
      </c>
      <c r="AG73" s="421"/>
      <c r="AH73" s="421"/>
      <c r="AI73" s="424"/>
      <c r="AJ73" s="121">
        <v>6</v>
      </c>
      <c r="AK73" s="420" t="s">
        <v>134</v>
      </c>
      <c r="AL73" s="421"/>
      <c r="AM73" s="421"/>
      <c r="AN73" s="424"/>
      <c r="AO73" s="121">
        <v>7</v>
      </c>
      <c r="AP73" s="420" t="s">
        <v>135</v>
      </c>
      <c r="AQ73" s="421"/>
      <c r="AR73" s="421"/>
      <c r="AS73" s="424"/>
      <c r="AT73" s="121">
        <v>8</v>
      </c>
      <c r="AU73" s="420" t="s">
        <v>61</v>
      </c>
      <c r="AV73" s="421"/>
      <c r="AW73" s="421"/>
      <c r="AX73" s="424"/>
      <c r="AY73" s="121">
        <v>9</v>
      </c>
      <c r="AZ73" s="420" t="s">
        <v>62</v>
      </c>
      <c r="BA73" s="421"/>
      <c r="BB73" s="421"/>
      <c r="BC73" s="422"/>
      <c r="BD73" s="421" t="s">
        <v>194</v>
      </c>
      <c r="BE73" s="421"/>
      <c r="BF73" s="421"/>
      <c r="BG73" s="421"/>
      <c r="BH73" s="423"/>
    </row>
    <row r="74" spans="1:60" ht="12.95" customHeight="1" thickBot="1" x14ac:dyDescent="0.2">
      <c r="A74" s="306" t="s">
        <v>150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143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143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143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143</v>
      </c>
      <c r="C78" s="377"/>
      <c r="D78" s="377"/>
      <c r="E78" s="377" t="s">
        <v>143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143</v>
      </c>
      <c r="C79" s="377"/>
      <c r="D79" s="377"/>
      <c r="E79" s="377"/>
      <c r="F79" s="377"/>
      <c r="G79" s="377"/>
      <c r="H79" s="377" t="s">
        <v>143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143</v>
      </c>
      <c r="F80" s="377"/>
      <c r="G80" s="377"/>
      <c r="H80" s="377" t="s">
        <v>143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143</v>
      </c>
      <c r="C81" s="377"/>
      <c r="D81" s="377"/>
      <c r="E81" s="377" t="s">
        <v>143</v>
      </c>
      <c r="F81" s="377"/>
      <c r="G81" s="377"/>
      <c r="H81" s="377" t="s">
        <v>143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21">
        <v>2</v>
      </c>
      <c r="Q84" s="420" t="s">
        <v>55</v>
      </c>
      <c r="R84" s="421"/>
      <c r="S84" s="421"/>
      <c r="T84" s="424"/>
      <c r="U84" s="121">
        <v>3</v>
      </c>
      <c r="V84" s="420" t="s">
        <v>56</v>
      </c>
      <c r="W84" s="421"/>
      <c r="X84" s="421"/>
      <c r="Y84" s="424"/>
      <c r="Z84" s="121">
        <v>4</v>
      </c>
      <c r="AA84" s="420" t="s">
        <v>57</v>
      </c>
      <c r="AB84" s="421"/>
      <c r="AC84" s="421"/>
      <c r="AD84" s="424"/>
      <c r="AE84" s="121">
        <v>5</v>
      </c>
      <c r="AF84" s="420" t="s">
        <v>58</v>
      </c>
      <c r="AG84" s="421"/>
      <c r="AH84" s="421"/>
      <c r="AI84" s="424"/>
      <c r="AJ84" s="121">
        <v>6</v>
      </c>
      <c r="AK84" s="420" t="s">
        <v>134</v>
      </c>
      <c r="AL84" s="421"/>
      <c r="AM84" s="421"/>
      <c r="AN84" s="424"/>
      <c r="AO84" s="121">
        <v>7</v>
      </c>
      <c r="AP84" s="420" t="s">
        <v>135</v>
      </c>
      <c r="AQ84" s="421"/>
      <c r="AR84" s="421"/>
      <c r="AS84" s="424"/>
      <c r="AT84" s="121">
        <v>8</v>
      </c>
      <c r="AU84" s="420" t="s">
        <v>61</v>
      </c>
      <c r="AV84" s="421"/>
      <c r="AW84" s="421"/>
      <c r="AX84" s="424"/>
      <c r="AY84" s="121">
        <v>9</v>
      </c>
      <c r="AZ84" s="420" t="s">
        <v>62</v>
      </c>
      <c r="BA84" s="421"/>
      <c r="BB84" s="421"/>
      <c r="BC84" s="422"/>
      <c r="BD84" s="421" t="s">
        <v>194</v>
      </c>
      <c r="BE84" s="421"/>
      <c r="BF84" s="421"/>
      <c r="BG84" s="421"/>
      <c r="BH84" s="423"/>
    </row>
    <row r="85" spans="1:60" ht="12.95" customHeight="1" thickBot="1" x14ac:dyDescent="0.2">
      <c r="A85" s="433" t="s">
        <v>151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143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143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143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143</v>
      </c>
      <c r="C89" s="377"/>
      <c r="D89" s="377"/>
      <c r="E89" s="377" t="s">
        <v>143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143</v>
      </c>
      <c r="C90" s="377"/>
      <c r="D90" s="377"/>
      <c r="E90" s="377"/>
      <c r="F90" s="377"/>
      <c r="G90" s="377"/>
      <c r="H90" s="377" t="s">
        <v>143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143</v>
      </c>
      <c r="F91" s="377"/>
      <c r="G91" s="377"/>
      <c r="H91" s="377" t="s">
        <v>143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143</v>
      </c>
      <c r="C92" s="377"/>
      <c r="D92" s="377"/>
      <c r="E92" s="377" t="s">
        <v>143</v>
      </c>
      <c r="F92" s="377"/>
      <c r="G92" s="377"/>
      <c r="H92" s="377" t="s">
        <v>143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21">
        <v>2</v>
      </c>
      <c r="Q94" s="420" t="s">
        <v>55</v>
      </c>
      <c r="R94" s="421"/>
      <c r="S94" s="421"/>
      <c r="T94" s="424"/>
      <c r="U94" s="121">
        <v>3</v>
      </c>
      <c r="V94" s="420" t="s">
        <v>56</v>
      </c>
      <c r="W94" s="421"/>
      <c r="X94" s="421"/>
      <c r="Y94" s="424"/>
      <c r="Z94" s="121">
        <v>4</v>
      </c>
      <c r="AA94" s="420" t="s">
        <v>57</v>
      </c>
      <c r="AB94" s="421"/>
      <c r="AC94" s="421"/>
      <c r="AD94" s="424"/>
      <c r="AE94" s="121">
        <v>5</v>
      </c>
      <c r="AF94" s="420" t="s">
        <v>58</v>
      </c>
      <c r="AG94" s="421"/>
      <c r="AH94" s="421"/>
      <c r="AI94" s="424"/>
      <c r="AJ94" s="121">
        <v>6</v>
      </c>
      <c r="AK94" s="420" t="s">
        <v>134</v>
      </c>
      <c r="AL94" s="421"/>
      <c r="AM94" s="421"/>
      <c r="AN94" s="424"/>
      <c r="AO94" s="121">
        <v>7</v>
      </c>
      <c r="AP94" s="420" t="s">
        <v>135</v>
      </c>
      <c r="AQ94" s="421"/>
      <c r="AR94" s="421"/>
      <c r="AS94" s="424"/>
      <c r="AT94" s="121">
        <v>8</v>
      </c>
      <c r="AU94" s="420" t="s">
        <v>61</v>
      </c>
      <c r="AV94" s="421"/>
      <c r="AW94" s="421"/>
      <c r="AX94" s="424"/>
      <c r="AY94" s="121">
        <v>9</v>
      </c>
      <c r="AZ94" s="420" t="s">
        <v>62</v>
      </c>
      <c r="BA94" s="421"/>
      <c r="BB94" s="421"/>
      <c r="BC94" s="422"/>
      <c r="BD94" s="421" t="s">
        <v>194</v>
      </c>
      <c r="BE94" s="421"/>
      <c r="BF94" s="421"/>
      <c r="BG94" s="421"/>
      <c r="BH94" s="423"/>
    </row>
    <row r="95" spans="1:60" ht="12.95" customHeight="1" thickBot="1" x14ac:dyDescent="0.2">
      <c r="A95" s="431" t="s">
        <v>152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143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143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143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143</v>
      </c>
      <c r="C99" s="377"/>
      <c r="D99" s="377"/>
      <c r="E99" s="377" t="s">
        <v>143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143</v>
      </c>
      <c r="C100" s="377"/>
      <c r="D100" s="377"/>
      <c r="E100" s="377"/>
      <c r="F100" s="377"/>
      <c r="G100" s="377"/>
      <c r="H100" s="377" t="s">
        <v>143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143</v>
      </c>
      <c r="F101" s="377"/>
      <c r="G101" s="377"/>
      <c r="H101" s="377" t="s">
        <v>143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143</v>
      </c>
      <c r="C102" s="377"/>
      <c r="D102" s="377"/>
      <c r="E102" s="377" t="s">
        <v>143</v>
      </c>
      <c r="F102" s="377"/>
      <c r="G102" s="377"/>
      <c r="H102" s="377" t="s">
        <v>143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21">
        <v>2</v>
      </c>
      <c r="Q104" s="420" t="s">
        <v>55</v>
      </c>
      <c r="R104" s="421"/>
      <c r="S104" s="421"/>
      <c r="T104" s="424"/>
      <c r="U104" s="121">
        <v>3</v>
      </c>
      <c r="V104" s="420" t="s">
        <v>56</v>
      </c>
      <c r="W104" s="421"/>
      <c r="X104" s="421"/>
      <c r="Y104" s="424"/>
      <c r="Z104" s="121">
        <v>4</v>
      </c>
      <c r="AA104" s="420" t="s">
        <v>57</v>
      </c>
      <c r="AB104" s="421"/>
      <c r="AC104" s="421"/>
      <c r="AD104" s="424"/>
      <c r="AE104" s="121">
        <v>5</v>
      </c>
      <c r="AF104" s="420" t="s">
        <v>58</v>
      </c>
      <c r="AG104" s="421"/>
      <c r="AH104" s="421"/>
      <c r="AI104" s="424"/>
      <c r="AJ104" s="121">
        <v>6</v>
      </c>
      <c r="AK104" s="420" t="s">
        <v>134</v>
      </c>
      <c r="AL104" s="421"/>
      <c r="AM104" s="421"/>
      <c r="AN104" s="424"/>
      <c r="AO104" s="121">
        <v>7</v>
      </c>
      <c r="AP104" s="420" t="s">
        <v>135</v>
      </c>
      <c r="AQ104" s="421"/>
      <c r="AR104" s="421"/>
      <c r="AS104" s="424"/>
      <c r="AT104" s="121">
        <v>8</v>
      </c>
      <c r="AU104" s="420" t="s">
        <v>61</v>
      </c>
      <c r="AV104" s="421"/>
      <c r="AW104" s="421"/>
      <c r="AX104" s="424"/>
      <c r="AY104" s="121">
        <v>9</v>
      </c>
      <c r="AZ104" s="420" t="s">
        <v>62</v>
      </c>
      <c r="BA104" s="421"/>
      <c r="BB104" s="421"/>
      <c r="BC104" s="422"/>
      <c r="BD104" s="421" t="s">
        <v>194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21">
        <v>2</v>
      </c>
      <c r="Q114" s="420" t="s">
        <v>55</v>
      </c>
      <c r="R114" s="421"/>
      <c r="S114" s="421"/>
      <c r="T114" s="424"/>
      <c r="U114" s="121">
        <v>3</v>
      </c>
      <c r="V114" s="420" t="s">
        <v>56</v>
      </c>
      <c r="W114" s="421"/>
      <c r="X114" s="421"/>
      <c r="Y114" s="424"/>
      <c r="Z114" s="121">
        <v>4</v>
      </c>
      <c r="AA114" s="420" t="s">
        <v>57</v>
      </c>
      <c r="AB114" s="421"/>
      <c r="AC114" s="421"/>
      <c r="AD114" s="424"/>
      <c r="AE114" s="121">
        <v>5</v>
      </c>
      <c r="AF114" s="420" t="s">
        <v>58</v>
      </c>
      <c r="AG114" s="421"/>
      <c r="AH114" s="421"/>
      <c r="AI114" s="424"/>
      <c r="AJ114" s="121">
        <v>6</v>
      </c>
      <c r="AK114" s="420" t="s">
        <v>134</v>
      </c>
      <c r="AL114" s="421"/>
      <c r="AM114" s="421"/>
      <c r="AN114" s="424"/>
      <c r="AO114" s="121">
        <v>7</v>
      </c>
      <c r="AP114" s="420" t="s">
        <v>135</v>
      </c>
      <c r="AQ114" s="421"/>
      <c r="AR114" s="421"/>
      <c r="AS114" s="424"/>
      <c r="AT114" s="121">
        <v>8</v>
      </c>
      <c r="AU114" s="420" t="s">
        <v>61</v>
      </c>
      <c r="AV114" s="421"/>
      <c r="AW114" s="421"/>
      <c r="AX114" s="424"/>
      <c r="AY114" s="121">
        <v>9</v>
      </c>
      <c r="AZ114" s="420" t="s">
        <v>62</v>
      </c>
      <c r="BA114" s="421"/>
      <c r="BB114" s="421"/>
      <c r="BC114" s="422"/>
      <c r="BD114" s="421" t="s">
        <v>194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6" zoomScaleNormal="90" zoomScaleSheetLayoutView="100" zoomScalePageLayoutView="30" workbookViewId="0">
      <selection activeCell="C50" sqref="C5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9</v>
      </c>
      <c r="H4" s="140" t="s">
        <v>53</v>
      </c>
      <c r="K4" s="305">
        <f>COUNTIFS(ローデータ!B12:B1011,1,ローデータ!G12:G1011,$G$4)</f>
        <v>55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12</v>
      </c>
      <c r="G10" s="56">
        <f>COUNTIFS(ローデータ!$B$12:$B$1011,1,ローデータ!$G$12:$G$1011,$G$4,ローデータ!$H$12:$H$1011,G8)</f>
        <v>6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55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55</v>
      </c>
      <c r="D16" s="56">
        <f>SUM(B16:C16)</f>
        <v>55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32</v>
      </c>
      <c r="C23" s="210"/>
      <c r="D23" s="208">
        <f>COUNTIFS(ローデータ!$B$12:$B$1011,1,ローデータ!$G$12:$G$1011,$G$4,ローデータ!$K$12:$K$1011,D21)</f>
        <v>18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7</v>
      </c>
      <c r="K29" s="85">
        <f>SUMIFS(ローデータ!N12:N1011,ローデータ!$B$12:$B$1011,1,ローデータ!$G$12:$G$1011,$G$4,ローデータ!$K$12:$K$1011,$B$21)</f>
        <v>16</v>
      </c>
      <c r="L29" s="85">
        <f>SUMIFS(ローデータ!O12:O1011,ローデータ!$B$12:$B$1011,1,ローデータ!$G$12:$G$1011,$G$4,ローデータ!$K$12:$K$1011,$B$21)</f>
        <v>10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36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29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3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18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7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5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2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9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9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12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6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6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4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55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3</v>
      </c>
      <c r="D76" s="210"/>
      <c r="E76" s="208">
        <f>COUNTIFS(ローデータ!$B$12:$B$1011,1,ローデータ!$G$12:$G$1011,$G$4,ローデータ!$H$12:$H$1011,$A$76,ローデータ!$K$12:$K$1011,E73)</f>
        <v>7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12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10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9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8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12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3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6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4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4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32</v>
      </c>
      <c r="D84" s="403"/>
      <c r="E84" s="402">
        <f>SUM(E75:F83)</f>
        <v>18</v>
      </c>
      <c r="F84" s="403"/>
      <c r="G84" s="404">
        <f>SUM(G75:I83)</f>
        <v>5</v>
      </c>
      <c r="H84" s="404"/>
      <c r="I84" s="402"/>
      <c r="J84" s="105">
        <f t="shared" si="2"/>
        <v>55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2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6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3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7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3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5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4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7</v>
      </c>
      <c r="M101" s="102">
        <f>SUM(M92:M100)</f>
        <v>16</v>
      </c>
      <c r="N101" s="102">
        <f>SUM(N92:N100)</f>
        <v>10</v>
      </c>
      <c r="O101" s="102">
        <f>SUM(O92:O100)</f>
        <v>3</v>
      </c>
      <c r="P101" s="102">
        <f>SUM(P92:P100)</f>
        <v>0</v>
      </c>
      <c r="Q101" s="102">
        <f t="shared" si="3"/>
        <v>36</v>
      </c>
    </row>
    <row r="102" spans="1:17" ht="14.1" customHeight="1" x14ac:dyDescent="0.15">
      <c r="A102" s="133" t="s">
        <v>50</v>
      </c>
      <c r="B102" s="134"/>
      <c r="C102" s="56">
        <f>SUM(C93:C101)</f>
        <v>29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6</v>
      </c>
      <c r="D110" s="108">
        <f>COUNTIFS(ローデータ!$B$12:$B$1011,1,ローデータ!$G$12:$G$1011,$G$4,ローデータ!$K$12:$K$1011,$D$21,ローデータ!$S$12:$S$1011,$D$107,ローデータ!$H$12:$H$1011,A110)</f>
        <v>1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7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3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2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3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2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3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3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15</v>
      </c>
      <c r="D118" s="108">
        <f t="shared" ref="D118:E118" si="7">SUM(D109:D117)</f>
        <v>3</v>
      </c>
      <c r="E118" s="108">
        <f t="shared" si="7"/>
        <v>0</v>
      </c>
      <c r="F118" s="108">
        <f>SUM(C118:E118)</f>
        <v>18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6</v>
      </c>
      <c r="L118" s="108">
        <f t="shared" si="8"/>
        <v>1</v>
      </c>
      <c r="M118" s="108">
        <f t="shared" si="8"/>
        <v>0</v>
      </c>
      <c r="N118" s="108">
        <f t="shared" si="8"/>
        <v>2</v>
      </c>
      <c r="O118" s="108">
        <f t="shared" si="8"/>
        <v>11</v>
      </c>
      <c r="P118" s="108">
        <f t="shared" si="8"/>
        <v>0</v>
      </c>
      <c r="Q118" s="108">
        <f t="shared" si="5"/>
        <v>20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2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4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1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7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2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32</v>
      </c>
      <c r="G159" s="210"/>
      <c r="H159" s="208">
        <f>COUNTIFS(ローデータ!$B$12:$B$1011,1,ローデータ!$G$12:$G$1011,$G$4,ローデータ!$I$12:$I$1011,$C$14,ローデータ!$K$12:$K$1011,H157)</f>
        <v>18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55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32</v>
      </c>
      <c r="G171" s="210"/>
      <c r="H171" s="208">
        <f>SUM(H159:I170)</f>
        <v>18</v>
      </c>
      <c r="I171" s="210"/>
      <c r="J171" s="208">
        <f>SUM(J159:L170)</f>
        <v>5</v>
      </c>
      <c r="K171" s="209"/>
      <c r="L171" s="210"/>
      <c r="M171" s="56">
        <f t="shared" si="16"/>
        <v>55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29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32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29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7</v>
      </c>
      <c r="G198" s="89">
        <f>SUMIFS(ローデータ!N12:N1011,ローデータ!$B$12:$B$1011,1,ローデータ!$G$12:$G$1011,$G$4,ローデータ!$I$12:$I$1011,$C$14,ローデータ!$K$12:$K$1011,$B$21)</f>
        <v>16</v>
      </c>
      <c r="H198" s="89">
        <f>SUMIFS(ローデータ!O12:O1011,ローデータ!$B$12:$B$1011,1,ローデータ!$G$12:$G$1011,$G$4,ローデータ!$I$12:$I$1011,$C$14,ローデータ!$K$12:$K$1011,$B$21)</f>
        <v>10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36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7</v>
      </c>
      <c r="G210" s="94">
        <f t="shared" ref="G210:I210" si="19">SUM(G198:G209)</f>
        <v>16</v>
      </c>
      <c r="H210" s="94">
        <f>SUM(H198:H209)</f>
        <v>10</v>
      </c>
      <c r="I210" s="94">
        <f t="shared" si="19"/>
        <v>3</v>
      </c>
      <c r="J210" s="94">
        <f>SUM(J198:J209)</f>
        <v>0</v>
      </c>
      <c r="K210" s="118">
        <f t="shared" si="18"/>
        <v>36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3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18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15</v>
      </c>
      <c r="G228" s="56">
        <f>SUM(G216:G227)</f>
        <v>3</v>
      </c>
      <c r="H228" s="56">
        <f>SUM(H216:H227)</f>
        <v>0</v>
      </c>
      <c r="I228" s="56">
        <f t="shared" si="20"/>
        <v>18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11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6</v>
      </c>
      <c r="H246" s="94">
        <f t="shared" si="22"/>
        <v>1</v>
      </c>
      <c r="I246" s="94">
        <f>SUM(I234:I245)</f>
        <v>0</v>
      </c>
      <c r="J246" s="94">
        <f t="shared" si="22"/>
        <v>2</v>
      </c>
      <c r="K246" s="94">
        <f>SUM(K234:K245)</f>
        <v>11</v>
      </c>
      <c r="L246" s="94">
        <f t="shared" si="22"/>
        <v>0</v>
      </c>
      <c r="M246" s="56">
        <f t="shared" si="21"/>
        <v>20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3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5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5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2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5">
        <f t="shared" si="26"/>
        <v>5</v>
      </c>
      <c r="L284" s="94">
        <f>SUM(L272:L283)</f>
        <v>0</v>
      </c>
      <c r="M284" s="94">
        <f t="shared" ref="M284:R284" si="29">SUM(M272:M283)</f>
        <v>5</v>
      </c>
      <c r="N284" s="94">
        <f t="shared" si="29"/>
        <v>2</v>
      </c>
      <c r="O284" s="94">
        <f t="shared" si="29"/>
        <v>0</v>
      </c>
      <c r="P284" s="94">
        <f t="shared" si="29"/>
        <v>2</v>
      </c>
      <c r="Q284" s="94">
        <f t="shared" si="29"/>
        <v>0</v>
      </c>
      <c r="R284" s="94">
        <f t="shared" si="29"/>
        <v>0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26</v>
      </c>
      <c r="E4" s="120" t="str">
        <f>ローデータ!E4</f>
        <v>木</v>
      </c>
      <c r="G4" s="138">
        <v>10</v>
      </c>
      <c r="H4" s="140" t="s">
        <v>53</v>
      </c>
      <c r="K4" s="305">
        <f>COUNTIFS(ローデータ!B12:B1011,1,ローデータ!G12:G1011,$G$4)</f>
        <v>39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11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25</v>
      </c>
      <c r="C23" s="210"/>
      <c r="D23" s="208">
        <f>COUNTIFS(ローデータ!$B$12:$B$1011,1,ローデータ!$G$12:$G$1011,$G$4,ローデータ!$K$12:$K$1011,D21)</f>
        <v>11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3</v>
      </c>
      <c r="K29" s="85">
        <f>SUMIFS(ローデータ!N12:N1011,ローデータ!$B$12:$B$1011,1,ローデータ!$G$12:$G$1011,$G$4,ローデータ!$K$12:$K$1011,$B$21)</f>
        <v>11</v>
      </c>
      <c r="L29" s="85">
        <f>SUMIFS(ローデータ!O12:O1011,ローデータ!$B$12:$B$1011,1,ローデータ!$G$12:$G$1011,$G$4,ローデータ!$K$12:$K$1011,$B$21)</f>
        <v>11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2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39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2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4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5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4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5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9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3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3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1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25</v>
      </c>
      <c r="D84" s="403"/>
      <c r="E84" s="402">
        <f>SUM(E75:F83)</f>
        <v>11</v>
      </c>
      <c r="F84" s="403"/>
      <c r="G84" s="404">
        <f>SUM(G75:I83)</f>
        <v>3</v>
      </c>
      <c r="H84" s="404"/>
      <c r="I84" s="402"/>
      <c r="J84" s="105">
        <f t="shared" si="2"/>
        <v>39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4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5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9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2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3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3</v>
      </c>
      <c r="M101" s="102">
        <f>SUM(M92:M100)</f>
        <v>11</v>
      </c>
      <c r="N101" s="102">
        <f>SUM(N92:N100)</f>
        <v>11</v>
      </c>
      <c r="O101" s="102">
        <f>SUM(O92:O100)</f>
        <v>4</v>
      </c>
      <c r="P101" s="102">
        <f>SUM(P92:P100)</f>
        <v>0</v>
      </c>
      <c r="Q101" s="102">
        <f t="shared" si="3"/>
        <v>29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1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3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3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3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1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1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11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6</v>
      </c>
      <c r="L118" s="108">
        <f t="shared" si="8"/>
        <v>0</v>
      </c>
      <c r="M118" s="108">
        <f t="shared" si="8"/>
        <v>1</v>
      </c>
      <c r="N118" s="108">
        <f t="shared" si="8"/>
        <v>2</v>
      </c>
      <c r="O118" s="108">
        <f t="shared" si="8"/>
        <v>5</v>
      </c>
      <c r="P118" s="108">
        <f t="shared" si="8"/>
        <v>0</v>
      </c>
      <c r="Q118" s="108">
        <f t="shared" si="5"/>
        <v>14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1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1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1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1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2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25</v>
      </c>
      <c r="G159" s="210"/>
      <c r="H159" s="208">
        <f>COUNTIFS(ローデータ!$B$12:$B$1011,1,ローデータ!$G$12:$G$1011,$G$4,ローデータ!$I$12:$I$1011,$C$14,ローデータ!$K$12:$K$1011,H157)</f>
        <v>11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39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25</v>
      </c>
      <c r="G171" s="210"/>
      <c r="H171" s="208">
        <f>SUM(H159:I170)</f>
        <v>11</v>
      </c>
      <c r="I171" s="210"/>
      <c r="J171" s="208">
        <f>SUM(J159:L170)</f>
        <v>3</v>
      </c>
      <c r="K171" s="209"/>
      <c r="L171" s="210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25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25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3</v>
      </c>
      <c r="G198" s="89">
        <f>SUMIFS(ローデータ!N12:N1011,ローデータ!$B$12:$B$1011,1,ローデータ!$G$12:$G$1011,$G$4,ローデータ!$I$12:$I$1011,$C$14,ローデータ!$K$12:$K$1011,$B$21)</f>
        <v>11</v>
      </c>
      <c r="H198" s="89">
        <f>SUMIFS(ローデータ!O12:O1011,ローデータ!$B$12:$B$1011,1,ローデータ!$G$12:$G$1011,$G$4,ローデータ!$I$12:$I$1011,$C$14,ローデータ!$K$12:$K$1011,$B$21)</f>
        <v>11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29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3</v>
      </c>
      <c r="G210" s="94">
        <f t="shared" ref="G210:I210" si="19">SUM(G198:G209)</f>
        <v>11</v>
      </c>
      <c r="H210" s="94">
        <f>SUM(H198:H209)</f>
        <v>11</v>
      </c>
      <c r="I210" s="94">
        <f t="shared" si="19"/>
        <v>4</v>
      </c>
      <c r="J210" s="94">
        <f>SUM(J198:J209)</f>
        <v>0</v>
      </c>
      <c r="K210" s="118">
        <f t="shared" si="18"/>
        <v>29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1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5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6</v>
      </c>
      <c r="H246" s="94">
        <f t="shared" si="22"/>
        <v>0</v>
      </c>
      <c r="I246" s="94">
        <f>SUM(I234:I245)</f>
        <v>1</v>
      </c>
      <c r="J246" s="94">
        <f t="shared" si="22"/>
        <v>2</v>
      </c>
      <c r="K246" s="94">
        <f>SUM(K234:K245)</f>
        <v>5</v>
      </c>
      <c r="L246" s="94">
        <f t="shared" si="22"/>
        <v>0</v>
      </c>
      <c r="M246" s="56">
        <f t="shared" si="21"/>
        <v>14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1</v>
      </c>
      <c r="L284" s="94">
        <f>SUM(L272:L283)</f>
        <v>1</v>
      </c>
      <c r="M284" s="94">
        <f t="shared" ref="M284:R284" si="29">SUM(M272:M283)</f>
        <v>2</v>
      </c>
      <c r="N284" s="94">
        <f t="shared" si="29"/>
        <v>0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2020-06-04T01:50:17Z</dcterms:created>
  <dcterms:modified xsi:type="dcterms:W3CDTF">2020-06-04T01:51:37Z</dcterms:modified>
</cp:coreProperties>
</file>