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3" l="1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Q101" i="57" s="1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Q118" i="39" s="1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K210" i="57" s="1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28" i="61" s="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P152" i="36" s="1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L136" i="36" s="1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O68" i="36" s="1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52" i="42" s="1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H152" i="42" s="1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Q118" i="45" s="1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Q101" i="39" s="1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M246" i="42" s="1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91" i="54" s="1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M171" i="54" s="1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H136" i="45" s="1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10" i="51" s="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66" i="51" s="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66" i="57" s="1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Q118" i="57" s="1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K266" i="57" s="1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84" i="61" s="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M171" i="39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J118" i="36"/>
  <c r="Q118" i="36" s="1"/>
  <c r="F171" i="36"/>
  <c r="M171" i="36" s="1"/>
  <c r="F228" i="36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L101" i="42"/>
  <c r="Q101" i="42" s="1"/>
  <c r="Q92" i="42"/>
  <c r="H136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K266" i="45"/>
  <c r="H127" i="42"/>
  <c r="H143" i="42"/>
  <c r="H210" i="42"/>
  <c r="F266" i="42"/>
  <c r="J266" i="42"/>
  <c r="N266" i="42"/>
  <c r="G266" i="42"/>
  <c r="K272" i="42"/>
  <c r="S272" i="42"/>
  <c r="O61" i="45"/>
  <c r="G102" i="45"/>
  <c r="H101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I228" i="51"/>
  <c r="M246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F191" i="48"/>
  <c r="F266" i="48"/>
  <c r="K266" i="48" s="1"/>
  <c r="L101" i="51"/>
  <c r="I136" i="5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I228" i="57"/>
  <c r="M24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O60" i="54"/>
  <c r="C102" i="54"/>
  <c r="H102" i="54" s="1"/>
  <c r="C136" i="54"/>
  <c r="H127" i="54"/>
  <c r="H128" i="54"/>
  <c r="H152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D152" i="57"/>
  <c r="H152" i="57" s="1"/>
  <c r="I152" i="57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F210" i="70"/>
  <c r="K210" i="70" s="1"/>
  <c r="C152" i="67"/>
  <c r="K190" i="67"/>
  <c r="K202" i="67"/>
  <c r="K208" i="67"/>
  <c r="H228" i="67"/>
  <c r="M238" i="67"/>
  <c r="M242" i="67"/>
  <c r="F246" i="67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O266" i="70"/>
  <c r="K282" i="67"/>
  <c r="E68" i="70"/>
  <c r="O65" i="70"/>
  <c r="O66" i="70"/>
  <c r="G84" i="70"/>
  <c r="L101" i="70"/>
  <c r="Q110" i="70"/>
  <c r="J118" i="70"/>
  <c r="P143" i="70"/>
  <c r="I152" i="70"/>
  <c r="P152" i="70" s="1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52" i="70" l="1"/>
  <c r="L136" i="70"/>
  <c r="H102" i="61"/>
  <c r="H136" i="54"/>
  <c r="L136" i="51"/>
  <c r="Q101" i="48"/>
  <c r="Q118" i="48"/>
  <c r="M171" i="45"/>
  <c r="O266" i="42"/>
  <c r="K191" i="39"/>
  <c r="Q101" i="36"/>
  <c r="I228" i="36"/>
  <c r="Q101" i="70"/>
  <c r="H102" i="57"/>
  <c r="H136" i="57"/>
  <c r="Q101" i="51"/>
  <c r="M246" i="70"/>
  <c r="Q118" i="70"/>
  <c r="M246" i="67"/>
  <c r="F118" i="70"/>
  <c r="H136" i="67"/>
  <c r="Q118" i="61"/>
  <c r="P152" i="57"/>
  <c r="P152" i="51"/>
  <c r="Q101" i="54"/>
  <c r="J84" i="45"/>
  <c r="K210" i="42"/>
  <c r="J84" i="42"/>
  <c r="K210" i="36"/>
  <c r="H102" i="36"/>
  <c r="H102" i="39"/>
  <c r="M246" i="39"/>
  <c r="M246" i="36"/>
  <c r="F118" i="36"/>
  <c r="H136" i="64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E13" i="33" l="1"/>
  <c r="D13" i="33"/>
  <c r="B8" i="33"/>
  <c r="F5" i="33"/>
  <c r="E5" i="33"/>
  <c r="C5" i="33"/>
  <c r="C3" i="33"/>
  <c r="F13" i="33" l="1"/>
  <c r="I52" i="33" l="1"/>
  <c r="N52" i="33"/>
  <c r="M52" i="33"/>
  <c r="L52" i="33"/>
  <c r="K52" i="33"/>
  <c r="J52" i="33"/>
  <c r="H52" i="33"/>
  <c r="F52" i="33"/>
  <c r="E52" i="33"/>
  <c r="D52" i="33"/>
  <c r="C52" i="33"/>
  <c r="B52" i="33"/>
  <c r="J46" i="33"/>
  <c r="I46" i="33"/>
  <c r="H46" i="33"/>
  <c r="F46" i="33"/>
  <c r="E46" i="33"/>
  <c r="D46" i="33"/>
  <c r="C46" i="33"/>
  <c r="B46" i="33"/>
  <c r="J38" i="33"/>
  <c r="P38" i="33"/>
  <c r="O38" i="33"/>
  <c r="N38" i="33"/>
  <c r="M38" i="33"/>
  <c r="L38" i="33"/>
  <c r="K38" i="33"/>
  <c r="D38" i="33"/>
  <c r="C38" i="33"/>
  <c r="B38" i="33"/>
  <c r="G18" i="33"/>
  <c r="M31" i="33"/>
  <c r="J31" i="33"/>
  <c r="N31" i="33"/>
  <c r="L31" i="33"/>
  <c r="K31" i="33"/>
  <c r="E32" i="33"/>
  <c r="F32" i="33"/>
  <c r="D32" i="33"/>
  <c r="C32" i="33"/>
  <c r="B32" i="33"/>
  <c r="G46" i="33" l="1"/>
  <c r="O52" i="33"/>
  <c r="O31" i="33"/>
  <c r="E38" i="33"/>
  <c r="Q38" i="33"/>
  <c r="G32" i="33"/>
  <c r="G52" i="33"/>
  <c r="K46" i="33"/>
  <c r="F25" i="33"/>
  <c r="D25" i="33"/>
  <c r="B25" i="33"/>
  <c r="P282" i="32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E18" i="33"/>
  <c r="D18" i="33"/>
  <c r="C18" i="33"/>
  <c r="B18" i="33"/>
  <c r="B16" i="33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H152" i="32" s="1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I25" i="33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Q101" i="32" l="1"/>
  <c r="K266" i="32"/>
  <c r="M246" i="32"/>
  <c r="Q118" i="32"/>
  <c r="L13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<sst xmlns="http://schemas.openxmlformats.org/spreadsheetml/2006/main" count="20136" uniqueCount="240">
  <si>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</si>
  <si>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</si>
  <si>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</si>
  <si>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</si>
  <si>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</si>
  <si>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</si>
  <si>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</si>
  <si>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</si>
  <si>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</si>
  <si>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</si>
  <si>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</si>
  <si>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</si>
  <si>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</si>
  <si>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</si>
  <si>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</si>
  <si>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</si>
  <si>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</si>
  <si>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</si>
  <si>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</si>
  <si>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</si>
  <si>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</si>
  <si>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</si>
  <si>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</si>
  <si>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</si>
  <si>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</si>
  <si>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</si>
  <si>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</si>
  <si>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</si>
  <si>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</si>
  <si>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</si>
  <si>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</si>
  <si>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</si>
  <si>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</si>
  <si>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</si>
  <si>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</si>
  <si>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</si>
  <si>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</si>
  <si>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</si>
  <si>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</si>
  <si>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</si>
  <si>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</si>
  <si>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</si>
  <si>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</si>
  <si>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</si>
  <si>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</si>
  <si>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</si>
  <si>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</si>
  <si>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</si>
  <si>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</si>
  <si>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</si>
  <si>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</si>
  <si>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</si>
  <si>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</si>
  <si>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</si>
  <si>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</si>
  <si>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</si>
  <si>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</si>
  <si>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</si>
  <si>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</si>
  <si>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</si>
  <si>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</si>
  <si>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</si>
  <si>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</si>
  <si>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</si>
  <si>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</si>
  <si>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</si>
  <si>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</si>
  <si>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</si>
  <si>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</si>
  <si>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</si>
  <si>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</si>
  <si>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</si>
  <si>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</si>
  <si>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</si>
  <si>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</si>
  <si>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</si>
  <si>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</si>
  <si>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</si>
  <si>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</si>
  <si>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</si>
  <si>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</si>
  <si>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</si>
  <si>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</si>
  <si>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</si>
  <si>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</si>
  <si>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</si>
  <si>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</si>
  <si>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</si>
  <si>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</si>
  <si>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</si>
  <si>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</si>
  <si>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</si>
  <si>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</si>
  <si>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</si>
  <si>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</si>
  <si>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</si>
  <si>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</si>
  <si>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</si>
  <si>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</si>
  <si>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</si>
  <si>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</si>
  <si>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</si>
  <si>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</si>
  <si>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</si>
  <si>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</si>
  <si>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</si>
  <si>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</si>
  <si>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</si>
  <si>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</si>
  <si>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</si>
  <si>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</si>
  <si>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</si>
  <si>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</si>
  <si>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</si>
  <si>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</si>
  <si>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</si>
  <si>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</si>
  <si>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</si>
  <si>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</si>
  <si>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</si>
  <si>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</si>
  <si>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</si>
  <si>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</si>
  <si>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</si>
  <si>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</si>
  <si>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</si>
  <si>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</si>
  <si>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</si>
  <si>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</si>
  <si>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</si>
  <si>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</si>
  <si>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</si>
  <si>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</si>
  <si>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</si>
  <si>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</si>
  <si>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</si>
  <si>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</si>
  <si>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</si>
  <si>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</si>
  <si>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</si>
  <si>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</si>
  <si>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</si>
  <si>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</si>
  <si>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</si>
  <si>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</si>
  <si>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</si>
  <si>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</si>
  <si>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</si>
  <si>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</si>
  <si>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</si>
  <si>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</si>
  <si>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</si>
  <si>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</si>
  <si>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</si>
  <si>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</si>
  <si>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</si>
  <si>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</si>
  <si>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</si>
  <si>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</si>
  <si>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</si>
  <si>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</si>
  <si>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</si>
  <si>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</si>
  <si>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</si>
  <si>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</si>
  <si>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</si>
  <si>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</si>
  <si>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</si>
  <si>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</si>
  <si>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</si>
  <si>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</si>
  <si>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</si>
  <si>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</si>
  <si>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</si>
  <si>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</si>
  <si>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</si>
  <si>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</si>
  <si>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</si>
  <si>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</si>
  <si>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</si>
  <si>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</si>
  <si>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</si>
  <si>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</si>
  <si>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</si>
  <si>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</si>
  <si>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</si>
  <si>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</si>
  <si>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</si>
  <si>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</si>
  <si>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</si>
  <si>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</si>
  <si>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</si>
  <si>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</si>
  <si>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</si>
  <si>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</si>
  <si>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</si>
  <si>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</si>
  <si>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</si>
  <si>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</si>
  <si>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</si>
  <si>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</si>
  <si>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</si>
  <si>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</si>
  <si>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</si>
  <si>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</si>
  <si>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</si>
  <si>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</si>
  <si>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</si>
  <si>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</si>
  <si>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</si>
  <si>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</si>
  <si>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</si>
  <si>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</si>
  <si>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</si>
  <si>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</si>
  <si>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</si>
  <si>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</si>
  <si>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</si>
  <si>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</si>
  <si>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</si>
  <si>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</si>
  <si>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</si>
  <si>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</si>
  <si>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</si>
  <si>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</si>
  <si>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</si>
  <si>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</si>
  <si>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</si>
  <si>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</si>
  <si>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</si>
  <si>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</si>
  <si>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</si>
  <si>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</si>
  <si>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</si>
  <si>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</si>
  <si>
    <t>都島区</t>
    <rPh sb="0" eb="2">
      <t>ミヤコジマ</t>
    </rPh>
    <rPh sb="2" eb="3">
      <t>ク</t>
    </rPh>
    <phoneticPr fontId="1"/>
  </si>
  <si>
    <t>令和2年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</si>
  <si>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</si>
  <si>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令和２</t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</si>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</sst>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7" name="角丸四角形 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" name="角丸四角形 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10" name="角丸四角形 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2" name="角丸四角形 1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13" name="角丸四角形 12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16" name="角丸四角形 15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8" name="角丸四角形 1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19" name="角丸四角形 18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1" name="角丸四角形 2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22" name="角丸四角形 21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25" name="角丸四角形 24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sqref="A1:XFD1048576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33</v>
      </c>
    </row>
    <row r="2" spans="1:27" ht="20.100000000000001" customHeight="1" x14ac:dyDescent="0.15">
      <c r="A2" t="s">
        <v>10</v>
      </c>
      <c r="B2" s="78" t="s">
        <v>235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236</v>
      </c>
      <c r="C4" s="172">
        <v>3</v>
      </c>
      <c r="D4" s="172">
        <v>22</v>
      </c>
      <c r="E4" s="172" t="s">
        <v>237</v>
      </c>
    </row>
    <row r="5" spans="1:27" ht="15.95" customHeight="1" x14ac:dyDescent="0.15"/>
    <row r="6" spans="1:27" s="25" customFormat="1" ht="15.95" customHeight="1" x14ac:dyDescent="0.15">
      <c r="A6" s="208" t="s">
        <v>239</v>
      </c>
      <c r="B6" s="208" t="s">
        <v>38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26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46</v>
      </c>
      <c r="M7" s="195"/>
      <c r="N7" s="195"/>
      <c r="O7" s="195"/>
      <c r="P7" s="195"/>
      <c r="Q7" s="195"/>
      <c r="R7" s="195"/>
      <c r="S7" s="195" t="s">
        <v>45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39</v>
      </c>
      <c r="C9" s="180"/>
      <c r="D9" s="180"/>
      <c r="E9" s="180"/>
      <c r="F9" s="197"/>
      <c r="G9" s="202" t="s">
        <v>7</v>
      </c>
      <c r="H9" s="202" t="s">
        <v>40</v>
      </c>
      <c r="I9" s="200" t="s">
        <v>17</v>
      </c>
      <c r="J9" s="201"/>
      <c r="K9" s="184"/>
      <c r="L9" s="173" t="s">
        <v>27</v>
      </c>
      <c r="M9" s="174" t="s">
        <v>35</v>
      </c>
      <c r="N9" s="175"/>
      <c r="O9" s="175"/>
      <c r="P9" s="175"/>
      <c r="Q9" s="175"/>
      <c r="R9" s="170"/>
      <c r="S9" s="173" t="s">
        <v>28</v>
      </c>
      <c r="T9" s="174" t="s">
        <v>34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32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41</v>
      </c>
      <c r="K11" s="28" t="s">
        <v>42</v>
      </c>
      <c r="L11" s="17" t="s">
        <v>43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44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25</v>
      </c>
      <c r="Y11" s="4" t="s">
        <v>37</v>
      </c>
      <c r="Z11" s="11" t="s">
        <v>36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238</v>
      </c>
      <c r="D12" s="22">
        <v>3</v>
      </c>
      <c r="E12" s="22">
        <v>22</v>
      </c>
      <c r="F12" s="16" t="s">
        <v>234</v>
      </c>
      <c r="G12" s="23">
        <v>15</v>
      </c>
      <c r="H12" s="23">
        <v>2</v>
      </c>
      <c r="I12" s="16">
        <v>2</v>
      </c>
      <c r="J12" s="24"/>
      <c r="K12" s="13">
        <v>3</v>
      </c>
      <c r="L12" s="23">
        <v>1</v>
      </c>
      <c r="M12" s="5"/>
      <c r="N12" s="6">
        <v>1</v>
      </c>
      <c r="O12" s="7"/>
      <c r="P12" s="8"/>
      <c r="Q12" s="7"/>
      <c r="R12" s="19">
        <v>1</v>
      </c>
      <c r="S12" s="23">
        <v>1</v>
      </c>
      <c r="T12" s="5"/>
      <c r="U12" s="6">
        <v>1</v>
      </c>
      <c r="V12" s="7"/>
      <c r="W12" s="8"/>
      <c r="X12" s="7">
        <v>1</v>
      </c>
      <c r="Y12" s="7"/>
      <c r="Z12" s="12"/>
      <c r="AA12" s="19">
        <v>2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238</v>
      </c>
      <c r="D13" s="22">
        <v>3</v>
      </c>
      <c r="E13" s="22">
        <v>22</v>
      </c>
      <c r="F13" s="16" t="s">
        <v>234</v>
      </c>
      <c r="G13" s="23">
        <v>16</v>
      </c>
      <c r="H13" s="23">
        <v>3</v>
      </c>
      <c r="I13" s="16">
        <v>2</v>
      </c>
      <c r="J13" s="24"/>
      <c r="K13" s="13">
        <v>2</v>
      </c>
      <c r="L13" s="23"/>
      <c r="M13" s="5"/>
      <c r="N13" s="6"/>
      <c r="O13" s="7"/>
      <c r="P13" s="8"/>
      <c r="Q13" s="7"/>
      <c r="R13" s="19">
        <v>0</v>
      </c>
      <c r="S13" s="23">
        <v>1</v>
      </c>
      <c r="T13" s="5"/>
      <c r="U13" s="6">
        <v>1</v>
      </c>
      <c r="V13" s="7"/>
      <c r="W13" s="8"/>
      <c r="X13" s="7"/>
      <c r="Y13" s="7"/>
      <c r="Z13" s="12"/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238</v>
      </c>
      <c r="D14" s="22">
        <v>3</v>
      </c>
      <c r="E14" s="22">
        <v>22</v>
      </c>
      <c r="F14" s="16" t="s">
        <v>234</v>
      </c>
      <c r="G14" s="23">
        <v>16</v>
      </c>
      <c r="H14" s="23">
        <v>4</v>
      </c>
      <c r="I14" s="16">
        <v>2</v>
      </c>
      <c r="J14" s="24"/>
      <c r="K14" s="13">
        <v>3</v>
      </c>
      <c r="L14" s="23">
        <v>1</v>
      </c>
      <c r="M14" s="5"/>
      <c r="N14" s="6"/>
      <c r="O14" s="7">
        <v>1</v>
      </c>
      <c r="P14" s="8"/>
      <c r="Q14" s="7"/>
      <c r="R14" s="19">
        <v>1</v>
      </c>
      <c r="S14" s="23">
        <v>1</v>
      </c>
      <c r="T14" s="5"/>
      <c r="U14" s="6"/>
      <c r="V14" s="7">
        <v>2</v>
      </c>
      <c r="W14" s="8"/>
      <c r="X14" s="7"/>
      <c r="Y14" s="7"/>
      <c r="Z14" s="12"/>
      <c r="AA14" s="19">
        <v>2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238</v>
      </c>
      <c r="D15" s="22">
        <v>3</v>
      </c>
      <c r="E15" s="22">
        <v>22</v>
      </c>
      <c r="F15" s="16" t="s">
        <v>234</v>
      </c>
      <c r="G15" s="23">
        <v>16</v>
      </c>
      <c r="H15" s="23">
        <v>7</v>
      </c>
      <c r="I15" s="16">
        <v>2</v>
      </c>
      <c r="J15" s="24"/>
      <c r="K15" s="13">
        <v>1</v>
      </c>
      <c r="L15" s="23">
        <v>1</v>
      </c>
      <c r="M15" s="5"/>
      <c r="N15" s="6">
        <v>1</v>
      </c>
      <c r="O15" s="7"/>
      <c r="P15" s="8"/>
      <c r="Q15" s="7"/>
      <c r="R15" s="19">
        <v>1</v>
      </c>
      <c r="S15" s="23"/>
      <c r="T15" s="5"/>
      <c r="U15" s="6"/>
      <c r="V15" s="7"/>
      <c r="W15" s="8"/>
      <c r="X15" s="7"/>
      <c r="Y15" s="7"/>
      <c r="Z15" s="12"/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238</v>
      </c>
      <c r="D16" s="22">
        <v>3</v>
      </c>
      <c r="E16" s="22">
        <v>22</v>
      </c>
      <c r="F16" s="16" t="s">
        <v>234</v>
      </c>
      <c r="G16" s="23">
        <v>16</v>
      </c>
      <c r="H16" s="23">
        <v>3</v>
      </c>
      <c r="I16" s="16">
        <v>2</v>
      </c>
      <c r="J16" s="24"/>
      <c r="K16" s="13">
        <v>2</v>
      </c>
      <c r="L16" s="23"/>
      <c r="M16" s="5"/>
      <c r="N16" s="6"/>
      <c r="O16" s="7"/>
      <c r="P16" s="8"/>
      <c r="Q16" s="7"/>
      <c r="R16" s="19">
        <v>0</v>
      </c>
      <c r="S16" s="23">
        <v>1</v>
      </c>
      <c r="T16" s="5"/>
      <c r="U16" s="6">
        <v>1</v>
      </c>
      <c r="V16" s="7"/>
      <c r="W16" s="8"/>
      <c r="X16" s="7"/>
      <c r="Y16" s="7"/>
      <c r="Z16" s="12"/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238</v>
      </c>
      <c r="D17" s="22">
        <v>3</v>
      </c>
      <c r="E17" s="22">
        <v>22</v>
      </c>
      <c r="F17" s="16" t="s">
        <v>234</v>
      </c>
      <c r="G17" s="23">
        <v>16</v>
      </c>
      <c r="H17" s="23">
        <v>3</v>
      </c>
      <c r="I17" s="16">
        <v>2</v>
      </c>
      <c r="J17" s="24"/>
      <c r="K17" s="13">
        <v>2</v>
      </c>
      <c r="L17" s="23"/>
      <c r="M17" s="5"/>
      <c r="N17" s="6"/>
      <c r="O17" s="7"/>
      <c r="P17" s="8"/>
      <c r="Q17" s="7"/>
      <c r="R17" s="19">
        <v>0</v>
      </c>
      <c r="S17" s="23">
        <v>1</v>
      </c>
      <c r="T17" s="5"/>
      <c r="U17" s="6">
        <v>1</v>
      </c>
      <c r="V17" s="7"/>
      <c r="W17" s="8"/>
      <c r="X17" s="7"/>
      <c r="Y17" s="7"/>
      <c r="Z17" s="12"/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238</v>
      </c>
      <c r="D18" s="22">
        <v>3</v>
      </c>
      <c r="E18" s="22">
        <v>22</v>
      </c>
      <c r="F18" s="16" t="s">
        <v>234</v>
      </c>
      <c r="G18" s="23">
        <v>13</v>
      </c>
      <c r="H18" s="23">
        <v>2</v>
      </c>
      <c r="I18" s="16">
        <v>2</v>
      </c>
      <c r="J18" s="24"/>
      <c r="K18" s="13">
        <v>3</v>
      </c>
      <c r="L18" s="23">
        <v>1</v>
      </c>
      <c r="M18" s="5"/>
      <c r="N18" s="6">
        <v>1</v>
      </c>
      <c r="O18" s="7"/>
      <c r="P18" s="8"/>
      <c r="Q18" s="7"/>
      <c r="R18" s="19">
        <v>1</v>
      </c>
      <c r="S18" s="23">
        <v>1</v>
      </c>
      <c r="T18" s="5">
        <v>1</v>
      </c>
      <c r="U18" s="6">
        <v>2</v>
      </c>
      <c r="V18" s="7"/>
      <c r="W18" s="8"/>
      <c r="X18" s="7">
        <v>2</v>
      </c>
      <c r="Y18" s="7"/>
      <c r="Z18" s="12"/>
      <c r="AA18" s="19">
        <v>5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238</v>
      </c>
      <c r="D19" s="22">
        <v>3</v>
      </c>
      <c r="E19" s="22">
        <v>22</v>
      </c>
      <c r="F19" s="16" t="s">
        <v>234</v>
      </c>
      <c r="G19" s="23">
        <v>15</v>
      </c>
      <c r="H19" s="23">
        <v>2</v>
      </c>
      <c r="I19" s="16">
        <v>2</v>
      </c>
      <c r="J19" s="24"/>
      <c r="K19" s="13">
        <v>2</v>
      </c>
      <c r="L19" s="23"/>
      <c r="M19" s="5"/>
      <c r="N19" s="6"/>
      <c r="O19" s="7"/>
      <c r="P19" s="8"/>
      <c r="Q19" s="7"/>
      <c r="R19" s="19">
        <v>0</v>
      </c>
      <c r="S19" s="23">
        <v>1</v>
      </c>
      <c r="T19" s="5"/>
      <c r="U19" s="6"/>
      <c r="V19" s="7"/>
      <c r="W19" s="8"/>
      <c r="X19" s="7">
        <v>1</v>
      </c>
      <c r="Y19" s="7"/>
      <c r="Z19" s="12"/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238</v>
      </c>
      <c r="D20" s="22">
        <v>3</v>
      </c>
      <c r="E20" s="22">
        <v>22</v>
      </c>
      <c r="F20" s="16" t="s">
        <v>234</v>
      </c>
      <c r="G20" s="23">
        <v>16</v>
      </c>
      <c r="H20" s="23">
        <v>2</v>
      </c>
      <c r="I20" s="16">
        <v>2</v>
      </c>
      <c r="J20" s="24"/>
      <c r="K20" s="13">
        <v>2</v>
      </c>
      <c r="L20" s="23"/>
      <c r="M20" s="5"/>
      <c r="N20" s="6"/>
      <c r="O20" s="7"/>
      <c r="P20" s="8"/>
      <c r="Q20" s="7"/>
      <c r="R20" s="19">
        <v>0</v>
      </c>
      <c r="S20" s="23">
        <v>1</v>
      </c>
      <c r="T20" s="5"/>
      <c r="U20" s="6">
        <v>1</v>
      </c>
      <c r="V20" s="7"/>
      <c r="W20" s="8"/>
      <c r="X20" s="7"/>
      <c r="Y20" s="7"/>
      <c r="Z20" s="12"/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238</v>
      </c>
      <c r="D21" s="22">
        <v>3</v>
      </c>
      <c r="E21" s="22">
        <v>22</v>
      </c>
      <c r="F21" s="16" t="s">
        <v>234</v>
      </c>
      <c r="G21" s="23">
        <v>17</v>
      </c>
      <c r="H21" s="23">
        <v>3</v>
      </c>
      <c r="I21" s="16">
        <v>2</v>
      </c>
      <c r="J21" s="24"/>
      <c r="K21" s="13">
        <v>3</v>
      </c>
      <c r="L21" s="23">
        <v>1</v>
      </c>
      <c r="M21" s="5"/>
      <c r="N21" s="6">
        <v>1</v>
      </c>
      <c r="O21" s="7"/>
      <c r="P21" s="8"/>
      <c r="Q21" s="7"/>
      <c r="R21" s="19">
        <v>1</v>
      </c>
      <c r="S21" s="23">
        <v>1</v>
      </c>
      <c r="T21" s="5"/>
      <c r="U21" s="6">
        <v>1</v>
      </c>
      <c r="V21" s="7"/>
      <c r="W21" s="8"/>
      <c r="X21" s="7"/>
      <c r="Y21" s="7"/>
      <c r="Z21" s="12"/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238</v>
      </c>
      <c r="D22" s="22">
        <v>3</v>
      </c>
      <c r="E22" s="22">
        <v>22</v>
      </c>
      <c r="F22" s="16" t="s">
        <v>234</v>
      </c>
      <c r="G22" s="23">
        <v>13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1</v>
      </c>
      <c r="N22" s="6">
        <v>1</v>
      </c>
      <c r="O22" s="7">
        <v>1</v>
      </c>
      <c r="P22" s="8"/>
      <c r="Q22" s="7"/>
      <c r="R22" s="19">
        <v>3</v>
      </c>
      <c r="S22" s="23"/>
      <c r="T22" s="5"/>
      <c r="U22" s="6"/>
      <c r="V22" s="7"/>
      <c r="W22" s="8"/>
      <c r="X22" s="7"/>
      <c r="Y22" s="7"/>
      <c r="Z22" s="12"/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238</v>
      </c>
      <c r="D23" s="22">
        <v>3</v>
      </c>
      <c r="E23" s="22">
        <v>22</v>
      </c>
      <c r="F23" s="16" t="s">
        <v>234</v>
      </c>
      <c r="G23" s="23">
        <v>13</v>
      </c>
      <c r="H23" s="23">
        <v>3</v>
      </c>
      <c r="I23" s="16">
        <v>2</v>
      </c>
      <c r="J23" s="24"/>
      <c r="K23" s="13">
        <v>1</v>
      </c>
      <c r="L23" s="23">
        <v>1</v>
      </c>
      <c r="M23" s="5"/>
      <c r="N23" s="6">
        <v>1</v>
      </c>
      <c r="O23" s="7"/>
      <c r="P23" s="8"/>
      <c r="Q23" s="7"/>
      <c r="R23" s="19">
        <v>1</v>
      </c>
      <c r="S23" s="23"/>
      <c r="T23" s="5"/>
      <c r="U23" s="6"/>
      <c r="V23" s="7"/>
      <c r="W23" s="8"/>
      <c r="X23" s="7"/>
      <c r="Y23" s="7"/>
      <c r="Z23" s="12"/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238</v>
      </c>
      <c r="D24" s="22">
        <v>3</v>
      </c>
      <c r="E24" s="22">
        <v>22</v>
      </c>
      <c r="F24" s="16" t="s">
        <v>234</v>
      </c>
      <c r="G24" s="23">
        <v>13</v>
      </c>
      <c r="H24" s="23">
        <v>3</v>
      </c>
      <c r="I24" s="16">
        <v>2</v>
      </c>
      <c r="J24" s="24"/>
      <c r="K24" s="13">
        <v>3</v>
      </c>
      <c r="L24" s="23">
        <v>1</v>
      </c>
      <c r="M24" s="5"/>
      <c r="N24" s="6">
        <v>1</v>
      </c>
      <c r="O24" s="7"/>
      <c r="P24" s="8"/>
      <c r="Q24" s="7"/>
      <c r="R24" s="19">
        <v>1</v>
      </c>
      <c r="S24" s="23">
        <v>1</v>
      </c>
      <c r="T24" s="5"/>
      <c r="U24" s="6">
        <v>1</v>
      </c>
      <c r="V24" s="7"/>
      <c r="W24" s="8"/>
      <c r="X24" s="7"/>
      <c r="Y24" s="7"/>
      <c r="Z24" s="12"/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238</v>
      </c>
      <c r="D25" s="22">
        <v>3</v>
      </c>
      <c r="E25" s="22">
        <v>22</v>
      </c>
      <c r="F25" s="16" t="s">
        <v>234</v>
      </c>
      <c r="G25" s="23">
        <v>13</v>
      </c>
      <c r="H25" s="23">
        <v>2</v>
      </c>
      <c r="I25" s="16">
        <v>2</v>
      </c>
      <c r="J25" s="24"/>
      <c r="K25" s="13">
        <v>2</v>
      </c>
      <c r="L25" s="23"/>
      <c r="M25" s="5"/>
      <c r="N25" s="6"/>
      <c r="O25" s="7"/>
      <c r="P25" s="8"/>
      <c r="Q25" s="7"/>
      <c r="R25" s="19">
        <v>0</v>
      </c>
      <c r="S25" s="23">
        <v>1</v>
      </c>
      <c r="T25" s="5"/>
      <c r="U25" s="6">
        <v>1</v>
      </c>
      <c r="V25" s="7"/>
      <c r="W25" s="8"/>
      <c r="X25" s="7"/>
      <c r="Y25" s="7"/>
      <c r="Z25" s="12"/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238</v>
      </c>
      <c r="D26" s="22">
        <v>3</v>
      </c>
      <c r="E26" s="22">
        <v>22</v>
      </c>
      <c r="F26" s="16" t="s">
        <v>234</v>
      </c>
      <c r="G26" s="23">
        <v>13</v>
      </c>
      <c r="H26" s="23">
        <v>2</v>
      </c>
      <c r="I26" s="16">
        <v>2</v>
      </c>
      <c r="J26" s="24"/>
      <c r="K26" s="13">
        <v>2</v>
      </c>
      <c r="L26" s="23"/>
      <c r="M26" s="5"/>
      <c r="N26" s="6"/>
      <c r="O26" s="7"/>
      <c r="P26" s="8"/>
      <c r="Q26" s="7"/>
      <c r="R26" s="19">
        <v>0</v>
      </c>
      <c r="S26" s="23">
        <v>1</v>
      </c>
      <c r="T26" s="5"/>
      <c r="U26" s="6">
        <v>1</v>
      </c>
      <c r="V26" s="7"/>
      <c r="W26" s="8"/>
      <c r="X26" s="7"/>
      <c r="Y26" s="7"/>
      <c r="Z26" s="12"/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238</v>
      </c>
      <c r="D27" s="22">
        <v>3</v>
      </c>
      <c r="E27" s="22">
        <v>22</v>
      </c>
      <c r="F27" s="16" t="s">
        <v>234</v>
      </c>
      <c r="G27" s="23">
        <v>13</v>
      </c>
      <c r="H27" s="23">
        <v>4</v>
      </c>
      <c r="I27" s="16">
        <v>2</v>
      </c>
      <c r="J27" s="24"/>
      <c r="K27" s="13">
        <v>1</v>
      </c>
      <c r="L27" s="23">
        <v>1</v>
      </c>
      <c r="M27" s="5"/>
      <c r="N27" s="6">
        <v>1</v>
      </c>
      <c r="O27" s="7"/>
      <c r="P27" s="8"/>
      <c r="Q27" s="7"/>
      <c r="R27" s="19">
        <v>1</v>
      </c>
      <c r="S27" s="23"/>
      <c r="T27" s="5"/>
      <c r="U27" s="6"/>
      <c r="V27" s="7"/>
      <c r="W27" s="8"/>
      <c r="X27" s="7"/>
      <c r="Y27" s="7"/>
      <c r="Z27" s="12"/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238</v>
      </c>
      <c r="D28" s="22">
        <v>3</v>
      </c>
      <c r="E28" s="22">
        <v>22</v>
      </c>
      <c r="F28" s="16" t="s">
        <v>234</v>
      </c>
      <c r="G28" s="23">
        <v>13</v>
      </c>
      <c r="H28" s="23">
        <v>4</v>
      </c>
      <c r="I28" s="16">
        <v>2</v>
      </c>
      <c r="J28" s="24"/>
      <c r="K28" s="13">
        <v>1</v>
      </c>
      <c r="L28" s="23">
        <v>1</v>
      </c>
      <c r="M28" s="5"/>
      <c r="N28" s="6"/>
      <c r="O28" s="7">
        <v>1</v>
      </c>
      <c r="P28" s="8"/>
      <c r="Q28" s="7"/>
      <c r="R28" s="19">
        <v>1</v>
      </c>
      <c r="S28" s="23"/>
      <c r="T28" s="5"/>
      <c r="U28" s="6"/>
      <c r="V28" s="7"/>
      <c r="W28" s="8"/>
      <c r="X28" s="7"/>
      <c r="Y28" s="7"/>
      <c r="Z28" s="12"/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238</v>
      </c>
      <c r="D29" s="22">
        <v>3</v>
      </c>
      <c r="E29" s="22">
        <v>22</v>
      </c>
      <c r="F29" s="16" t="s">
        <v>234</v>
      </c>
      <c r="G29" s="23">
        <v>13</v>
      </c>
      <c r="H29" s="23">
        <v>4</v>
      </c>
      <c r="I29" s="16">
        <v>2</v>
      </c>
      <c r="J29" s="24"/>
      <c r="K29" s="13">
        <v>2</v>
      </c>
      <c r="L29" s="23"/>
      <c r="M29" s="5"/>
      <c r="N29" s="6"/>
      <c r="O29" s="7"/>
      <c r="P29" s="8"/>
      <c r="Q29" s="7"/>
      <c r="R29" s="19">
        <v>0</v>
      </c>
      <c r="S29" s="23">
        <v>1</v>
      </c>
      <c r="T29" s="5"/>
      <c r="U29" s="6">
        <v>1</v>
      </c>
      <c r="V29" s="7"/>
      <c r="W29" s="8"/>
      <c r="X29" s="7"/>
      <c r="Y29" s="7"/>
      <c r="Z29" s="12"/>
      <c r="AA29" s="19">
        <v>1</v>
      </c>
    </row>
    <row r="30" spans="1:27" ht="15.95" customHeight="1" x14ac:dyDescent="0.15">
      <c r="A30" s="1">
        <v>19</v>
      </c>
      <c r="B30" s="30">
        <v>1</v>
      </c>
      <c r="C30" s="21" t="s">
        <v>238</v>
      </c>
      <c r="D30" s="22">
        <v>3</v>
      </c>
      <c r="E30" s="22">
        <v>22</v>
      </c>
      <c r="F30" s="16" t="s">
        <v>234</v>
      </c>
      <c r="G30" s="23">
        <v>13</v>
      </c>
      <c r="H30" s="23">
        <v>2</v>
      </c>
      <c r="I30" s="16">
        <v>2</v>
      </c>
      <c r="J30" s="24"/>
      <c r="K30" s="13">
        <v>3</v>
      </c>
      <c r="L30" s="23">
        <v>1</v>
      </c>
      <c r="M30" s="5"/>
      <c r="N30" s="6">
        <v>1</v>
      </c>
      <c r="O30" s="7"/>
      <c r="P30" s="8"/>
      <c r="Q30" s="7"/>
      <c r="R30" s="19">
        <v>1</v>
      </c>
      <c r="S30" s="23">
        <v>1</v>
      </c>
      <c r="T30" s="5"/>
      <c r="U30" s="6">
        <v>1</v>
      </c>
      <c r="V30" s="7"/>
      <c r="W30" s="8"/>
      <c r="X30" s="7">
        <v>1</v>
      </c>
      <c r="Y30" s="7"/>
      <c r="Z30" s="12"/>
      <c r="AA30" s="19">
        <v>2</v>
      </c>
    </row>
    <row r="31" spans="1:27" ht="15.95" customHeight="1" x14ac:dyDescent="0.15">
      <c r="A31" s="1">
        <v>20</v>
      </c>
      <c r="B31" s="30">
        <v>1</v>
      </c>
      <c r="C31" s="21" t="s">
        <v>238</v>
      </c>
      <c r="D31" s="22">
        <v>3</v>
      </c>
      <c r="E31" s="22">
        <v>22</v>
      </c>
      <c r="F31" s="16" t="s">
        <v>234</v>
      </c>
      <c r="G31" s="23">
        <v>13</v>
      </c>
      <c r="H31" s="23">
        <v>2</v>
      </c>
      <c r="I31" s="16">
        <v>2</v>
      </c>
      <c r="J31" s="24"/>
      <c r="K31" s="13">
        <v>2</v>
      </c>
      <c r="L31" s="23"/>
      <c r="M31" s="5"/>
      <c r="N31" s="6"/>
      <c r="O31" s="7"/>
      <c r="P31" s="8"/>
      <c r="Q31" s="7"/>
      <c r="R31" s="19">
        <v>0</v>
      </c>
      <c r="S31" s="23">
        <v>1</v>
      </c>
      <c r="T31" s="5">
        <v>1</v>
      </c>
      <c r="U31" s="6"/>
      <c r="V31" s="7"/>
      <c r="W31" s="8"/>
      <c r="X31" s="7"/>
      <c r="Y31" s="7"/>
      <c r="Z31" s="12"/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238</v>
      </c>
      <c r="D32" s="22">
        <v>3</v>
      </c>
      <c r="E32" s="22">
        <v>22</v>
      </c>
      <c r="F32" s="16" t="s">
        <v>234</v>
      </c>
      <c r="G32" s="23">
        <v>13</v>
      </c>
      <c r="H32" s="23">
        <v>5</v>
      </c>
      <c r="I32" s="16">
        <v>2</v>
      </c>
      <c r="J32" s="24"/>
      <c r="K32" s="13">
        <v>2</v>
      </c>
      <c r="L32" s="23"/>
      <c r="M32" s="5"/>
      <c r="N32" s="6"/>
      <c r="O32" s="7"/>
      <c r="P32" s="8"/>
      <c r="Q32" s="7"/>
      <c r="R32" s="19">
        <v>0</v>
      </c>
      <c r="S32" s="23">
        <v>3</v>
      </c>
      <c r="T32" s="5">
        <v>1</v>
      </c>
      <c r="U32" s="6"/>
      <c r="V32" s="7"/>
      <c r="W32" s="8"/>
      <c r="X32" s="7"/>
      <c r="Y32" s="7"/>
      <c r="Z32" s="12"/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238</v>
      </c>
      <c r="D33" s="22">
        <v>3</v>
      </c>
      <c r="E33" s="22">
        <v>22</v>
      </c>
      <c r="F33" s="16" t="s">
        <v>234</v>
      </c>
      <c r="G33" s="23">
        <v>13</v>
      </c>
      <c r="H33" s="23">
        <v>2</v>
      </c>
      <c r="I33" s="16">
        <v>2</v>
      </c>
      <c r="J33" s="24"/>
      <c r="K33" s="13">
        <v>1</v>
      </c>
      <c r="L33" s="23">
        <v>1</v>
      </c>
      <c r="M33" s="5">
        <v>1</v>
      </c>
      <c r="N33" s="6"/>
      <c r="O33" s="7"/>
      <c r="P33" s="8"/>
      <c r="Q33" s="7"/>
      <c r="R33" s="19">
        <v>1</v>
      </c>
      <c r="S33" s="23"/>
      <c r="T33" s="5"/>
      <c r="U33" s="6"/>
      <c r="V33" s="7"/>
      <c r="W33" s="8"/>
      <c r="X33" s="7"/>
      <c r="Y33" s="7"/>
      <c r="Z33" s="12"/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238</v>
      </c>
      <c r="D34" s="22">
        <v>3</v>
      </c>
      <c r="E34" s="22">
        <v>22</v>
      </c>
      <c r="F34" s="16" t="s">
        <v>234</v>
      </c>
      <c r="G34" s="23">
        <v>13</v>
      </c>
      <c r="H34" s="23">
        <v>2</v>
      </c>
      <c r="I34" s="16">
        <v>2</v>
      </c>
      <c r="J34" s="24"/>
      <c r="K34" s="13">
        <v>2</v>
      </c>
      <c r="L34" s="23"/>
      <c r="M34" s="5"/>
      <c r="N34" s="6"/>
      <c r="O34" s="7"/>
      <c r="P34" s="8"/>
      <c r="Q34" s="7"/>
      <c r="R34" s="19">
        <v>0</v>
      </c>
      <c r="S34" s="23">
        <v>1</v>
      </c>
      <c r="T34" s="5"/>
      <c r="U34" s="6">
        <v>1</v>
      </c>
      <c r="V34" s="7"/>
      <c r="W34" s="8"/>
      <c r="X34" s="7"/>
      <c r="Y34" s="7"/>
      <c r="Z34" s="12"/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238</v>
      </c>
      <c r="D35" s="22">
        <v>3</v>
      </c>
      <c r="E35" s="22">
        <v>22</v>
      </c>
      <c r="F35" s="16" t="s">
        <v>234</v>
      </c>
      <c r="G35" s="23">
        <v>13</v>
      </c>
      <c r="H35" s="23">
        <v>3</v>
      </c>
      <c r="I35" s="16">
        <v>2</v>
      </c>
      <c r="J35" s="24"/>
      <c r="K35" s="13">
        <v>1</v>
      </c>
      <c r="L35" s="23">
        <v>1</v>
      </c>
      <c r="M35" s="5"/>
      <c r="N35" s="6">
        <v>2</v>
      </c>
      <c r="O35" s="7"/>
      <c r="P35" s="8"/>
      <c r="Q35" s="7"/>
      <c r="R35" s="19">
        <v>2</v>
      </c>
      <c r="S35" s="23"/>
      <c r="T35" s="5"/>
      <c r="U35" s="6"/>
      <c r="V35" s="7"/>
      <c r="W35" s="8"/>
      <c r="X35" s="7"/>
      <c r="Y35" s="7"/>
      <c r="Z35" s="12"/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238</v>
      </c>
      <c r="D36" s="22">
        <v>3</v>
      </c>
      <c r="E36" s="22">
        <v>22</v>
      </c>
      <c r="F36" s="16" t="s">
        <v>234</v>
      </c>
      <c r="G36" s="23">
        <v>13</v>
      </c>
      <c r="H36" s="23">
        <v>3</v>
      </c>
      <c r="I36" s="16">
        <v>2</v>
      </c>
      <c r="J36" s="24"/>
      <c r="K36" s="13">
        <v>2</v>
      </c>
      <c r="L36" s="23"/>
      <c r="M36" s="5"/>
      <c r="N36" s="6"/>
      <c r="O36" s="7"/>
      <c r="P36" s="8"/>
      <c r="Q36" s="7"/>
      <c r="R36" s="19">
        <v>0</v>
      </c>
      <c r="S36" s="23">
        <v>1</v>
      </c>
      <c r="T36" s="5"/>
      <c r="U36" s="6">
        <v>1</v>
      </c>
      <c r="V36" s="7"/>
      <c r="W36" s="8"/>
      <c r="X36" s="7"/>
      <c r="Y36" s="7"/>
      <c r="Z36" s="12"/>
      <c r="AA36" s="19">
        <v>1</v>
      </c>
    </row>
    <row r="37" spans="1:27" ht="15.95" customHeight="1" x14ac:dyDescent="0.15">
      <c r="A37" s="1">
        <v>26</v>
      </c>
      <c r="B37" s="30">
        <v>1</v>
      </c>
      <c r="C37" s="21" t="s">
        <v>238</v>
      </c>
      <c r="D37" s="22">
        <v>3</v>
      </c>
      <c r="E37" s="22">
        <v>22</v>
      </c>
      <c r="F37" s="16" t="s">
        <v>234</v>
      </c>
      <c r="G37" s="23">
        <v>14</v>
      </c>
      <c r="H37" s="23">
        <v>3</v>
      </c>
      <c r="I37" s="16">
        <v>2</v>
      </c>
      <c r="J37" s="24"/>
      <c r="K37" s="13">
        <v>1</v>
      </c>
      <c r="L37" s="23">
        <v>1</v>
      </c>
      <c r="M37" s="5"/>
      <c r="N37" s="6"/>
      <c r="O37" s="7">
        <v>1</v>
      </c>
      <c r="P37" s="8"/>
      <c r="Q37" s="7"/>
      <c r="R37" s="19">
        <v>1</v>
      </c>
      <c r="S37" s="23"/>
      <c r="T37" s="5"/>
      <c r="U37" s="6"/>
      <c r="V37" s="7"/>
      <c r="W37" s="8"/>
      <c r="X37" s="7"/>
      <c r="Y37" s="7"/>
      <c r="Z37" s="12"/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238</v>
      </c>
      <c r="D38" s="22">
        <v>3</v>
      </c>
      <c r="E38" s="22">
        <v>22</v>
      </c>
      <c r="F38" s="16" t="s">
        <v>234</v>
      </c>
      <c r="G38" s="23">
        <v>14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1</v>
      </c>
      <c r="N38" s="6"/>
      <c r="O38" s="7"/>
      <c r="P38" s="8"/>
      <c r="Q38" s="7"/>
      <c r="R38" s="19">
        <v>1</v>
      </c>
      <c r="S38" s="23"/>
      <c r="T38" s="5"/>
      <c r="U38" s="6"/>
      <c r="V38" s="7"/>
      <c r="W38" s="8"/>
      <c r="X38" s="7"/>
      <c r="Y38" s="7"/>
      <c r="Z38" s="12"/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238</v>
      </c>
      <c r="D39" s="22">
        <v>3</v>
      </c>
      <c r="E39" s="22">
        <v>22</v>
      </c>
      <c r="F39" s="16" t="s">
        <v>234</v>
      </c>
      <c r="G39" s="23">
        <v>14</v>
      </c>
      <c r="H39" s="23">
        <v>5</v>
      </c>
      <c r="I39" s="16">
        <v>2</v>
      </c>
      <c r="J39" s="24"/>
      <c r="K39" s="13">
        <v>1</v>
      </c>
      <c r="L39" s="23">
        <v>1</v>
      </c>
      <c r="M39" s="5"/>
      <c r="N39" s="6">
        <v>1</v>
      </c>
      <c r="O39" s="7"/>
      <c r="P39" s="8"/>
      <c r="Q39" s="7"/>
      <c r="R39" s="19">
        <v>1</v>
      </c>
      <c r="S39" s="23"/>
      <c r="T39" s="5"/>
      <c r="U39" s="6"/>
      <c r="V39" s="7"/>
      <c r="W39" s="8"/>
      <c r="X39" s="7"/>
      <c r="Y39" s="7"/>
      <c r="Z39" s="12"/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238</v>
      </c>
      <c r="D40" s="22">
        <v>3</v>
      </c>
      <c r="E40" s="22">
        <v>22</v>
      </c>
      <c r="F40" s="16" t="s">
        <v>234</v>
      </c>
      <c r="G40" s="23">
        <v>14</v>
      </c>
      <c r="H40" s="23">
        <v>3</v>
      </c>
      <c r="I40" s="16">
        <v>2</v>
      </c>
      <c r="J40" s="24"/>
      <c r="K40" s="13">
        <v>2</v>
      </c>
      <c r="L40" s="23"/>
      <c r="M40" s="5"/>
      <c r="N40" s="6"/>
      <c r="O40" s="7"/>
      <c r="P40" s="8"/>
      <c r="Q40" s="7"/>
      <c r="R40" s="19">
        <v>0</v>
      </c>
      <c r="S40" s="23">
        <v>1</v>
      </c>
      <c r="T40" s="5"/>
      <c r="U40" s="6">
        <v>1</v>
      </c>
      <c r="V40" s="7"/>
      <c r="W40" s="8"/>
      <c r="X40" s="7"/>
      <c r="Y40" s="7"/>
      <c r="Z40" s="12"/>
      <c r="AA40" s="19">
        <v>1</v>
      </c>
    </row>
    <row r="41" spans="1:27" ht="15.95" customHeight="1" x14ac:dyDescent="0.15">
      <c r="A41" s="1">
        <v>30</v>
      </c>
      <c r="B41" s="30">
        <v>1</v>
      </c>
      <c r="C41" s="21" t="s">
        <v>238</v>
      </c>
      <c r="D41" s="22">
        <v>3</v>
      </c>
      <c r="E41" s="22">
        <v>22</v>
      </c>
      <c r="F41" s="16" t="s">
        <v>234</v>
      </c>
      <c r="G41" s="23">
        <v>15</v>
      </c>
      <c r="H41" s="23">
        <v>2</v>
      </c>
      <c r="I41" s="16">
        <v>2</v>
      </c>
      <c r="J41" s="24"/>
      <c r="K41" s="13">
        <v>1</v>
      </c>
      <c r="L41" s="23">
        <v>2</v>
      </c>
      <c r="M41" s="5"/>
      <c r="N41" s="6">
        <v>1</v>
      </c>
      <c r="O41" s="7"/>
      <c r="P41" s="8"/>
      <c r="Q41" s="7"/>
      <c r="R41" s="19">
        <v>1</v>
      </c>
      <c r="S41" s="23"/>
      <c r="T41" s="5"/>
      <c r="U41" s="6"/>
      <c r="V41" s="7"/>
      <c r="W41" s="8"/>
      <c r="X41" s="7"/>
      <c r="Y41" s="7"/>
      <c r="Z41" s="12"/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238</v>
      </c>
      <c r="D42" s="22">
        <v>3</v>
      </c>
      <c r="E42" s="22">
        <v>22</v>
      </c>
      <c r="F42" s="16" t="s">
        <v>234</v>
      </c>
      <c r="G42" s="23">
        <v>14</v>
      </c>
      <c r="H42" s="23">
        <v>2</v>
      </c>
      <c r="I42" s="16">
        <v>2</v>
      </c>
      <c r="J42" s="24"/>
      <c r="K42" s="13">
        <v>3</v>
      </c>
      <c r="L42" s="23">
        <v>1</v>
      </c>
      <c r="M42" s="5"/>
      <c r="N42" s="6">
        <v>1</v>
      </c>
      <c r="O42" s="7"/>
      <c r="P42" s="8"/>
      <c r="Q42" s="7"/>
      <c r="R42" s="19">
        <v>1</v>
      </c>
      <c r="S42" s="23">
        <v>1</v>
      </c>
      <c r="T42" s="5"/>
      <c r="U42" s="6">
        <v>1</v>
      </c>
      <c r="V42" s="7"/>
      <c r="W42" s="8"/>
      <c r="X42" s="7"/>
      <c r="Y42" s="7"/>
      <c r="Z42" s="12"/>
      <c r="AA42" s="19">
        <v>1</v>
      </c>
    </row>
    <row r="43" spans="1:27" ht="15.95" customHeight="1" x14ac:dyDescent="0.15">
      <c r="A43" s="1">
        <v>32</v>
      </c>
      <c r="B43" s="30">
        <v>1</v>
      </c>
      <c r="C43" s="21" t="s">
        <v>238</v>
      </c>
      <c r="D43" s="22">
        <v>3</v>
      </c>
      <c r="E43" s="22">
        <v>22</v>
      </c>
      <c r="F43" s="16" t="s">
        <v>234</v>
      </c>
      <c r="G43" s="23">
        <v>15</v>
      </c>
      <c r="H43" s="23">
        <v>2</v>
      </c>
      <c r="I43" s="16">
        <v>2</v>
      </c>
      <c r="J43" s="24"/>
      <c r="K43" s="13">
        <v>1</v>
      </c>
      <c r="L43" s="23">
        <v>1</v>
      </c>
      <c r="M43" s="5"/>
      <c r="N43" s="6">
        <v>1</v>
      </c>
      <c r="O43" s="7"/>
      <c r="P43" s="8"/>
      <c r="Q43" s="7"/>
      <c r="R43" s="19">
        <v>1</v>
      </c>
      <c r="S43" s="23"/>
      <c r="T43" s="5"/>
      <c r="U43" s="6"/>
      <c r="V43" s="7"/>
      <c r="W43" s="8"/>
      <c r="X43" s="7"/>
      <c r="Y43" s="7"/>
      <c r="Z43" s="12"/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238</v>
      </c>
      <c r="D44" s="22">
        <v>3</v>
      </c>
      <c r="E44" s="22">
        <v>22</v>
      </c>
      <c r="F44" s="16" t="s">
        <v>234</v>
      </c>
      <c r="G44" s="23">
        <v>14</v>
      </c>
      <c r="H44" s="23">
        <v>2</v>
      </c>
      <c r="I44" s="16">
        <v>2</v>
      </c>
      <c r="J44" s="24"/>
      <c r="K44" s="13">
        <v>2</v>
      </c>
      <c r="L44" s="23"/>
      <c r="M44" s="5"/>
      <c r="N44" s="6"/>
      <c r="O44" s="7"/>
      <c r="P44" s="8"/>
      <c r="Q44" s="7"/>
      <c r="R44" s="19">
        <v>0</v>
      </c>
      <c r="S44" s="23">
        <v>1</v>
      </c>
      <c r="T44" s="5"/>
      <c r="U44" s="6">
        <v>1</v>
      </c>
      <c r="V44" s="7"/>
      <c r="W44" s="8"/>
      <c r="X44" s="7"/>
      <c r="Y44" s="7"/>
      <c r="Z44" s="12"/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238</v>
      </c>
      <c r="D45" s="22">
        <v>3</v>
      </c>
      <c r="E45" s="22">
        <v>22</v>
      </c>
      <c r="F45" s="16" t="s">
        <v>234</v>
      </c>
      <c r="G45" s="23">
        <v>14</v>
      </c>
      <c r="H45" s="23">
        <v>2</v>
      </c>
      <c r="I45" s="16">
        <v>2</v>
      </c>
      <c r="J45" s="24"/>
      <c r="K45" s="13">
        <v>2</v>
      </c>
      <c r="L45" s="23"/>
      <c r="M45" s="5"/>
      <c r="N45" s="6"/>
      <c r="O45" s="7"/>
      <c r="P45" s="8"/>
      <c r="Q45" s="7"/>
      <c r="R45" s="19">
        <v>0</v>
      </c>
      <c r="S45" s="23">
        <v>1</v>
      </c>
      <c r="T45" s="5"/>
      <c r="U45" s="6">
        <v>1</v>
      </c>
      <c r="V45" s="7"/>
      <c r="W45" s="8"/>
      <c r="X45" s="7">
        <v>1</v>
      </c>
      <c r="Y45" s="7"/>
      <c r="Z45" s="12"/>
      <c r="AA45" s="19">
        <v>2</v>
      </c>
    </row>
    <row r="46" spans="1:27" ht="15.95" customHeight="1" x14ac:dyDescent="0.15">
      <c r="A46" s="1">
        <v>35</v>
      </c>
      <c r="B46" s="30">
        <v>1</v>
      </c>
      <c r="C46" s="21" t="s">
        <v>238</v>
      </c>
      <c r="D46" s="22">
        <v>3</v>
      </c>
      <c r="E46" s="22">
        <v>22</v>
      </c>
      <c r="F46" s="16" t="s">
        <v>234</v>
      </c>
      <c r="G46" s="23">
        <v>15</v>
      </c>
      <c r="H46" s="23">
        <v>4</v>
      </c>
      <c r="I46" s="16">
        <v>2</v>
      </c>
      <c r="J46" s="24"/>
      <c r="K46" s="13">
        <v>1</v>
      </c>
      <c r="L46" s="23">
        <v>1</v>
      </c>
      <c r="M46" s="5"/>
      <c r="N46" s="6">
        <v>1</v>
      </c>
      <c r="O46" s="7"/>
      <c r="P46" s="8"/>
      <c r="Q46" s="7"/>
      <c r="R46" s="19">
        <v>1</v>
      </c>
      <c r="S46" s="23"/>
      <c r="T46" s="5"/>
      <c r="U46" s="6"/>
      <c r="V46" s="7"/>
      <c r="W46" s="8"/>
      <c r="X46" s="7"/>
      <c r="Y46" s="7"/>
      <c r="Z46" s="12"/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238</v>
      </c>
      <c r="D47" s="22">
        <v>3</v>
      </c>
      <c r="E47" s="22">
        <v>22</v>
      </c>
      <c r="F47" s="16" t="s">
        <v>234</v>
      </c>
      <c r="G47" s="23">
        <v>14</v>
      </c>
      <c r="H47" s="23">
        <v>7</v>
      </c>
      <c r="I47" s="16">
        <v>2</v>
      </c>
      <c r="J47" s="24"/>
      <c r="K47" s="13">
        <v>3</v>
      </c>
      <c r="L47" s="23">
        <v>1</v>
      </c>
      <c r="M47" s="5"/>
      <c r="N47" s="6"/>
      <c r="O47" s="7">
        <v>1</v>
      </c>
      <c r="P47" s="8"/>
      <c r="Q47" s="7"/>
      <c r="R47" s="19">
        <v>1</v>
      </c>
      <c r="S47" s="23">
        <v>1</v>
      </c>
      <c r="T47" s="5"/>
      <c r="U47" s="6"/>
      <c r="V47" s="7">
        <v>4</v>
      </c>
      <c r="W47" s="8"/>
      <c r="X47" s="7"/>
      <c r="Y47" s="7"/>
      <c r="Z47" s="12"/>
      <c r="AA47" s="19">
        <v>4</v>
      </c>
    </row>
    <row r="48" spans="1:27" ht="15.95" customHeight="1" x14ac:dyDescent="0.15">
      <c r="A48" s="1">
        <v>37</v>
      </c>
      <c r="B48" s="30">
        <v>1</v>
      </c>
      <c r="C48" s="21" t="s">
        <v>238</v>
      </c>
      <c r="D48" s="22">
        <v>3</v>
      </c>
      <c r="E48" s="22">
        <v>22</v>
      </c>
      <c r="F48" s="16" t="s">
        <v>234</v>
      </c>
      <c r="G48" s="23">
        <v>15</v>
      </c>
      <c r="H48" s="23">
        <v>2</v>
      </c>
      <c r="I48" s="16">
        <v>2</v>
      </c>
      <c r="J48" s="24"/>
      <c r="K48" s="13">
        <v>2</v>
      </c>
      <c r="L48" s="23"/>
      <c r="M48" s="5"/>
      <c r="N48" s="6"/>
      <c r="O48" s="7"/>
      <c r="P48" s="8"/>
      <c r="Q48" s="7"/>
      <c r="R48" s="19">
        <v>0</v>
      </c>
      <c r="S48" s="23">
        <v>1</v>
      </c>
      <c r="T48" s="5"/>
      <c r="U48" s="6">
        <v>1</v>
      </c>
      <c r="V48" s="7"/>
      <c r="W48" s="8"/>
      <c r="X48" s="7"/>
      <c r="Y48" s="7"/>
      <c r="Z48" s="12"/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238</v>
      </c>
      <c r="D49" s="22">
        <v>3</v>
      </c>
      <c r="E49" s="22">
        <v>22</v>
      </c>
      <c r="F49" s="16" t="s">
        <v>234</v>
      </c>
      <c r="G49" s="23">
        <v>15</v>
      </c>
      <c r="H49" s="23">
        <v>4</v>
      </c>
      <c r="I49" s="16">
        <v>2</v>
      </c>
      <c r="J49" s="24"/>
      <c r="K49" s="13">
        <v>1</v>
      </c>
      <c r="L49" s="23">
        <v>1</v>
      </c>
      <c r="M49" s="5"/>
      <c r="N49" s="6">
        <v>2</v>
      </c>
      <c r="O49" s="7"/>
      <c r="P49" s="8"/>
      <c r="Q49" s="7"/>
      <c r="R49" s="19">
        <v>2</v>
      </c>
      <c r="S49" s="23"/>
      <c r="T49" s="5"/>
      <c r="U49" s="6"/>
      <c r="V49" s="7"/>
      <c r="W49" s="8"/>
      <c r="X49" s="7"/>
      <c r="Y49" s="7"/>
      <c r="Z49" s="12"/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238</v>
      </c>
      <c r="D50" s="22">
        <v>3</v>
      </c>
      <c r="E50" s="22">
        <v>22</v>
      </c>
      <c r="F50" s="16" t="s">
        <v>234</v>
      </c>
      <c r="G50" s="23">
        <v>15</v>
      </c>
      <c r="H50" s="23">
        <v>2</v>
      </c>
      <c r="I50" s="16">
        <v>2</v>
      </c>
      <c r="J50" s="24"/>
      <c r="K50" s="13">
        <v>1</v>
      </c>
      <c r="L50" s="23">
        <v>1</v>
      </c>
      <c r="M50" s="5"/>
      <c r="N50" s="6">
        <v>1</v>
      </c>
      <c r="O50" s="7"/>
      <c r="P50" s="8"/>
      <c r="Q50" s="7"/>
      <c r="R50" s="19">
        <v>1</v>
      </c>
      <c r="S50" s="23"/>
      <c r="T50" s="5"/>
      <c r="U50" s="6"/>
      <c r="V50" s="7"/>
      <c r="W50" s="8"/>
      <c r="X50" s="7"/>
      <c r="Y50" s="7"/>
      <c r="Z50" s="12"/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238</v>
      </c>
      <c r="D51" s="22">
        <v>3</v>
      </c>
      <c r="E51" s="22">
        <v>22</v>
      </c>
      <c r="F51" s="16" t="s">
        <v>234</v>
      </c>
      <c r="G51" s="23">
        <v>15</v>
      </c>
      <c r="H51" s="23">
        <v>2</v>
      </c>
      <c r="I51" s="16">
        <v>2</v>
      </c>
      <c r="J51" s="24"/>
      <c r="K51" s="13">
        <v>3</v>
      </c>
      <c r="L51" s="23">
        <v>1</v>
      </c>
      <c r="M51" s="5"/>
      <c r="N51" s="6"/>
      <c r="O51" s="7">
        <v>1</v>
      </c>
      <c r="P51" s="8"/>
      <c r="Q51" s="7"/>
      <c r="R51" s="19">
        <v>1</v>
      </c>
      <c r="S51" s="23">
        <v>1</v>
      </c>
      <c r="T51" s="5"/>
      <c r="U51" s="6"/>
      <c r="V51" s="7">
        <v>1</v>
      </c>
      <c r="W51" s="8"/>
      <c r="X51" s="7"/>
      <c r="Y51" s="7"/>
      <c r="Z51" s="12"/>
      <c r="AA51" s="19">
        <v>1</v>
      </c>
    </row>
    <row r="52" spans="1:27" ht="15.95" customHeight="1" x14ac:dyDescent="0.15">
      <c r="A52" s="1">
        <v>41</v>
      </c>
      <c r="B52" s="30">
        <v>1</v>
      </c>
      <c r="C52" s="21" t="s">
        <v>238</v>
      </c>
      <c r="D52" s="22">
        <v>3</v>
      </c>
      <c r="E52" s="22">
        <v>22</v>
      </c>
      <c r="F52" s="16" t="s">
        <v>234</v>
      </c>
      <c r="G52" s="23">
        <v>15</v>
      </c>
      <c r="H52" s="23">
        <v>2</v>
      </c>
      <c r="I52" s="16">
        <v>2</v>
      </c>
      <c r="J52" s="24"/>
      <c r="K52" s="13">
        <v>2</v>
      </c>
      <c r="L52" s="23"/>
      <c r="M52" s="5"/>
      <c r="N52" s="6"/>
      <c r="O52" s="7"/>
      <c r="P52" s="8"/>
      <c r="Q52" s="7"/>
      <c r="R52" s="19">
        <v>0</v>
      </c>
      <c r="S52" s="23">
        <v>1</v>
      </c>
      <c r="T52" s="5"/>
      <c r="U52" s="6">
        <v>1</v>
      </c>
      <c r="V52" s="7"/>
      <c r="W52" s="8"/>
      <c r="X52" s="7"/>
      <c r="Y52" s="7"/>
      <c r="Z52" s="12"/>
      <c r="AA52" s="19">
        <v>1</v>
      </c>
    </row>
    <row r="53" spans="1:27" ht="15.95" customHeight="1" x14ac:dyDescent="0.15">
      <c r="A53" s="1">
        <v>42</v>
      </c>
      <c r="B53" s="30">
        <v>1</v>
      </c>
      <c r="C53" s="21" t="s">
        <v>238</v>
      </c>
      <c r="D53" s="22">
        <v>3</v>
      </c>
      <c r="E53" s="22">
        <v>22</v>
      </c>
      <c r="F53" s="16" t="s">
        <v>234</v>
      </c>
      <c r="G53" s="23">
        <v>15</v>
      </c>
      <c r="H53" s="23">
        <v>2</v>
      </c>
      <c r="I53" s="16">
        <v>2</v>
      </c>
      <c r="J53" s="24"/>
      <c r="K53" s="13">
        <v>1</v>
      </c>
      <c r="L53" s="23">
        <v>1</v>
      </c>
      <c r="M53" s="5"/>
      <c r="N53" s="6">
        <v>1</v>
      </c>
      <c r="O53" s="7"/>
      <c r="P53" s="8"/>
      <c r="Q53" s="7"/>
      <c r="R53" s="19">
        <v>1</v>
      </c>
      <c r="S53" s="23"/>
      <c r="T53" s="5"/>
      <c r="U53" s="6"/>
      <c r="V53" s="7"/>
      <c r="W53" s="8"/>
      <c r="X53" s="7"/>
      <c r="Y53" s="7"/>
      <c r="Z53" s="12"/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238</v>
      </c>
      <c r="D54" s="22">
        <v>3</v>
      </c>
      <c r="E54" s="22">
        <v>22</v>
      </c>
      <c r="F54" s="16" t="s">
        <v>234</v>
      </c>
      <c r="G54" s="23">
        <v>15</v>
      </c>
      <c r="H54" s="23">
        <v>2</v>
      </c>
      <c r="I54" s="16">
        <v>2</v>
      </c>
      <c r="J54" s="24"/>
      <c r="K54" s="13">
        <v>2</v>
      </c>
      <c r="L54" s="23"/>
      <c r="M54" s="5"/>
      <c r="N54" s="6"/>
      <c r="O54" s="7"/>
      <c r="P54" s="8"/>
      <c r="Q54" s="7"/>
      <c r="R54" s="19">
        <v>0</v>
      </c>
      <c r="S54" s="23">
        <v>1</v>
      </c>
      <c r="T54" s="5">
        <v>1</v>
      </c>
      <c r="U54" s="6"/>
      <c r="V54" s="7"/>
      <c r="W54" s="8"/>
      <c r="X54" s="7"/>
      <c r="Y54" s="7"/>
      <c r="Z54" s="12"/>
      <c r="AA54" s="19">
        <v>1</v>
      </c>
    </row>
    <row r="55" spans="1:27" ht="15.95" customHeight="1" x14ac:dyDescent="0.15">
      <c r="A55" s="1">
        <v>44</v>
      </c>
      <c r="B55" s="30">
        <v>1</v>
      </c>
      <c r="C55" s="21" t="s">
        <v>238</v>
      </c>
      <c r="D55" s="22">
        <v>3</v>
      </c>
      <c r="E55" s="22">
        <v>22</v>
      </c>
      <c r="F55" s="16" t="s">
        <v>234</v>
      </c>
      <c r="G55" s="23">
        <v>15</v>
      </c>
      <c r="H55" s="23">
        <v>3</v>
      </c>
      <c r="I55" s="16">
        <v>2</v>
      </c>
      <c r="J55" s="24"/>
      <c r="K55" s="13">
        <v>3</v>
      </c>
      <c r="L55" s="23">
        <v>1</v>
      </c>
      <c r="M55" s="5"/>
      <c r="N55" s="6"/>
      <c r="O55" s="7">
        <v>1</v>
      </c>
      <c r="P55" s="8"/>
      <c r="Q55" s="7"/>
      <c r="R55" s="19">
        <v>1</v>
      </c>
      <c r="S55" s="23">
        <v>1</v>
      </c>
      <c r="T55" s="5"/>
      <c r="U55" s="6"/>
      <c r="V55" s="7">
        <v>1</v>
      </c>
      <c r="W55" s="8"/>
      <c r="X55" s="7"/>
      <c r="Y55" s="7"/>
      <c r="Z55" s="12"/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238</v>
      </c>
      <c r="D56" s="22">
        <v>3</v>
      </c>
      <c r="E56" s="22">
        <v>22</v>
      </c>
      <c r="F56" s="16" t="s">
        <v>234</v>
      </c>
      <c r="G56" s="23">
        <v>15</v>
      </c>
      <c r="H56" s="23">
        <v>2</v>
      </c>
      <c r="I56" s="16">
        <v>2</v>
      </c>
      <c r="J56" s="24"/>
      <c r="K56" s="13">
        <v>2</v>
      </c>
      <c r="L56" s="23"/>
      <c r="M56" s="5"/>
      <c r="N56" s="6"/>
      <c r="O56" s="7"/>
      <c r="P56" s="8"/>
      <c r="Q56" s="7"/>
      <c r="R56" s="19">
        <v>0</v>
      </c>
      <c r="S56" s="23">
        <v>1</v>
      </c>
      <c r="T56" s="5"/>
      <c r="U56" s="6">
        <v>1</v>
      </c>
      <c r="V56" s="7"/>
      <c r="W56" s="8"/>
      <c r="X56" s="7"/>
      <c r="Y56" s="7"/>
      <c r="Z56" s="12"/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238</v>
      </c>
      <c r="D57" s="22">
        <v>3</v>
      </c>
      <c r="E57" s="22">
        <v>22</v>
      </c>
      <c r="F57" s="16" t="s">
        <v>234</v>
      </c>
      <c r="G57" s="23">
        <v>11</v>
      </c>
      <c r="H57" s="23">
        <v>5</v>
      </c>
      <c r="I57" s="16">
        <v>2</v>
      </c>
      <c r="J57" s="24"/>
      <c r="K57" s="13">
        <v>3</v>
      </c>
      <c r="L57" s="23">
        <v>1</v>
      </c>
      <c r="M57" s="5"/>
      <c r="N57" s="6"/>
      <c r="O57" s="7">
        <v>1</v>
      </c>
      <c r="P57" s="8"/>
      <c r="Q57" s="7"/>
      <c r="R57" s="19">
        <v>1</v>
      </c>
      <c r="S57" s="23">
        <v>1</v>
      </c>
      <c r="T57" s="5"/>
      <c r="U57" s="6"/>
      <c r="V57" s="7">
        <v>1</v>
      </c>
      <c r="W57" s="8"/>
      <c r="X57" s="7"/>
      <c r="Y57" s="7"/>
      <c r="Z57" s="12"/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238</v>
      </c>
      <c r="D58" s="22">
        <v>3</v>
      </c>
      <c r="E58" s="22">
        <v>22</v>
      </c>
      <c r="F58" s="16" t="s">
        <v>234</v>
      </c>
      <c r="G58" s="23">
        <v>11</v>
      </c>
      <c r="H58" s="23">
        <v>3</v>
      </c>
      <c r="I58" s="16">
        <v>2</v>
      </c>
      <c r="J58" s="24"/>
      <c r="K58" s="13">
        <v>1</v>
      </c>
      <c r="L58" s="23">
        <v>1</v>
      </c>
      <c r="M58" s="5"/>
      <c r="N58" s="6">
        <v>1</v>
      </c>
      <c r="O58" s="7"/>
      <c r="P58" s="8"/>
      <c r="Q58" s="7"/>
      <c r="R58" s="19">
        <v>1</v>
      </c>
      <c r="S58" s="23"/>
      <c r="T58" s="5"/>
      <c r="U58" s="6"/>
      <c r="V58" s="7"/>
      <c r="W58" s="8"/>
      <c r="X58" s="7"/>
      <c r="Y58" s="7"/>
      <c r="Z58" s="12"/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238</v>
      </c>
      <c r="D59" s="22">
        <v>3</v>
      </c>
      <c r="E59" s="22">
        <v>22</v>
      </c>
      <c r="F59" s="16" t="s">
        <v>234</v>
      </c>
      <c r="G59" s="23">
        <v>9</v>
      </c>
      <c r="H59" s="23">
        <v>5</v>
      </c>
      <c r="I59" s="16">
        <v>2</v>
      </c>
      <c r="J59" s="24"/>
      <c r="K59" s="13">
        <v>2</v>
      </c>
      <c r="L59" s="23"/>
      <c r="M59" s="5"/>
      <c r="N59" s="6"/>
      <c r="O59" s="7"/>
      <c r="P59" s="8"/>
      <c r="Q59" s="7"/>
      <c r="R59" s="19">
        <v>0</v>
      </c>
      <c r="S59" s="23">
        <v>1</v>
      </c>
      <c r="T59" s="5"/>
      <c r="U59" s="6">
        <v>1</v>
      </c>
      <c r="V59" s="7"/>
      <c r="W59" s="8"/>
      <c r="X59" s="7"/>
      <c r="Y59" s="7"/>
      <c r="Z59" s="12"/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238</v>
      </c>
      <c r="D60" s="22">
        <v>3</v>
      </c>
      <c r="E60" s="22">
        <v>22</v>
      </c>
      <c r="F60" s="16" t="s">
        <v>234</v>
      </c>
      <c r="G60" s="23">
        <v>11</v>
      </c>
      <c r="H60" s="23">
        <v>4</v>
      </c>
      <c r="I60" s="16">
        <v>2</v>
      </c>
      <c r="J60" s="24"/>
      <c r="K60" s="13">
        <v>3</v>
      </c>
      <c r="L60" s="23">
        <v>1</v>
      </c>
      <c r="M60" s="5">
        <v>1</v>
      </c>
      <c r="N60" s="6">
        <v>1</v>
      </c>
      <c r="O60" s="7"/>
      <c r="P60" s="8"/>
      <c r="Q60" s="7"/>
      <c r="R60" s="19">
        <v>2</v>
      </c>
      <c r="S60" s="23">
        <v>1</v>
      </c>
      <c r="T60" s="5">
        <v>1</v>
      </c>
      <c r="U60" s="6">
        <v>1</v>
      </c>
      <c r="V60" s="7"/>
      <c r="W60" s="8"/>
      <c r="X60" s="7"/>
      <c r="Y60" s="7"/>
      <c r="Z60" s="12"/>
      <c r="AA60" s="19">
        <v>2</v>
      </c>
    </row>
    <row r="61" spans="1:27" ht="15.95" customHeight="1" x14ac:dyDescent="0.15">
      <c r="A61" s="1">
        <v>50</v>
      </c>
      <c r="B61" s="30">
        <v>1</v>
      </c>
      <c r="C61" s="21" t="s">
        <v>238</v>
      </c>
      <c r="D61" s="22">
        <v>3</v>
      </c>
      <c r="E61" s="22">
        <v>22</v>
      </c>
      <c r="F61" s="16" t="s">
        <v>234</v>
      </c>
      <c r="G61" s="23">
        <v>11</v>
      </c>
      <c r="H61" s="23">
        <v>6</v>
      </c>
      <c r="I61" s="16">
        <v>2</v>
      </c>
      <c r="J61" s="24"/>
      <c r="K61" s="13">
        <v>1</v>
      </c>
      <c r="L61" s="23">
        <v>1</v>
      </c>
      <c r="M61" s="5">
        <v>1</v>
      </c>
      <c r="N61" s="6"/>
      <c r="O61" s="7"/>
      <c r="P61" s="8"/>
      <c r="Q61" s="7"/>
      <c r="R61" s="19">
        <v>1</v>
      </c>
      <c r="S61" s="23"/>
      <c r="T61" s="5"/>
      <c r="U61" s="6"/>
      <c r="V61" s="7"/>
      <c r="W61" s="8"/>
      <c r="X61" s="7"/>
      <c r="Y61" s="7"/>
      <c r="Z61" s="12"/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238</v>
      </c>
      <c r="D62" s="22">
        <v>3</v>
      </c>
      <c r="E62" s="22">
        <v>22</v>
      </c>
      <c r="F62" s="16" t="s">
        <v>234</v>
      </c>
      <c r="G62" s="23">
        <v>11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1</v>
      </c>
      <c r="O62" s="7"/>
      <c r="P62" s="8"/>
      <c r="Q62" s="7"/>
      <c r="R62" s="19">
        <v>2</v>
      </c>
      <c r="S62" s="23"/>
      <c r="T62" s="5"/>
      <c r="U62" s="6"/>
      <c r="V62" s="7"/>
      <c r="W62" s="8"/>
      <c r="X62" s="7"/>
      <c r="Y62" s="7"/>
      <c r="Z62" s="12"/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238</v>
      </c>
      <c r="D63" s="22">
        <v>3</v>
      </c>
      <c r="E63" s="22">
        <v>22</v>
      </c>
      <c r="F63" s="16" t="s">
        <v>234</v>
      </c>
      <c r="G63" s="23">
        <v>12</v>
      </c>
      <c r="H63" s="23">
        <v>2</v>
      </c>
      <c r="I63" s="16">
        <v>2</v>
      </c>
      <c r="J63" s="24"/>
      <c r="K63" s="13">
        <v>1</v>
      </c>
      <c r="L63" s="23">
        <v>1</v>
      </c>
      <c r="M63" s="5"/>
      <c r="N63" s="6">
        <v>2</v>
      </c>
      <c r="O63" s="7"/>
      <c r="P63" s="8"/>
      <c r="Q63" s="7"/>
      <c r="R63" s="19">
        <v>2</v>
      </c>
      <c r="S63" s="23"/>
      <c r="T63" s="5"/>
      <c r="U63" s="6"/>
      <c r="V63" s="7"/>
      <c r="W63" s="8"/>
      <c r="X63" s="7"/>
      <c r="Y63" s="7"/>
      <c r="Z63" s="12"/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238</v>
      </c>
      <c r="D64" s="22">
        <v>3</v>
      </c>
      <c r="E64" s="22">
        <v>22</v>
      </c>
      <c r="F64" s="16" t="s">
        <v>234</v>
      </c>
      <c r="G64" s="23">
        <v>12</v>
      </c>
      <c r="H64" s="23">
        <v>2</v>
      </c>
      <c r="I64" s="16">
        <v>2</v>
      </c>
      <c r="J64" s="24"/>
      <c r="K64" s="13">
        <v>1</v>
      </c>
      <c r="L64" s="23">
        <v>1</v>
      </c>
      <c r="M64" s="5"/>
      <c r="N64" s="6">
        <v>1</v>
      </c>
      <c r="O64" s="7"/>
      <c r="P64" s="8"/>
      <c r="Q64" s="7"/>
      <c r="R64" s="19">
        <v>1</v>
      </c>
      <c r="S64" s="23"/>
      <c r="T64" s="5"/>
      <c r="U64" s="6"/>
      <c r="V64" s="7"/>
      <c r="W64" s="8"/>
      <c r="X64" s="7"/>
      <c r="Y64" s="7"/>
      <c r="Z64" s="12"/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238</v>
      </c>
      <c r="D65" s="22">
        <v>3</v>
      </c>
      <c r="E65" s="22">
        <v>22</v>
      </c>
      <c r="F65" s="16" t="s">
        <v>234</v>
      </c>
      <c r="G65" s="23">
        <v>12</v>
      </c>
      <c r="H65" s="23">
        <v>2</v>
      </c>
      <c r="I65" s="16">
        <v>2</v>
      </c>
      <c r="J65" s="24"/>
      <c r="K65" s="13">
        <v>1</v>
      </c>
      <c r="L65" s="23">
        <v>1</v>
      </c>
      <c r="M65" s="5"/>
      <c r="N65" s="6">
        <v>1</v>
      </c>
      <c r="O65" s="7"/>
      <c r="P65" s="8"/>
      <c r="Q65" s="7"/>
      <c r="R65" s="19">
        <v>1</v>
      </c>
      <c r="S65" s="23"/>
      <c r="T65" s="5"/>
      <c r="U65" s="6"/>
      <c r="V65" s="7"/>
      <c r="W65" s="8"/>
      <c r="X65" s="7"/>
      <c r="Y65" s="7"/>
      <c r="Z65" s="12"/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238</v>
      </c>
      <c r="D66" s="22">
        <v>3</v>
      </c>
      <c r="E66" s="22">
        <v>22</v>
      </c>
      <c r="F66" s="16" t="s">
        <v>234</v>
      </c>
      <c r="G66" s="23">
        <v>12</v>
      </c>
      <c r="H66" s="23">
        <v>2</v>
      </c>
      <c r="I66" s="16">
        <v>2</v>
      </c>
      <c r="J66" s="24"/>
      <c r="K66" s="13">
        <v>3</v>
      </c>
      <c r="L66" s="23">
        <v>1</v>
      </c>
      <c r="M66" s="5"/>
      <c r="N66" s="6">
        <v>1</v>
      </c>
      <c r="O66" s="7"/>
      <c r="P66" s="8"/>
      <c r="Q66" s="7"/>
      <c r="R66" s="19">
        <v>1</v>
      </c>
      <c r="S66" s="23">
        <v>1</v>
      </c>
      <c r="T66" s="5"/>
      <c r="U66" s="6">
        <v>1</v>
      </c>
      <c r="V66" s="7"/>
      <c r="W66" s="8"/>
      <c r="X66" s="7"/>
      <c r="Y66" s="7"/>
      <c r="Z66" s="12"/>
      <c r="AA66" s="19">
        <v>1</v>
      </c>
    </row>
    <row r="67" spans="1:27" ht="15.95" customHeight="1" x14ac:dyDescent="0.15">
      <c r="A67" s="1">
        <v>56</v>
      </c>
      <c r="B67" s="30">
        <v>1</v>
      </c>
      <c r="C67" s="21" t="s">
        <v>238</v>
      </c>
      <c r="D67" s="22">
        <v>3</v>
      </c>
      <c r="E67" s="22">
        <v>22</v>
      </c>
      <c r="F67" s="16" t="s">
        <v>234</v>
      </c>
      <c r="G67" s="23">
        <v>12</v>
      </c>
      <c r="H67" s="23">
        <v>3</v>
      </c>
      <c r="I67" s="16">
        <v>2</v>
      </c>
      <c r="J67" s="24"/>
      <c r="K67" s="13">
        <v>3</v>
      </c>
      <c r="L67" s="23">
        <v>1</v>
      </c>
      <c r="M67" s="5"/>
      <c r="N67" s="6">
        <v>1</v>
      </c>
      <c r="O67" s="7"/>
      <c r="P67" s="8"/>
      <c r="Q67" s="7"/>
      <c r="R67" s="19">
        <v>1</v>
      </c>
      <c r="S67" s="23">
        <v>1</v>
      </c>
      <c r="T67" s="5"/>
      <c r="U67" s="6">
        <v>1</v>
      </c>
      <c r="V67" s="7"/>
      <c r="W67" s="8"/>
      <c r="X67" s="7">
        <v>1</v>
      </c>
      <c r="Y67" s="7"/>
      <c r="Z67" s="12"/>
      <c r="AA67" s="19">
        <v>2</v>
      </c>
    </row>
    <row r="68" spans="1:27" ht="15.95" customHeight="1" x14ac:dyDescent="0.15">
      <c r="A68" s="1">
        <v>57</v>
      </c>
      <c r="B68" s="30">
        <v>1</v>
      </c>
      <c r="C68" s="21" t="s">
        <v>238</v>
      </c>
      <c r="D68" s="22">
        <v>3</v>
      </c>
      <c r="E68" s="22">
        <v>22</v>
      </c>
      <c r="F68" s="16" t="s">
        <v>234</v>
      </c>
      <c r="G68" s="23">
        <v>12</v>
      </c>
      <c r="H68" s="23">
        <v>3</v>
      </c>
      <c r="I68" s="16">
        <v>2</v>
      </c>
      <c r="J68" s="24"/>
      <c r="K68" s="13">
        <v>3</v>
      </c>
      <c r="L68" s="23">
        <v>1</v>
      </c>
      <c r="M68" s="5"/>
      <c r="N68" s="6">
        <v>1</v>
      </c>
      <c r="O68" s="7"/>
      <c r="P68" s="8"/>
      <c r="Q68" s="7"/>
      <c r="R68" s="19">
        <v>1</v>
      </c>
      <c r="S68" s="23">
        <v>1</v>
      </c>
      <c r="T68" s="5"/>
      <c r="U68" s="6">
        <v>1</v>
      </c>
      <c r="V68" s="7"/>
      <c r="W68" s="8"/>
      <c r="X68" s="7">
        <v>2</v>
      </c>
      <c r="Y68" s="7"/>
      <c r="Z68" s="12"/>
      <c r="AA68" s="19">
        <v>3</v>
      </c>
    </row>
    <row r="69" spans="1:27" ht="15.95" customHeight="1" x14ac:dyDescent="0.15">
      <c r="A69" s="1">
        <v>58</v>
      </c>
      <c r="B69" s="30">
        <v>1</v>
      </c>
      <c r="C69" s="21" t="s">
        <v>238</v>
      </c>
      <c r="D69" s="22">
        <v>3</v>
      </c>
      <c r="E69" s="22">
        <v>22</v>
      </c>
      <c r="F69" s="16" t="s">
        <v>234</v>
      </c>
      <c r="G69" s="23">
        <v>12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1</v>
      </c>
      <c r="N69" s="6"/>
      <c r="O69" s="7"/>
      <c r="P69" s="8"/>
      <c r="Q69" s="7"/>
      <c r="R69" s="19">
        <v>1</v>
      </c>
      <c r="S69" s="23"/>
      <c r="T69" s="5"/>
      <c r="U69" s="6"/>
      <c r="V69" s="7"/>
      <c r="W69" s="8"/>
      <c r="X69" s="7"/>
      <c r="Y69" s="7"/>
      <c r="Z69" s="12"/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238</v>
      </c>
      <c r="D70" s="22">
        <v>3</v>
      </c>
      <c r="E70" s="22">
        <v>22</v>
      </c>
      <c r="F70" s="16" t="s">
        <v>234</v>
      </c>
      <c r="G70" s="23">
        <v>12</v>
      </c>
      <c r="H70" s="23">
        <v>3</v>
      </c>
      <c r="I70" s="16">
        <v>2</v>
      </c>
      <c r="J70" s="24"/>
      <c r="K70" s="13">
        <v>2</v>
      </c>
      <c r="L70" s="23"/>
      <c r="M70" s="5"/>
      <c r="N70" s="6"/>
      <c r="O70" s="7"/>
      <c r="P70" s="8"/>
      <c r="Q70" s="7"/>
      <c r="R70" s="19">
        <v>0</v>
      </c>
      <c r="S70" s="23">
        <v>3</v>
      </c>
      <c r="T70" s="5">
        <v>1</v>
      </c>
      <c r="U70" s="6"/>
      <c r="V70" s="7"/>
      <c r="W70" s="8"/>
      <c r="X70" s="7"/>
      <c r="Y70" s="7"/>
      <c r="Z70" s="12"/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238</v>
      </c>
      <c r="D71" s="22">
        <v>3</v>
      </c>
      <c r="E71" s="22">
        <v>22</v>
      </c>
      <c r="F71" s="16" t="s">
        <v>234</v>
      </c>
      <c r="G71" s="23">
        <v>12</v>
      </c>
      <c r="H71" s="23">
        <v>4</v>
      </c>
      <c r="I71" s="16">
        <v>2</v>
      </c>
      <c r="J71" s="24"/>
      <c r="K71" s="13">
        <v>3</v>
      </c>
      <c r="L71" s="23">
        <v>1</v>
      </c>
      <c r="M71" s="5"/>
      <c r="N71" s="6">
        <v>1</v>
      </c>
      <c r="O71" s="7"/>
      <c r="P71" s="8"/>
      <c r="Q71" s="7"/>
      <c r="R71" s="19">
        <v>1</v>
      </c>
      <c r="S71" s="23">
        <v>1</v>
      </c>
      <c r="T71" s="5"/>
      <c r="U71" s="6">
        <v>1</v>
      </c>
      <c r="V71" s="7"/>
      <c r="W71" s="8"/>
      <c r="X71" s="7">
        <v>4</v>
      </c>
      <c r="Y71" s="7"/>
      <c r="Z71" s="12">
        <v>1</v>
      </c>
      <c r="AA71" s="19">
        <v>6</v>
      </c>
    </row>
    <row r="72" spans="1:27" ht="15.95" customHeight="1" x14ac:dyDescent="0.15">
      <c r="A72" s="1">
        <v>61</v>
      </c>
      <c r="B72" s="30">
        <v>1</v>
      </c>
      <c r="C72" s="21" t="s">
        <v>238</v>
      </c>
      <c r="D72" s="22">
        <v>3</v>
      </c>
      <c r="E72" s="22">
        <v>22</v>
      </c>
      <c r="F72" s="16" t="s">
        <v>234</v>
      </c>
      <c r="G72" s="23">
        <v>12</v>
      </c>
      <c r="H72" s="23">
        <v>5</v>
      </c>
      <c r="I72" s="16">
        <v>2</v>
      </c>
      <c r="J72" s="24"/>
      <c r="K72" s="13">
        <v>1</v>
      </c>
      <c r="L72" s="23">
        <v>1</v>
      </c>
      <c r="M72" s="5"/>
      <c r="N72" s="6">
        <v>1</v>
      </c>
      <c r="O72" s="7"/>
      <c r="P72" s="8"/>
      <c r="Q72" s="7"/>
      <c r="R72" s="19">
        <v>1</v>
      </c>
      <c r="S72" s="23"/>
      <c r="T72" s="5"/>
      <c r="U72" s="6"/>
      <c r="V72" s="7"/>
      <c r="W72" s="8"/>
      <c r="X72" s="7"/>
      <c r="Y72" s="7"/>
      <c r="Z72" s="12"/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238</v>
      </c>
      <c r="D73" s="22">
        <v>3</v>
      </c>
      <c r="E73" s="22">
        <v>22</v>
      </c>
      <c r="F73" s="16" t="s">
        <v>234</v>
      </c>
      <c r="G73" s="23">
        <v>12</v>
      </c>
      <c r="H73" s="23">
        <v>3</v>
      </c>
      <c r="I73" s="16">
        <v>2</v>
      </c>
      <c r="J73" s="24"/>
      <c r="K73" s="13">
        <v>1</v>
      </c>
      <c r="L73" s="23">
        <v>1</v>
      </c>
      <c r="M73" s="5"/>
      <c r="N73" s="6">
        <v>2</v>
      </c>
      <c r="O73" s="7">
        <v>1</v>
      </c>
      <c r="P73" s="8"/>
      <c r="Q73" s="7"/>
      <c r="R73" s="19">
        <v>3</v>
      </c>
      <c r="S73" s="23"/>
      <c r="T73" s="5"/>
      <c r="U73" s="6"/>
      <c r="V73" s="7"/>
      <c r="W73" s="8"/>
      <c r="X73" s="7"/>
      <c r="Y73" s="7"/>
      <c r="Z73" s="12"/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238</v>
      </c>
      <c r="D74" s="22">
        <v>3</v>
      </c>
      <c r="E74" s="22">
        <v>22</v>
      </c>
      <c r="F74" s="16" t="s">
        <v>234</v>
      </c>
      <c r="G74" s="23">
        <v>11</v>
      </c>
      <c r="H74" s="23">
        <v>2</v>
      </c>
      <c r="I74" s="16">
        <v>2</v>
      </c>
      <c r="J74" s="24"/>
      <c r="K74" s="13">
        <v>2</v>
      </c>
      <c r="L74" s="23"/>
      <c r="M74" s="5"/>
      <c r="N74" s="6"/>
      <c r="O74" s="7"/>
      <c r="P74" s="8"/>
      <c r="Q74" s="7"/>
      <c r="R74" s="19">
        <v>0</v>
      </c>
      <c r="S74" s="23">
        <v>1</v>
      </c>
      <c r="T74" s="5"/>
      <c r="U74" s="6">
        <v>1</v>
      </c>
      <c r="V74" s="7"/>
      <c r="W74" s="8"/>
      <c r="X74" s="7"/>
      <c r="Y74" s="7"/>
      <c r="Z74" s="12"/>
      <c r="AA74" s="19">
        <v>1</v>
      </c>
    </row>
    <row r="75" spans="1:27" ht="15.95" customHeight="1" x14ac:dyDescent="0.15">
      <c r="A75" s="1">
        <v>64</v>
      </c>
      <c r="B75" s="30">
        <v>1</v>
      </c>
      <c r="C75" s="21" t="s">
        <v>238</v>
      </c>
      <c r="D75" s="22">
        <v>3</v>
      </c>
      <c r="E75" s="22">
        <v>22</v>
      </c>
      <c r="F75" s="16" t="s">
        <v>234</v>
      </c>
      <c r="G75" s="23">
        <v>12</v>
      </c>
      <c r="H75" s="23">
        <v>2</v>
      </c>
      <c r="I75" s="16">
        <v>2</v>
      </c>
      <c r="J75" s="24"/>
      <c r="K75" s="13">
        <v>1</v>
      </c>
      <c r="L75" s="23">
        <v>1</v>
      </c>
      <c r="M75" s="5"/>
      <c r="N75" s="6">
        <v>1</v>
      </c>
      <c r="O75" s="7"/>
      <c r="P75" s="8"/>
      <c r="Q75" s="7"/>
      <c r="R75" s="19">
        <v>1</v>
      </c>
      <c r="S75" s="23"/>
      <c r="T75" s="5"/>
      <c r="U75" s="6"/>
      <c r="V75" s="7"/>
      <c r="W75" s="8"/>
      <c r="X75" s="7"/>
      <c r="Y75" s="7"/>
      <c r="Z75" s="12"/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238</v>
      </c>
      <c r="D76" s="22">
        <v>3</v>
      </c>
      <c r="E76" s="22">
        <v>22</v>
      </c>
      <c r="F76" s="16" t="s">
        <v>234</v>
      </c>
      <c r="G76" s="23">
        <v>12</v>
      </c>
      <c r="H76" s="23">
        <v>3</v>
      </c>
      <c r="I76" s="16">
        <v>2</v>
      </c>
      <c r="J76" s="24"/>
      <c r="K76" s="13">
        <v>2</v>
      </c>
      <c r="L76" s="23"/>
      <c r="M76" s="5"/>
      <c r="N76" s="6"/>
      <c r="O76" s="7"/>
      <c r="P76" s="8"/>
      <c r="Q76" s="7"/>
      <c r="R76" s="19">
        <v>0</v>
      </c>
      <c r="S76" s="23">
        <v>1</v>
      </c>
      <c r="T76" s="5"/>
      <c r="U76" s="6">
        <v>1</v>
      </c>
      <c r="V76" s="7"/>
      <c r="W76" s="8"/>
      <c r="X76" s="7"/>
      <c r="Y76" s="7"/>
      <c r="Z76" s="12"/>
      <c r="AA76" s="19">
        <v>1</v>
      </c>
    </row>
    <row r="77" spans="1:27" ht="15.95" customHeight="1" x14ac:dyDescent="0.15">
      <c r="A77" s="1">
        <v>66</v>
      </c>
      <c r="B77" s="30">
        <v>1</v>
      </c>
      <c r="C77" s="21" t="s">
        <v>238</v>
      </c>
      <c r="D77" s="22">
        <v>3</v>
      </c>
      <c r="E77" s="22">
        <v>22</v>
      </c>
      <c r="F77" s="16" t="s">
        <v>234</v>
      </c>
      <c r="G77" s="23">
        <v>12</v>
      </c>
      <c r="H77" s="23">
        <v>5</v>
      </c>
      <c r="I77" s="16">
        <v>2</v>
      </c>
      <c r="J77" s="24"/>
      <c r="K77" s="13">
        <v>1</v>
      </c>
      <c r="L77" s="23">
        <v>1</v>
      </c>
      <c r="M77" s="5"/>
      <c r="N77" s="6">
        <v>1</v>
      </c>
      <c r="O77" s="7"/>
      <c r="P77" s="8"/>
      <c r="Q77" s="7"/>
      <c r="R77" s="19">
        <v>1</v>
      </c>
      <c r="S77" s="23"/>
      <c r="T77" s="5"/>
      <c r="U77" s="6"/>
      <c r="V77" s="7"/>
      <c r="W77" s="8"/>
      <c r="X77" s="7"/>
      <c r="Y77" s="7"/>
      <c r="Z77" s="12"/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238</v>
      </c>
      <c r="D78" s="22">
        <v>3</v>
      </c>
      <c r="E78" s="22">
        <v>22</v>
      </c>
      <c r="F78" s="16" t="s">
        <v>234</v>
      </c>
      <c r="G78" s="23">
        <v>12</v>
      </c>
      <c r="H78" s="23">
        <v>2</v>
      </c>
      <c r="I78" s="16">
        <v>2</v>
      </c>
      <c r="J78" s="24"/>
      <c r="K78" s="13">
        <v>1</v>
      </c>
      <c r="L78" s="23">
        <v>1</v>
      </c>
      <c r="M78" s="5"/>
      <c r="N78" s="6">
        <v>1</v>
      </c>
      <c r="O78" s="7"/>
      <c r="P78" s="8"/>
      <c r="Q78" s="7"/>
      <c r="R78" s="19">
        <v>1</v>
      </c>
      <c r="S78" s="23"/>
      <c r="T78" s="5"/>
      <c r="U78" s="6"/>
      <c r="V78" s="7"/>
      <c r="W78" s="8"/>
      <c r="X78" s="7"/>
      <c r="Y78" s="7"/>
      <c r="Z78" s="12"/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238</v>
      </c>
      <c r="D79" s="22">
        <v>3</v>
      </c>
      <c r="E79" s="22">
        <v>22</v>
      </c>
      <c r="F79" s="16" t="s">
        <v>234</v>
      </c>
      <c r="G79" s="23">
        <v>12</v>
      </c>
      <c r="H79" s="23">
        <v>2</v>
      </c>
      <c r="I79" s="16">
        <v>2</v>
      </c>
      <c r="J79" s="24"/>
      <c r="K79" s="13">
        <v>2</v>
      </c>
      <c r="L79" s="23"/>
      <c r="M79" s="5"/>
      <c r="N79" s="6"/>
      <c r="O79" s="7"/>
      <c r="P79" s="8"/>
      <c r="Q79" s="7"/>
      <c r="R79" s="19">
        <v>0</v>
      </c>
      <c r="S79" s="23">
        <v>1</v>
      </c>
      <c r="T79" s="5"/>
      <c r="U79" s="6">
        <v>1</v>
      </c>
      <c r="V79" s="7"/>
      <c r="W79" s="8"/>
      <c r="X79" s="7">
        <v>1</v>
      </c>
      <c r="Y79" s="7"/>
      <c r="Z79" s="12"/>
      <c r="AA79" s="19">
        <v>2</v>
      </c>
    </row>
    <row r="80" spans="1:27" ht="15.95" customHeight="1" x14ac:dyDescent="0.15">
      <c r="A80" s="1">
        <v>69</v>
      </c>
      <c r="B80" s="30">
        <v>1</v>
      </c>
      <c r="C80" s="21" t="s">
        <v>238</v>
      </c>
      <c r="D80" s="22">
        <v>3</v>
      </c>
      <c r="E80" s="22">
        <v>22</v>
      </c>
      <c r="F80" s="16" t="s">
        <v>234</v>
      </c>
      <c r="G80" s="23">
        <v>13</v>
      </c>
      <c r="H80" s="23">
        <v>2</v>
      </c>
      <c r="I80" s="16">
        <v>2</v>
      </c>
      <c r="J80" s="24"/>
      <c r="K80" s="13">
        <v>2</v>
      </c>
      <c r="L80" s="23"/>
      <c r="M80" s="5"/>
      <c r="N80" s="6"/>
      <c r="O80" s="7"/>
      <c r="P80" s="8"/>
      <c r="Q80" s="7"/>
      <c r="R80" s="19">
        <v>0</v>
      </c>
      <c r="S80" s="23">
        <v>1</v>
      </c>
      <c r="T80" s="5"/>
      <c r="U80" s="6">
        <v>1</v>
      </c>
      <c r="V80" s="7"/>
      <c r="W80" s="8"/>
      <c r="X80" s="7"/>
      <c r="Y80" s="7"/>
      <c r="Z80" s="12"/>
      <c r="AA80" s="19">
        <v>1</v>
      </c>
    </row>
    <row r="81" spans="1:27" ht="15.95" customHeight="1" x14ac:dyDescent="0.15">
      <c r="A81" s="1">
        <v>70</v>
      </c>
      <c r="B81" s="30">
        <v>1</v>
      </c>
      <c r="C81" s="21" t="s">
        <v>238</v>
      </c>
      <c r="D81" s="22">
        <v>3</v>
      </c>
      <c r="E81" s="22">
        <v>22</v>
      </c>
      <c r="F81" s="16" t="s">
        <v>234</v>
      </c>
      <c r="G81" s="23">
        <v>9</v>
      </c>
      <c r="H81" s="23">
        <v>6</v>
      </c>
      <c r="I81" s="16">
        <v>2</v>
      </c>
      <c r="J81" s="24"/>
      <c r="K81" s="13">
        <v>3</v>
      </c>
      <c r="L81" s="23">
        <v>1</v>
      </c>
      <c r="M81" s="5">
        <v>1</v>
      </c>
      <c r="N81" s="6">
        <v>1</v>
      </c>
      <c r="O81" s="7">
        <v>1</v>
      </c>
      <c r="P81" s="8"/>
      <c r="Q81" s="7"/>
      <c r="R81" s="19">
        <v>3</v>
      </c>
      <c r="S81" s="23">
        <v>1</v>
      </c>
      <c r="T81" s="5"/>
      <c r="U81" s="6"/>
      <c r="V81" s="7">
        <v>1</v>
      </c>
      <c r="W81" s="8"/>
      <c r="X81" s="7"/>
      <c r="Y81" s="7"/>
      <c r="Z81" s="12"/>
      <c r="AA81" s="19">
        <v>1</v>
      </c>
    </row>
    <row r="82" spans="1:27" ht="15.95" customHeight="1" x14ac:dyDescent="0.15">
      <c r="A82" s="1">
        <v>71</v>
      </c>
      <c r="B82" s="30">
        <v>1</v>
      </c>
      <c r="C82" s="21" t="s">
        <v>238</v>
      </c>
      <c r="D82" s="22">
        <v>3</v>
      </c>
      <c r="E82" s="22">
        <v>22</v>
      </c>
      <c r="F82" s="16" t="s">
        <v>234</v>
      </c>
      <c r="G82" s="23">
        <v>10</v>
      </c>
      <c r="H82" s="23">
        <v>7</v>
      </c>
      <c r="I82" s="16">
        <v>2</v>
      </c>
      <c r="J82" s="24"/>
      <c r="K82" s="13">
        <v>1</v>
      </c>
      <c r="L82" s="23">
        <v>1</v>
      </c>
      <c r="M82" s="5"/>
      <c r="N82" s="6">
        <v>1</v>
      </c>
      <c r="O82" s="7"/>
      <c r="P82" s="8"/>
      <c r="Q82" s="7"/>
      <c r="R82" s="19">
        <v>1</v>
      </c>
      <c r="S82" s="23"/>
      <c r="T82" s="5"/>
      <c r="U82" s="6"/>
      <c r="V82" s="7"/>
      <c r="W82" s="8"/>
      <c r="X82" s="7"/>
      <c r="Y82" s="7"/>
      <c r="Z82" s="12"/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238</v>
      </c>
      <c r="D83" s="22">
        <v>3</v>
      </c>
      <c r="E83" s="22">
        <v>22</v>
      </c>
      <c r="F83" s="16" t="s">
        <v>234</v>
      </c>
      <c r="G83" s="23">
        <v>10</v>
      </c>
      <c r="H83" s="23">
        <v>4</v>
      </c>
      <c r="I83" s="16">
        <v>2</v>
      </c>
      <c r="J83" s="24"/>
      <c r="K83" s="13">
        <v>1</v>
      </c>
      <c r="L83" s="23">
        <v>1</v>
      </c>
      <c r="M83" s="5"/>
      <c r="N83" s="6">
        <v>1</v>
      </c>
      <c r="O83" s="7"/>
      <c r="P83" s="8"/>
      <c r="Q83" s="7"/>
      <c r="R83" s="19">
        <v>1</v>
      </c>
      <c r="S83" s="23"/>
      <c r="T83" s="5"/>
      <c r="U83" s="6"/>
      <c r="V83" s="7"/>
      <c r="W83" s="8"/>
      <c r="X83" s="7"/>
      <c r="Y83" s="7"/>
      <c r="Z83" s="12"/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238</v>
      </c>
      <c r="D84" s="22">
        <v>3</v>
      </c>
      <c r="E84" s="22">
        <v>22</v>
      </c>
      <c r="F84" s="16" t="s">
        <v>234</v>
      </c>
      <c r="G84" s="23">
        <v>10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1</v>
      </c>
      <c r="O84" s="7"/>
      <c r="P84" s="8"/>
      <c r="Q84" s="7"/>
      <c r="R84" s="19">
        <v>2</v>
      </c>
      <c r="S84" s="23"/>
      <c r="T84" s="5"/>
      <c r="U84" s="6"/>
      <c r="V84" s="7"/>
      <c r="W84" s="8"/>
      <c r="X84" s="7"/>
      <c r="Y84" s="7"/>
      <c r="Z84" s="12"/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238</v>
      </c>
      <c r="D85" s="22">
        <v>3</v>
      </c>
      <c r="E85" s="22">
        <v>22</v>
      </c>
      <c r="F85" s="16" t="s">
        <v>234</v>
      </c>
      <c r="G85" s="23">
        <v>10</v>
      </c>
      <c r="H85" s="23">
        <v>4</v>
      </c>
      <c r="I85" s="16">
        <v>2</v>
      </c>
      <c r="J85" s="24"/>
      <c r="K85" s="13">
        <v>3</v>
      </c>
      <c r="L85" s="23">
        <v>1</v>
      </c>
      <c r="M85" s="5"/>
      <c r="N85" s="6"/>
      <c r="O85" s="7">
        <v>2</v>
      </c>
      <c r="P85" s="8"/>
      <c r="Q85" s="7"/>
      <c r="R85" s="19">
        <v>2</v>
      </c>
      <c r="S85" s="23">
        <v>1</v>
      </c>
      <c r="T85" s="5"/>
      <c r="U85" s="6"/>
      <c r="V85" s="7">
        <v>1</v>
      </c>
      <c r="W85" s="8"/>
      <c r="X85" s="7"/>
      <c r="Y85" s="7"/>
      <c r="Z85" s="12"/>
      <c r="AA85" s="19">
        <v>1</v>
      </c>
    </row>
    <row r="86" spans="1:27" ht="15.95" customHeight="1" x14ac:dyDescent="0.15">
      <c r="A86" s="1">
        <v>75</v>
      </c>
      <c r="B86" s="30">
        <v>1</v>
      </c>
      <c r="C86" s="21" t="s">
        <v>238</v>
      </c>
      <c r="D86" s="22">
        <v>3</v>
      </c>
      <c r="E86" s="22">
        <v>22</v>
      </c>
      <c r="F86" s="16" t="s">
        <v>234</v>
      </c>
      <c r="G86" s="23">
        <v>10</v>
      </c>
      <c r="H86" s="23">
        <v>3</v>
      </c>
      <c r="I86" s="16">
        <v>2</v>
      </c>
      <c r="J86" s="24"/>
      <c r="K86" s="13">
        <v>2</v>
      </c>
      <c r="L86" s="23"/>
      <c r="M86" s="5"/>
      <c r="N86" s="6"/>
      <c r="O86" s="7"/>
      <c r="P86" s="8"/>
      <c r="Q86" s="7"/>
      <c r="R86" s="19">
        <v>0</v>
      </c>
      <c r="S86" s="23">
        <v>1</v>
      </c>
      <c r="T86" s="5"/>
      <c r="U86" s="6">
        <v>1</v>
      </c>
      <c r="V86" s="7"/>
      <c r="W86" s="8"/>
      <c r="X86" s="7"/>
      <c r="Y86" s="7"/>
      <c r="Z86" s="12"/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238</v>
      </c>
      <c r="D87" s="22">
        <v>3</v>
      </c>
      <c r="E87" s="22">
        <v>22</v>
      </c>
      <c r="F87" s="16" t="s">
        <v>234</v>
      </c>
      <c r="G87" s="23">
        <v>10</v>
      </c>
      <c r="H87" s="23">
        <v>2</v>
      </c>
      <c r="I87" s="16">
        <v>2</v>
      </c>
      <c r="J87" s="24"/>
      <c r="K87" s="13">
        <v>1</v>
      </c>
      <c r="L87" s="23">
        <v>1</v>
      </c>
      <c r="M87" s="5"/>
      <c r="N87" s="6">
        <v>1</v>
      </c>
      <c r="O87" s="7"/>
      <c r="P87" s="8"/>
      <c r="Q87" s="7"/>
      <c r="R87" s="19">
        <v>1</v>
      </c>
      <c r="S87" s="23"/>
      <c r="T87" s="5"/>
      <c r="U87" s="6"/>
      <c r="V87" s="7"/>
      <c r="W87" s="8"/>
      <c r="X87" s="7"/>
      <c r="Y87" s="7"/>
      <c r="Z87" s="12"/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238</v>
      </c>
      <c r="D88" s="22">
        <v>3</v>
      </c>
      <c r="E88" s="22">
        <v>22</v>
      </c>
      <c r="F88" s="16" t="s">
        <v>234</v>
      </c>
      <c r="G88" s="23">
        <v>10</v>
      </c>
      <c r="H88" s="23">
        <v>4</v>
      </c>
      <c r="I88" s="16">
        <v>2</v>
      </c>
      <c r="J88" s="24"/>
      <c r="K88" s="13">
        <v>1</v>
      </c>
      <c r="L88" s="23">
        <v>1</v>
      </c>
      <c r="M88" s="5"/>
      <c r="N88" s="6"/>
      <c r="O88" s="7">
        <v>1</v>
      </c>
      <c r="P88" s="8"/>
      <c r="Q88" s="7"/>
      <c r="R88" s="19">
        <v>1</v>
      </c>
      <c r="S88" s="23"/>
      <c r="T88" s="5"/>
      <c r="U88" s="6"/>
      <c r="V88" s="7"/>
      <c r="W88" s="8"/>
      <c r="X88" s="7"/>
      <c r="Y88" s="7"/>
      <c r="Z88" s="12"/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238</v>
      </c>
      <c r="D89" s="22">
        <v>3</v>
      </c>
      <c r="E89" s="22">
        <v>22</v>
      </c>
      <c r="F89" s="16" t="s">
        <v>234</v>
      </c>
      <c r="G89" s="23">
        <v>10</v>
      </c>
      <c r="H89" s="23">
        <v>4</v>
      </c>
      <c r="I89" s="16">
        <v>2</v>
      </c>
      <c r="J89" s="24"/>
      <c r="K89" s="13">
        <v>3</v>
      </c>
      <c r="L89" s="23">
        <v>1</v>
      </c>
      <c r="M89" s="5"/>
      <c r="N89" s="6"/>
      <c r="O89" s="7">
        <v>1</v>
      </c>
      <c r="P89" s="8"/>
      <c r="Q89" s="7"/>
      <c r="R89" s="19">
        <v>1</v>
      </c>
      <c r="S89" s="23">
        <v>1</v>
      </c>
      <c r="T89" s="5"/>
      <c r="U89" s="6"/>
      <c r="V89" s="7">
        <v>1</v>
      </c>
      <c r="W89" s="8"/>
      <c r="X89" s="7"/>
      <c r="Y89" s="7"/>
      <c r="Z89" s="12"/>
      <c r="AA89" s="19">
        <v>1</v>
      </c>
    </row>
    <row r="90" spans="1:27" ht="15.95" customHeight="1" x14ac:dyDescent="0.15">
      <c r="A90" s="1">
        <v>79</v>
      </c>
      <c r="B90" s="30">
        <v>1</v>
      </c>
      <c r="C90" s="21" t="s">
        <v>238</v>
      </c>
      <c r="D90" s="22">
        <v>3</v>
      </c>
      <c r="E90" s="22">
        <v>22</v>
      </c>
      <c r="F90" s="16" t="s">
        <v>234</v>
      </c>
      <c r="G90" s="23">
        <v>10</v>
      </c>
      <c r="H90" s="23">
        <v>3</v>
      </c>
      <c r="I90" s="16">
        <v>2</v>
      </c>
      <c r="J90" s="24"/>
      <c r="K90" s="13">
        <v>1</v>
      </c>
      <c r="L90" s="23">
        <v>1</v>
      </c>
      <c r="M90" s="5"/>
      <c r="N90" s="6"/>
      <c r="O90" s="7">
        <v>1</v>
      </c>
      <c r="P90" s="8"/>
      <c r="Q90" s="7"/>
      <c r="R90" s="19">
        <v>1</v>
      </c>
      <c r="S90" s="23"/>
      <c r="T90" s="5"/>
      <c r="U90" s="6"/>
      <c r="V90" s="7"/>
      <c r="W90" s="8"/>
      <c r="X90" s="7"/>
      <c r="Y90" s="7"/>
      <c r="Z90" s="12"/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238</v>
      </c>
      <c r="D91" s="22">
        <v>3</v>
      </c>
      <c r="E91" s="22">
        <v>22</v>
      </c>
      <c r="F91" s="16" t="s">
        <v>234</v>
      </c>
      <c r="G91" s="23">
        <v>10</v>
      </c>
      <c r="H91" s="23">
        <v>4</v>
      </c>
      <c r="I91" s="16">
        <v>2</v>
      </c>
      <c r="J91" s="24"/>
      <c r="K91" s="13">
        <v>3</v>
      </c>
      <c r="L91" s="23">
        <v>1</v>
      </c>
      <c r="M91" s="5"/>
      <c r="N91" s="6"/>
      <c r="O91" s="7">
        <v>1</v>
      </c>
      <c r="P91" s="8"/>
      <c r="Q91" s="7"/>
      <c r="R91" s="19">
        <v>1</v>
      </c>
      <c r="S91" s="23">
        <v>1</v>
      </c>
      <c r="T91" s="5"/>
      <c r="U91" s="6"/>
      <c r="V91" s="7">
        <v>1</v>
      </c>
      <c r="W91" s="8"/>
      <c r="X91" s="7"/>
      <c r="Y91" s="7"/>
      <c r="Z91" s="12"/>
      <c r="AA91" s="19">
        <v>1</v>
      </c>
    </row>
    <row r="92" spans="1:27" ht="15.95" customHeight="1" x14ac:dyDescent="0.15">
      <c r="A92" s="1">
        <v>81</v>
      </c>
      <c r="B92" s="30">
        <v>1</v>
      </c>
      <c r="C92" s="21" t="s">
        <v>238</v>
      </c>
      <c r="D92" s="22">
        <v>3</v>
      </c>
      <c r="E92" s="22">
        <v>22</v>
      </c>
      <c r="F92" s="16" t="s">
        <v>234</v>
      </c>
      <c r="G92" s="23">
        <v>10</v>
      </c>
      <c r="H92" s="23">
        <v>2</v>
      </c>
      <c r="I92" s="16">
        <v>2</v>
      </c>
      <c r="J92" s="24"/>
      <c r="K92" s="13">
        <v>2</v>
      </c>
      <c r="L92" s="23"/>
      <c r="M92" s="5"/>
      <c r="N92" s="6"/>
      <c r="O92" s="7"/>
      <c r="P92" s="8"/>
      <c r="Q92" s="7"/>
      <c r="R92" s="19">
        <v>0</v>
      </c>
      <c r="S92" s="23">
        <v>1</v>
      </c>
      <c r="T92" s="5"/>
      <c r="U92" s="6">
        <v>1</v>
      </c>
      <c r="V92" s="7"/>
      <c r="W92" s="8"/>
      <c r="X92" s="7"/>
      <c r="Y92" s="7"/>
      <c r="Z92" s="12"/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238</v>
      </c>
      <c r="D93" s="22">
        <v>3</v>
      </c>
      <c r="E93" s="22">
        <v>22</v>
      </c>
      <c r="F93" s="16" t="s">
        <v>234</v>
      </c>
      <c r="G93" s="23">
        <v>10</v>
      </c>
      <c r="H93" s="23">
        <v>4</v>
      </c>
      <c r="I93" s="16">
        <v>2</v>
      </c>
      <c r="J93" s="24"/>
      <c r="K93" s="13">
        <v>2</v>
      </c>
      <c r="L93" s="23"/>
      <c r="M93" s="5"/>
      <c r="N93" s="6"/>
      <c r="O93" s="7"/>
      <c r="P93" s="8"/>
      <c r="Q93" s="7"/>
      <c r="R93" s="19">
        <v>0</v>
      </c>
      <c r="S93" s="23">
        <v>1</v>
      </c>
      <c r="T93" s="5"/>
      <c r="U93" s="6">
        <v>1</v>
      </c>
      <c r="V93" s="7"/>
      <c r="W93" s="8"/>
      <c r="X93" s="7"/>
      <c r="Y93" s="7"/>
      <c r="Z93" s="12"/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238</v>
      </c>
      <c r="D94" s="22">
        <v>3</v>
      </c>
      <c r="E94" s="22">
        <v>22</v>
      </c>
      <c r="F94" s="16" t="s">
        <v>234</v>
      </c>
      <c r="G94" s="23">
        <v>10</v>
      </c>
      <c r="H94" s="23">
        <v>5</v>
      </c>
      <c r="I94" s="16">
        <v>2</v>
      </c>
      <c r="J94" s="24"/>
      <c r="K94" s="13">
        <v>1</v>
      </c>
      <c r="L94" s="23">
        <v>1</v>
      </c>
      <c r="M94" s="5"/>
      <c r="N94" s="6">
        <v>4</v>
      </c>
      <c r="O94" s="7"/>
      <c r="P94" s="8"/>
      <c r="Q94" s="7"/>
      <c r="R94" s="19">
        <v>4</v>
      </c>
      <c r="S94" s="23"/>
      <c r="T94" s="5"/>
      <c r="U94" s="6"/>
      <c r="V94" s="7"/>
      <c r="W94" s="8"/>
      <c r="X94" s="7"/>
      <c r="Y94" s="7"/>
      <c r="Z94" s="12"/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238</v>
      </c>
      <c r="D95" s="22">
        <v>3</v>
      </c>
      <c r="E95" s="22">
        <v>22</v>
      </c>
      <c r="F95" s="16" t="s">
        <v>234</v>
      </c>
      <c r="G95" s="23">
        <v>10</v>
      </c>
      <c r="H95" s="23">
        <v>3</v>
      </c>
      <c r="I95" s="16">
        <v>2</v>
      </c>
      <c r="J95" s="24"/>
      <c r="K95" s="13">
        <v>2</v>
      </c>
      <c r="L95" s="23"/>
      <c r="M95" s="5"/>
      <c r="N95" s="6"/>
      <c r="O95" s="7"/>
      <c r="P95" s="8"/>
      <c r="Q95" s="7"/>
      <c r="R95" s="19">
        <v>0</v>
      </c>
      <c r="S95" s="23">
        <v>1</v>
      </c>
      <c r="T95" s="5"/>
      <c r="U95" s="6">
        <v>1</v>
      </c>
      <c r="V95" s="7"/>
      <c r="W95" s="8"/>
      <c r="X95" s="7"/>
      <c r="Y95" s="7"/>
      <c r="Z95" s="12"/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238</v>
      </c>
      <c r="D96" s="22">
        <v>3</v>
      </c>
      <c r="E96" s="22">
        <v>22</v>
      </c>
      <c r="F96" s="16" t="s">
        <v>234</v>
      </c>
      <c r="G96" s="23">
        <v>11</v>
      </c>
      <c r="H96" s="23">
        <v>3</v>
      </c>
      <c r="I96" s="16">
        <v>2</v>
      </c>
      <c r="J96" s="24"/>
      <c r="K96" s="13">
        <v>2</v>
      </c>
      <c r="L96" s="23"/>
      <c r="M96" s="5"/>
      <c r="N96" s="6"/>
      <c r="O96" s="7"/>
      <c r="P96" s="8"/>
      <c r="Q96" s="7"/>
      <c r="R96" s="19">
        <v>0</v>
      </c>
      <c r="S96" s="23">
        <v>1</v>
      </c>
      <c r="T96" s="5"/>
      <c r="U96" s="6">
        <v>1</v>
      </c>
      <c r="V96" s="7"/>
      <c r="W96" s="8"/>
      <c r="X96" s="7"/>
      <c r="Y96" s="7"/>
      <c r="Z96" s="12"/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238</v>
      </c>
      <c r="D97" s="22">
        <v>3</v>
      </c>
      <c r="E97" s="22">
        <v>22</v>
      </c>
      <c r="F97" s="16" t="s">
        <v>234</v>
      </c>
      <c r="G97" s="23">
        <v>11</v>
      </c>
      <c r="H97" s="23">
        <v>2</v>
      </c>
      <c r="I97" s="16">
        <v>2</v>
      </c>
      <c r="J97" s="24"/>
      <c r="K97" s="13">
        <v>1</v>
      </c>
      <c r="L97" s="23">
        <v>1</v>
      </c>
      <c r="M97" s="5"/>
      <c r="N97" s="6">
        <v>1</v>
      </c>
      <c r="O97" s="7"/>
      <c r="P97" s="8"/>
      <c r="Q97" s="7"/>
      <c r="R97" s="19">
        <v>1</v>
      </c>
      <c r="S97" s="23"/>
      <c r="T97" s="5"/>
      <c r="U97" s="6"/>
      <c r="V97" s="7"/>
      <c r="W97" s="8"/>
      <c r="X97" s="7"/>
      <c r="Y97" s="7"/>
      <c r="Z97" s="12"/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238</v>
      </c>
      <c r="D98" s="22">
        <v>3</v>
      </c>
      <c r="E98" s="22">
        <v>22</v>
      </c>
      <c r="F98" s="16" t="s">
        <v>234</v>
      </c>
      <c r="G98" s="23">
        <v>11</v>
      </c>
      <c r="H98" s="23">
        <v>5</v>
      </c>
      <c r="I98" s="16">
        <v>2</v>
      </c>
      <c r="J98" s="24"/>
      <c r="K98" s="13">
        <v>2</v>
      </c>
      <c r="L98" s="23"/>
      <c r="M98" s="5"/>
      <c r="N98" s="6"/>
      <c r="O98" s="7"/>
      <c r="P98" s="8"/>
      <c r="Q98" s="7"/>
      <c r="R98" s="19">
        <v>0</v>
      </c>
      <c r="S98" s="23">
        <v>1</v>
      </c>
      <c r="T98" s="5"/>
      <c r="U98" s="6">
        <v>1</v>
      </c>
      <c r="V98" s="7"/>
      <c r="W98" s="8"/>
      <c r="X98" s="7"/>
      <c r="Y98" s="7"/>
      <c r="Z98" s="12"/>
      <c r="AA98" s="19">
        <v>1</v>
      </c>
    </row>
    <row r="99" spans="1:27" ht="15.95" customHeight="1" x14ac:dyDescent="0.15">
      <c r="A99" s="1">
        <v>88</v>
      </c>
      <c r="B99" s="30">
        <v>1</v>
      </c>
      <c r="C99" s="21" t="s">
        <v>238</v>
      </c>
      <c r="D99" s="22">
        <v>3</v>
      </c>
      <c r="E99" s="22">
        <v>22</v>
      </c>
      <c r="F99" s="16" t="s">
        <v>234</v>
      </c>
      <c r="G99" s="23">
        <v>11</v>
      </c>
      <c r="H99" s="23">
        <v>5</v>
      </c>
      <c r="I99" s="16">
        <v>2</v>
      </c>
      <c r="J99" s="24"/>
      <c r="K99" s="13">
        <v>1</v>
      </c>
      <c r="L99" s="23">
        <v>1</v>
      </c>
      <c r="M99" s="5"/>
      <c r="N99" s="6">
        <v>1</v>
      </c>
      <c r="O99" s="7"/>
      <c r="P99" s="8"/>
      <c r="Q99" s="7"/>
      <c r="R99" s="19">
        <v>1</v>
      </c>
      <c r="S99" s="23"/>
      <c r="T99" s="5"/>
      <c r="U99" s="6"/>
      <c r="V99" s="7"/>
      <c r="W99" s="8"/>
      <c r="X99" s="7"/>
      <c r="Y99" s="7"/>
      <c r="Z99" s="12"/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238</v>
      </c>
      <c r="D100" s="22">
        <v>3</v>
      </c>
      <c r="E100" s="22">
        <v>22</v>
      </c>
      <c r="F100" s="16" t="s">
        <v>234</v>
      </c>
      <c r="G100" s="23">
        <v>11</v>
      </c>
      <c r="H100" s="23">
        <v>4</v>
      </c>
      <c r="I100" s="16">
        <v>2</v>
      </c>
      <c r="J100" s="24"/>
      <c r="K100" s="13">
        <v>1</v>
      </c>
      <c r="L100" s="23">
        <v>1</v>
      </c>
      <c r="M100" s="5"/>
      <c r="N100" s="6"/>
      <c r="O100" s="7">
        <v>1</v>
      </c>
      <c r="P100" s="8"/>
      <c r="Q100" s="7"/>
      <c r="R100" s="19">
        <v>1</v>
      </c>
      <c r="S100" s="23"/>
      <c r="T100" s="5"/>
      <c r="U100" s="6"/>
      <c r="V100" s="7"/>
      <c r="W100" s="8"/>
      <c r="X100" s="7"/>
      <c r="Y100" s="7"/>
      <c r="Z100" s="12"/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238</v>
      </c>
      <c r="D101" s="22">
        <v>3</v>
      </c>
      <c r="E101" s="22">
        <v>22</v>
      </c>
      <c r="F101" s="16" t="s">
        <v>234</v>
      </c>
      <c r="G101" s="23">
        <v>11</v>
      </c>
      <c r="H101" s="23">
        <v>2</v>
      </c>
      <c r="I101" s="16">
        <v>2</v>
      </c>
      <c r="J101" s="24"/>
      <c r="K101" s="13">
        <v>2</v>
      </c>
      <c r="L101" s="23"/>
      <c r="M101" s="5"/>
      <c r="N101" s="6"/>
      <c r="O101" s="7"/>
      <c r="P101" s="8"/>
      <c r="Q101" s="7"/>
      <c r="R101" s="19">
        <v>0</v>
      </c>
      <c r="S101" s="23">
        <v>1</v>
      </c>
      <c r="T101" s="5"/>
      <c r="U101" s="6">
        <v>1</v>
      </c>
      <c r="V101" s="7"/>
      <c r="W101" s="8"/>
      <c r="X101" s="7"/>
      <c r="Y101" s="7"/>
      <c r="Z101" s="12"/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238</v>
      </c>
      <c r="D102" s="22">
        <v>3</v>
      </c>
      <c r="E102" s="22">
        <v>22</v>
      </c>
      <c r="F102" s="16" t="s">
        <v>234</v>
      </c>
      <c r="G102" s="23">
        <v>11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/>
      <c r="N102" s="6">
        <v>1</v>
      </c>
      <c r="O102" s="7"/>
      <c r="P102" s="8"/>
      <c r="Q102" s="7"/>
      <c r="R102" s="19">
        <v>1</v>
      </c>
      <c r="S102" s="23"/>
      <c r="T102" s="5"/>
      <c r="U102" s="6"/>
      <c r="V102" s="7"/>
      <c r="W102" s="8"/>
      <c r="X102" s="7"/>
      <c r="Y102" s="7"/>
      <c r="Z102" s="12"/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238</v>
      </c>
      <c r="D103" s="22">
        <v>3</v>
      </c>
      <c r="E103" s="22">
        <v>22</v>
      </c>
      <c r="F103" s="16" t="s">
        <v>234</v>
      </c>
      <c r="G103" s="23">
        <v>11</v>
      </c>
      <c r="H103" s="23">
        <v>5</v>
      </c>
      <c r="I103" s="16">
        <v>2</v>
      </c>
      <c r="J103" s="24"/>
      <c r="K103" s="13">
        <v>2</v>
      </c>
      <c r="L103" s="23"/>
      <c r="M103" s="5"/>
      <c r="N103" s="6"/>
      <c r="O103" s="7"/>
      <c r="P103" s="8"/>
      <c r="Q103" s="7"/>
      <c r="R103" s="19">
        <v>0</v>
      </c>
      <c r="S103" s="23">
        <v>1</v>
      </c>
      <c r="T103" s="5"/>
      <c r="U103" s="6"/>
      <c r="V103" s="7">
        <v>1</v>
      </c>
      <c r="W103" s="8"/>
      <c r="X103" s="7"/>
      <c r="Y103" s="7"/>
      <c r="Z103" s="12"/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238</v>
      </c>
      <c r="D104" s="22">
        <v>3</v>
      </c>
      <c r="E104" s="22">
        <v>22</v>
      </c>
      <c r="F104" s="16" t="s">
        <v>234</v>
      </c>
      <c r="G104" s="23">
        <v>11</v>
      </c>
      <c r="H104" s="23">
        <v>2</v>
      </c>
      <c r="I104" s="16">
        <v>2</v>
      </c>
      <c r="J104" s="24"/>
      <c r="K104" s="13">
        <v>2</v>
      </c>
      <c r="L104" s="23"/>
      <c r="M104" s="5"/>
      <c r="N104" s="6"/>
      <c r="O104" s="7"/>
      <c r="P104" s="8"/>
      <c r="Q104" s="7"/>
      <c r="R104" s="19">
        <v>0</v>
      </c>
      <c r="S104" s="23">
        <v>1</v>
      </c>
      <c r="T104" s="5">
        <v>1</v>
      </c>
      <c r="U104" s="6"/>
      <c r="V104" s="7"/>
      <c r="W104" s="8"/>
      <c r="X104" s="7"/>
      <c r="Y104" s="7"/>
      <c r="Z104" s="12"/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 t="s">
        <v>238</v>
      </c>
      <c r="D105" s="22">
        <v>3</v>
      </c>
      <c r="E105" s="22">
        <v>22</v>
      </c>
      <c r="F105" s="16" t="s">
        <v>234</v>
      </c>
      <c r="G105" s="23">
        <v>9</v>
      </c>
      <c r="H105" s="23">
        <v>6</v>
      </c>
      <c r="I105" s="16">
        <v>2</v>
      </c>
      <c r="J105" s="24"/>
      <c r="K105" s="13">
        <v>1</v>
      </c>
      <c r="L105" s="23">
        <v>1</v>
      </c>
      <c r="M105" s="5"/>
      <c r="N105" s="6"/>
      <c r="O105" s="7">
        <v>1</v>
      </c>
      <c r="P105" s="8"/>
      <c r="Q105" s="7"/>
      <c r="R105" s="19">
        <v>1</v>
      </c>
      <c r="S105" s="23"/>
      <c r="T105" s="5"/>
      <c r="U105" s="6"/>
      <c r="V105" s="7"/>
      <c r="W105" s="8"/>
      <c r="X105" s="7"/>
      <c r="Y105" s="7"/>
      <c r="Z105" s="12"/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238</v>
      </c>
      <c r="D106" s="22">
        <v>3</v>
      </c>
      <c r="E106" s="22">
        <v>22</v>
      </c>
      <c r="F106" s="16" t="s">
        <v>234</v>
      </c>
      <c r="G106" s="23">
        <v>9</v>
      </c>
      <c r="H106" s="23">
        <v>2</v>
      </c>
      <c r="I106" s="16">
        <v>2</v>
      </c>
      <c r="J106" s="24"/>
      <c r="K106" s="13">
        <v>2</v>
      </c>
      <c r="L106" s="23"/>
      <c r="M106" s="5"/>
      <c r="N106" s="6"/>
      <c r="O106" s="7"/>
      <c r="P106" s="8"/>
      <c r="Q106" s="7"/>
      <c r="R106" s="19">
        <v>0</v>
      </c>
      <c r="S106" s="23">
        <v>1</v>
      </c>
      <c r="T106" s="5"/>
      <c r="U106" s="6">
        <v>1</v>
      </c>
      <c r="V106" s="7"/>
      <c r="W106" s="8"/>
      <c r="X106" s="7"/>
      <c r="Y106" s="7"/>
      <c r="Z106" s="12"/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 t="s">
        <v>238</v>
      </c>
      <c r="D107" s="22">
        <v>3</v>
      </c>
      <c r="E107" s="22">
        <v>22</v>
      </c>
      <c r="F107" s="16" t="s">
        <v>234</v>
      </c>
      <c r="G107" s="23">
        <v>9</v>
      </c>
      <c r="H107" s="23">
        <v>5</v>
      </c>
      <c r="I107" s="16">
        <v>2</v>
      </c>
      <c r="J107" s="24"/>
      <c r="K107" s="13">
        <v>2</v>
      </c>
      <c r="L107" s="23"/>
      <c r="M107" s="5"/>
      <c r="N107" s="6"/>
      <c r="O107" s="7"/>
      <c r="P107" s="8"/>
      <c r="Q107" s="7"/>
      <c r="R107" s="19">
        <v>0</v>
      </c>
      <c r="S107" s="23">
        <v>1</v>
      </c>
      <c r="T107" s="5"/>
      <c r="U107" s="6">
        <v>1</v>
      </c>
      <c r="V107" s="7"/>
      <c r="W107" s="8"/>
      <c r="X107" s="7"/>
      <c r="Y107" s="7"/>
      <c r="Z107" s="12"/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 t="s">
        <v>238</v>
      </c>
      <c r="D108" s="22">
        <v>3</v>
      </c>
      <c r="E108" s="22">
        <v>22</v>
      </c>
      <c r="F108" s="16" t="s">
        <v>234</v>
      </c>
      <c r="G108" s="23">
        <v>9</v>
      </c>
      <c r="H108" s="23">
        <v>2</v>
      </c>
      <c r="I108" s="16">
        <v>2</v>
      </c>
      <c r="J108" s="24"/>
      <c r="K108" s="13">
        <v>2</v>
      </c>
      <c r="L108" s="23"/>
      <c r="M108" s="5"/>
      <c r="N108" s="6"/>
      <c r="O108" s="7"/>
      <c r="P108" s="8"/>
      <c r="Q108" s="7"/>
      <c r="R108" s="19">
        <v>0</v>
      </c>
      <c r="S108" s="23">
        <v>1</v>
      </c>
      <c r="T108" s="5"/>
      <c r="U108" s="6">
        <v>1</v>
      </c>
      <c r="V108" s="7"/>
      <c r="W108" s="8"/>
      <c r="X108" s="7"/>
      <c r="Y108" s="7"/>
      <c r="Z108" s="12"/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238</v>
      </c>
      <c r="D109" s="22">
        <v>3</v>
      </c>
      <c r="E109" s="22">
        <v>22</v>
      </c>
      <c r="F109" s="16" t="s">
        <v>234</v>
      </c>
      <c r="G109" s="23">
        <v>9</v>
      </c>
      <c r="H109" s="23">
        <v>7</v>
      </c>
      <c r="I109" s="16">
        <v>2</v>
      </c>
      <c r="J109" s="24"/>
      <c r="K109" s="13">
        <v>1</v>
      </c>
      <c r="L109" s="23">
        <v>1</v>
      </c>
      <c r="M109" s="5"/>
      <c r="N109" s="6">
        <v>1</v>
      </c>
      <c r="O109" s="7"/>
      <c r="P109" s="8"/>
      <c r="Q109" s="7"/>
      <c r="R109" s="19">
        <v>1</v>
      </c>
      <c r="S109" s="23"/>
      <c r="T109" s="5"/>
      <c r="U109" s="6"/>
      <c r="V109" s="7"/>
      <c r="W109" s="8"/>
      <c r="X109" s="7"/>
      <c r="Y109" s="7"/>
      <c r="Z109" s="12"/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238</v>
      </c>
      <c r="D110" s="22">
        <v>3</v>
      </c>
      <c r="E110" s="22">
        <v>22</v>
      </c>
      <c r="F110" s="16" t="s">
        <v>234</v>
      </c>
      <c r="G110" s="23">
        <v>9</v>
      </c>
      <c r="H110" s="23">
        <v>5</v>
      </c>
      <c r="I110" s="16">
        <v>2</v>
      </c>
      <c r="J110" s="24"/>
      <c r="K110" s="13">
        <v>2</v>
      </c>
      <c r="L110" s="23"/>
      <c r="M110" s="5"/>
      <c r="N110" s="6"/>
      <c r="O110" s="7"/>
      <c r="P110" s="8"/>
      <c r="Q110" s="7"/>
      <c r="R110" s="19">
        <v>0</v>
      </c>
      <c r="S110" s="23">
        <v>1</v>
      </c>
      <c r="T110" s="5"/>
      <c r="U110" s="6">
        <v>1</v>
      </c>
      <c r="V110" s="7"/>
      <c r="W110" s="8"/>
      <c r="X110" s="7"/>
      <c r="Y110" s="7"/>
      <c r="Z110" s="12"/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238</v>
      </c>
      <c r="D111" s="22">
        <v>3</v>
      </c>
      <c r="E111" s="22">
        <v>22</v>
      </c>
      <c r="F111" s="16" t="s">
        <v>234</v>
      </c>
      <c r="G111" s="23">
        <v>9</v>
      </c>
      <c r="H111" s="23">
        <v>3</v>
      </c>
      <c r="I111" s="16">
        <v>2</v>
      </c>
      <c r="J111" s="24"/>
      <c r="K111" s="13">
        <v>3</v>
      </c>
      <c r="L111" s="23">
        <v>1</v>
      </c>
      <c r="M111" s="5"/>
      <c r="N111" s="6">
        <v>1</v>
      </c>
      <c r="O111" s="7">
        <v>1</v>
      </c>
      <c r="P111" s="8"/>
      <c r="Q111" s="7"/>
      <c r="R111" s="19">
        <v>2</v>
      </c>
      <c r="S111" s="23">
        <v>1</v>
      </c>
      <c r="T111" s="5"/>
      <c r="U111" s="6"/>
      <c r="V111" s="7">
        <v>1</v>
      </c>
      <c r="W111" s="8"/>
      <c r="X111" s="7"/>
      <c r="Y111" s="7"/>
      <c r="Z111" s="12"/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238</v>
      </c>
      <c r="D112" s="22">
        <v>3</v>
      </c>
      <c r="E112" s="22">
        <v>22</v>
      </c>
      <c r="F112" s="16" t="s">
        <v>234</v>
      </c>
      <c r="G112" s="23">
        <v>9</v>
      </c>
      <c r="H112" s="23">
        <v>3</v>
      </c>
      <c r="I112" s="16">
        <v>2</v>
      </c>
      <c r="J112" s="24"/>
      <c r="K112" s="13">
        <v>3</v>
      </c>
      <c r="L112" s="23">
        <v>1</v>
      </c>
      <c r="M112" s="5">
        <v>1</v>
      </c>
      <c r="N112" s="6"/>
      <c r="O112" s="7"/>
      <c r="P112" s="8"/>
      <c r="Q112" s="7"/>
      <c r="R112" s="19">
        <v>1</v>
      </c>
      <c r="S112" s="23">
        <v>1</v>
      </c>
      <c r="T112" s="5"/>
      <c r="U112" s="6">
        <v>1</v>
      </c>
      <c r="V112" s="7"/>
      <c r="W112" s="8"/>
      <c r="X112" s="7"/>
      <c r="Y112" s="7"/>
      <c r="Z112" s="12"/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238</v>
      </c>
      <c r="D113" s="22">
        <v>3</v>
      </c>
      <c r="E113" s="22">
        <v>22</v>
      </c>
      <c r="F113" s="16" t="s">
        <v>234</v>
      </c>
      <c r="G113" s="23">
        <v>9</v>
      </c>
      <c r="H113" s="23">
        <v>3</v>
      </c>
      <c r="I113" s="16">
        <v>2</v>
      </c>
      <c r="J113" s="24"/>
      <c r="K113" s="13">
        <v>3</v>
      </c>
      <c r="L113" s="23">
        <v>1</v>
      </c>
      <c r="M113" s="5"/>
      <c r="N113" s="6"/>
      <c r="O113" s="7">
        <v>1</v>
      </c>
      <c r="P113" s="8"/>
      <c r="Q113" s="7"/>
      <c r="R113" s="19">
        <v>1</v>
      </c>
      <c r="S113" s="23">
        <v>1</v>
      </c>
      <c r="T113" s="5"/>
      <c r="U113" s="6"/>
      <c r="V113" s="7">
        <v>1</v>
      </c>
      <c r="W113" s="8"/>
      <c r="X113" s="7"/>
      <c r="Y113" s="7"/>
      <c r="Z113" s="12"/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238</v>
      </c>
      <c r="D114" s="22">
        <v>3</v>
      </c>
      <c r="E114" s="22">
        <v>22</v>
      </c>
      <c r="F114" s="16" t="s">
        <v>234</v>
      </c>
      <c r="G114" s="23">
        <v>9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/>
      <c r="N114" s="6">
        <v>1</v>
      </c>
      <c r="O114" s="7"/>
      <c r="P114" s="8"/>
      <c r="Q114" s="7"/>
      <c r="R114" s="19">
        <v>1</v>
      </c>
      <c r="S114" s="23"/>
      <c r="T114" s="5"/>
      <c r="U114" s="6"/>
      <c r="V114" s="7"/>
      <c r="W114" s="8"/>
      <c r="X114" s="7"/>
      <c r="Y114" s="7"/>
      <c r="Z114" s="12"/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238</v>
      </c>
      <c r="D115" s="22">
        <v>3</v>
      </c>
      <c r="E115" s="22">
        <v>22</v>
      </c>
      <c r="F115" s="16" t="s">
        <v>234</v>
      </c>
      <c r="G115" s="23">
        <v>9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/>
      <c r="N115" s="6">
        <v>1</v>
      </c>
      <c r="O115" s="7"/>
      <c r="P115" s="8"/>
      <c r="Q115" s="7"/>
      <c r="R115" s="19">
        <v>1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238</v>
      </c>
      <c r="D116" s="22">
        <v>3</v>
      </c>
      <c r="E116" s="22">
        <v>22</v>
      </c>
      <c r="F116" s="16" t="s">
        <v>234</v>
      </c>
      <c r="G116" s="23">
        <v>9</v>
      </c>
      <c r="H116" s="23">
        <v>2</v>
      </c>
      <c r="I116" s="16">
        <v>2</v>
      </c>
      <c r="J116" s="24"/>
      <c r="K116" s="13">
        <v>3</v>
      </c>
      <c r="L116" s="23">
        <v>1</v>
      </c>
      <c r="M116" s="5"/>
      <c r="N116" s="6">
        <v>1</v>
      </c>
      <c r="O116" s="7">
        <v>1</v>
      </c>
      <c r="P116" s="8"/>
      <c r="Q116" s="7"/>
      <c r="R116" s="19">
        <v>2</v>
      </c>
      <c r="S116" s="23">
        <v>1</v>
      </c>
      <c r="T116" s="5"/>
      <c r="U116" s="6"/>
      <c r="V116" s="7">
        <v>1</v>
      </c>
      <c r="W116" s="8"/>
      <c r="X116" s="7"/>
      <c r="Y116" s="7"/>
      <c r="Z116" s="12"/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 t="s">
        <v>238</v>
      </c>
      <c r="D117" s="22">
        <v>3</v>
      </c>
      <c r="E117" s="22">
        <v>22</v>
      </c>
      <c r="F117" s="16" t="s">
        <v>234</v>
      </c>
      <c r="G117" s="23">
        <v>9</v>
      </c>
      <c r="H117" s="23">
        <v>2</v>
      </c>
      <c r="I117" s="16">
        <v>2</v>
      </c>
      <c r="J117" s="24"/>
      <c r="K117" s="13">
        <v>2</v>
      </c>
      <c r="L117" s="23"/>
      <c r="M117" s="5"/>
      <c r="N117" s="6"/>
      <c r="O117" s="7"/>
      <c r="P117" s="8"/>
      <c r="Q117" s="7"/>
      <c r="R117" s="19">
        <v>0</v>
      </c>
      <c r="S117" s="23">
        <v>1</v>
      </c>
      <c r="T117" s="5"/>
      <c r="U117" s="6">
        <v>1</v>
      </c>
      <c r="V117" s="7"/>
      <c r="W117" s="8"/>
      <c r="X117" s="7"/>
      <c r="Y117" s="7"/>
      <c r="Z117" s="12"/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 t="s">
        <v>238</v>
      </c>
      <c r="D118" s="22">
        <v>3</v>
      </c>
      <c r="E118" s="22">
        <v>22</v>
      </c>
      <c r="F118" s="16" t="s">
        <v>234</v>
      </c>
      <c r="G118" s="23">
        <v>9</v>
      </c>
      <c r="H118" s="23">
        <v>6</v>
      </c>
      <c r="I118" s="16">
        <v>2</v>
      </c>
      <c r="J118" s="24"/>
      <c r="K118" s="13">
        <v>1</v>
      </c>
      <c r="L118" s="23">
        <v>1</v>
      </c>
      <c r="M118" s="5"/>
      <c r="N118" s="6">
        <v>1</v>
      </c>
      <c r="O118" s="7"/>
      <c r="P118" s="8"/>
      <c r="Q118" s="7"/>
      <c r="R118" s="19">
        <v>1</v>
      </c>
      <c r="S118" s="23"/>
      <c r="T118" s="5"/>
      <c r="U118" s="6"/>
      <c r="V118" s="7"/>
      <c r="W118" s="8"/>
      <c r="X118" s="7"/>
      <c r="Y118" s="7"/>
      <c r="Z118" s="12"/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238</v>
      </c>
      <c r="D119" s="22">
        <v>3</v>
      </c>
      <c r="E119" s="22">
        <v>22</v>
      </c>
      <c r="F119" s="16" t="s">
        <v>234</v>
      </c>
      <c r="G119" s="23">
        <v>9</v>
      </c>
      <c r="H119" s="23">
        <v>4</v>
      </c>
      <c r="I119" s="16">
        <v>2</v>
      </c>
      <c r="J119" s="24"/>
      <c r="K119" s="13">
        <v>2</v>
      </c>
      <c r="L119" s="23"/>
      <c r="M119" s="5"/>
      <c r="N119" s="6"/>
      <c r="O119" s="7"/>
      <c r="P119" s="8"/>
      <c r="Q119" s="7"/>
      <c r="R119" s="19">
        <v>0</v>
      </c>
      <c r="S119" s="23">
        <v>1</v>
      </c>
      <c r="T119" s="5"/>
      <c r="U119" s="6">
        <v>1</v>
      </c>
      <c r="V119" s="7"/>
      <c r="W119" s="8"/>
      <c r="X119" s="7"/>
      <c r="Y119" s="7"/>
      <c r="Z119" s="12"/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238</v>
      </c>
      <c r="D120" s="22">
        <v>3</v>
      </c>
      <c r="E120" s="22">
        <v>22</v>
      </c>
      <c r="F120" s="16" t="s">
        <v>234</v>
      </c>
      <c r="G120" s="23">
        <v>9</v>
      </c>
      <c r="H120" s="23">
        <v>5</v>
      </c>
      <c r="I120" s="16">
        <v>2</v>
      </c>
      <c r="J120" s="24"/>
      <c r="K120" s="13">
        <v>3</v>
      </c>
      <c r="L120" s="23">
        <v>1</v>
      </c>
      <c r="M120" s="5"/>
      <c r="N120" s="6">
        <v>1</v>
      </c>
      <c r="O120" s="7"/>
      <c r="P120" s="8"/>
      <c r="Q120" s="7"/>
      <c r="R120" s="19">
        <v>1</v>
      </c>
      <c r="S120" s="23">
        <v>1</v>
      </c>
      <c r="T120" s="5"/>
      <c r="U120" s="6">
        <v>1</v>
      </c>
      <c r="V120" s="7"/>
      <c r="W120" s="8"/>
      <c r="X120" s="7"/>
      <c r="Y120" s="7"/>
      <c r="Z120" s="12"/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 t="s">
        <v>238</v>
      </c>
      <c r="D121" s="22">
        <v>3</v>
      </c>
      <c r="E121" s="22">
        <v>22</v>
      </c>
      <c r="F121" s="16" t="s">
        <v>234</v>
      </c>
      <c r="G121" s="23">
        <v>9</v>
      </c>
      <c r="H121" s="23">
        <v>2</v>
      </c>
      <c r="I121" s="16">
        <v>2</v>
      </c>
      <c r="J121" s="24"/>
      <c r="K121" s="13">
        <v>2</v>
      </c>
      <c r="L121" s="23"/>
      <c r="M121" s="5"/>
      <c r="N121" s="6"/>
      <c r="O121" s="7"/>
      <c r="P121" s="8"/>
      <c r="Q121" s="7"/>
      <c r="R121" s="19">
        <v>0</v>
      </c>
      <c r="S121" s="23">
        <v>1</v>
      </c>
      <c r="T121" s="5"/>
      <c r="U121" s="6">
        <v>1</v>
      </c>
      <c r="V121" s="7"/>
      <c r="W121" s="8"/>
      <c r="X121" s="7"/>
      <c r="Y121" s="7"/>
      <c r="Z121" s="12"/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238</v>
      </c>
      <c r="D122" s="22">
        <v>3</v>
      </c>
      <c r="E122" s="22">
        <v>22</v>
      </c>
      <c r="F122" s="16" t="s">
        <v>234</v>
      </c>
      <c r="G122" s="23">
        <v>10</v>
      </c>
      <c r="H122" s="23">
        <v>6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/>
      <c r="O122" s="7"/>
      <c r="P122" s="8"/>
      <c r="Q122" s="7"/>
      <c r="R122" s="19">
        <v>1</v>
      </c>
      <c r="S122" s="23"/>
      <c r="T122" s="5"/>
      <c r="U122" s="6"/>
      <c r="V122" s="7"/>
      <c r="W122" s="8"/>
      <c r="X122" s="7"/>
      <c r="Y122" s="7"/>
      <c r="Z122" s="12"/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238</v>
      </c>
      <c r="D123" s="22">
        <v>3</v>
      </c>
      <c r="E123" s="22">
        <v>22</v>
      </c>
      <c r="F123" s="16" t="s">
        <v>234</v>
      </c>
      <c r="G123" s="23">
        <v>10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/>
      <c r="N123" s="6">
        <v>1</v>
      </c>
      <c r="O123" s="7">
        <v>1</v>
      </c>
      <c r="P123" s="8"/>
      <c r="Q123" s="7"/>
      <c r="R123" s="19">
        <v>2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238</v>
      </c>
      <c r="D124" s="22">
        <v>3</v>
      </c>
      <c r="E124" s="22">
        <v>22</v>
      </c>
      <c r="F124" s="16" t="s">
        <v>234</v>
      </c>
      <c r="G124" s="23">
        <v>10</v>
      </c>
      <c r="H124" s="23">
        <v>7</v>
      </c>
      <c r="I124" s="16">
        <v>2</v>
      </c>
      <c r="J124" s="24"/>
      <c r="K124" s="13">
        <v>1</v>
      </c>
      <c r="L124" s="23">
        <v>1</v>
      </c>
      <c r="M124" s="5">
        <v>2</v>
      </c>
      <c r="N124" s="6"/>
      <c r="O124" s="7"/>
      <c r="P124" s="8"/>
      <c r="Q124" s="7"/>
      <c r="R124" s="19">
        <v>2</v>
      </c>
      <c r="S124" s="23"/>
      <c r="T124" s="5"/>
      <c r="U124" s="6"/>
      <c r="V124" s="7"/>
      <c r="W124" s="8"/>
      <c r="X124" s="7"/>
      <c r="Y124" s="7"/>
      <c r="Z124" s="12"/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238</v>
      </c>
      <c r="D125" s="22">
        <v>3</v>
      </c>
      <c r="E125" s="22">
        <v>22</v>
      </c>
      <c r="F125" s="16" t="s">
        <v>234</v>
      </c>
      <c r="G125" s="23">
        <v>17</v>
      </c>
      <c r="H125" s="23">
        <v>3</v>
      </c>
      <c r="I125" s="16">
        <v>2</v>
      </c>
      <c r="J125" s="24"/>
      <c r="K125" s="13">
        <v>3</v>
      </c>
      <c r="L125" s="23">
        <v>1</v>
      </c>
      <c r="M125" s="5"/>
      <c r="N125" s="6"/>
      <c r="O125" s="7">
        <v>1</v>
      </c>
      <c r="P125" s="8"/>
      <c r="Q125" s="7"/>
      <c r="R125" s="19">
        <v>1</v>
      </c>
      <c r="S125" s="23">
        <v>1</v>
      </c>
      <c r="T125" s="5"/>
      <c r="U125" s="6"/>
      <c r="V125" s="7">
        <v>1</v>
      </c>
      <c r="W125" s="8"/>
      <c r="X125" s="7"/>
      <c r="Y125" s="7"/>
      <c r="Z125" s="12"/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 t="s">
        <v>238</v>
      </c>
      <c r="D126" s="22">
        <v>3</v>
      </c>
      <c r="E126" s="22">
        <v>22</v>
      </c>
      <c r="F126" s="16" t="s">
        <v>234</v>
      </c>
      <c r="G126" s="23">
        <v>17</v>
      </c>
      <c r="H126" s="23">
        <v>2</v>
      </c>
      <c r="I126" s="16">
        <v>2</v>
      </c>
      <c r="J126" s="24"/>
      <c r="K126" s="13">
        <v>1</v>
      </c>
      <c r="L126" s="23">
        <v>1</v>
      </c>
      <c r="M126" s="5">
        <v>1</v>
      </c>
      <c r="N126" s="6"/>
      <c r="O126" s="7"/>
      <c r="P126" s="8"/>
      <c r="Q126" s="7"/>
      <c r="R126" s="19">
        <v>1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238</v>
      </c>
      <c r="D127" s="22">
        <v>3</v>
      </c>
      <c r="E127" s="22">
        <v>22</v>
      </c>
      <c r="F127" s="16" t="s">
        <v>234</v>
      </c>
      <c r="G127" s="23">
        <v>14</v>
      </c>
      <c r="H127" s="23">
        <v>4</v>
      </c>
      <c r="I127" s="16">
        <v>2</v>
      </c>
      <c r="J127" s="24"/>
      <c r="K127" s="13">
        <v>2</v>
      </c>
      <c r="L127" s="23"/>
      <c r="M127" s="5"/>
      <c r="N127" s="6"/>
      <c r="O127" s="7"/>
      <c r="P127" s="8"/>
      <c r="Q127" s="7"/>
      <c r="R127" s="19">
        <v>0</v>
      </c>
      <c r="S127" s="23">
        <v>3</v>
      </c>
      <c r="T127" s="5">
        <v>1</v>
      </c>
      <c r="U127" s="6"/>
      <c r="V127" s="7"/>
      <c r="W127" s="8"/>
      <c r="X127" s="7"/>
      <c r="Y127" s="7"/>
      <c r="Z127" s="12"/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 t="s">
        <v>238</v>
      </c>
      <c r="D128" s="22">
        <v>3</v>
      </c>
      <c r="E128" s="22">
        <v>22</v>
      </c>
      <c r="F128" s="16" t="s">
        <v>234</v>
      </c>
      <c r="G128" s="23">
        <v>17</v>
      </c>
      <c r="H128" s="23">
        <v>4</v>
      </c>
      <c r="I128" s="16">
        <v>2</v>
      </c>
      <c r="J128" s="24"/>
      <c r="K128" s="13">
        <v>3</v>
      </c>
      <c r="L128" s="23">
        <v>1</v>
      </c>
      <c r="M128" s="5"/>
      <c r="N128" s="6">
        <v>1</v>
      </c>
      <c r="O128" s="7">
        <v>2</v>
      </c>
      <c r="P128" s="8"/>
      <c r="Q128" s="7"/>
      <c r="R128" s="19">
        <v>3</v>
      </c>
      <c r="S128" s="23">
        <v>1</v>
      </c>
      <c r="T128" s="5"/>
      <c r="U128" s="6">
        <v>1</v>
      </c>
      <c r="V128" s="7"/>
      <c r="W128" s="8"/>
      <c r="X128" s="7"/>
      <c r="Y128" s="7"/>
      <c r="Z128" s="12"/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 t="s">
        <v>238</v>
      </c>
      <c r="D129" s="22">
        <v>3</v>
      </c>
      <c r="E129" s="22">
        <v>22</v>
      </c>
      <c r="F129" s="16" t="s">
        <v>234</v>
      </c>
      <c r="G129" s="23">
        <v>12</v>
      </c>
      <c r="H129" s="23">
        <v>2</v>
      </c>
      <c r="I129" s="16">
        <v>1</v>
      </c>
      <c r="J129" s="24">
        <v>11</v>
      </c>
      <c r="K129" s="13">
        <v>1</v>
      </c>
      <c r="L129" s="23">
        <v>1</v>
      </c>
      <c r="M129" s="5"/>
      <c r="N129" s="6">
        <v>1</v>
      </c>
      <c r="O129" s="7"/>
      <c r="P129" s="8"/>
      <c r="Q129" s="7"/>
      <c r="R129" s="19">
        <v>1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238</v>
      </c>
      <c r="D130" s="22">
        <v>3</v>
      </c>
      <c r="E130" s="22">
        <v>22</v>
      </c>
      <c r="F130" s="16" t="s">
        <v>234</v>
      </c>
      <c r="G130" s="23">
        <v>9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/>
      <c r="N130" s="6">
        <v>1</v>
      </c>
      <c r="O130" s="7"/>
      <c r="P130" s="8"/>
      <c r="Q130" s="7"/>
      <c r="R130" s="19">
        <v>1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238</v>
      </c>
      <c r="D131" s="22">
        <v>3</v>
      </c>
      <c r="E131" s="22">
        <v>22</v>
      </c>
      <c r="F131" s="16" t="s">
        <v>234</v>
      </c>
      <c r="G131" s="23">
        <v>10</v>
      </c>
      <c r="H131" s="23">
        <v>2</v>
      </c>
      <c r="I131" s="16">
        <v>2</v>
      </c>
      <c r="J131" s="24"/>
      <c r="K131" s="13">
        <v>3</v>
      </c>
      <c r="L131" s="23">
        <v>1</v>
      </c>
      <c r="M131" s="5"/>
      <c r="N131" s="6">
        <v>1</v>
      </c>
      <c r="O131" s="7"/>
      <c r="P131" s="8"/>
      <c r="Q131" s="7"/>
      <c r="R131" s="19">
        <v>1</v>
      </c>
      <c r="S131" s="23">
        <v>1</v>
      </c>
      <c r="T131" s="5"/>
      <c r="U131" s="6">
        <v>1</v>
      </c>
      <c r="V131" s="7"/>
      <c r="W131" s="8"/>
      <c r="X131" s="7"/>
      <c r="Y131" s="7"/>
      <c r="Z131" s="12"/>
      <c r="AA131" s="19">
        <v>1</v>
      </c>
    </row>
    <row r="132" spans="1:27" ht="15.95" customHeight="1" x14ac:dyDescent="0.15">
      <c r="A132" s="1">
        <v>121</v>
      </c>
      <c r="B132" s="30">
        <v>2</v>
      </c>
      <c r="C132" s="21" t="s">
        <v>238</v>
      </c>
      <c r="D132" s="22">
        <v>3</v>
      </c>
      <c r="E132" s="22">
        <v>22</v>
      </c>
      <c r="F132" s="16" t="s">
        <v>234</v>
      </c>
      <c r="G132" s="23"/>
      <c r="H132" s="23"/>
      <c r="I132" s="16"/>
      <c r="J132" s="24"/>
      <c r="K132" s="13">
        <v>2</v>
      </c>
      <c r="L132" s="23"/>
      <c r="M132" s="5"/>
      <c r="N132" s="6"/>
      <c r="O132" s="7"/>
      <c r="P132" s="8"/>
      <c r="Q132" s="7"/>
      <c r="R132" s="19">
        <v>0</v>
      </c>
      <c r="S132" s="23">
        <v>1</v>
      </c>
      <c r="T132" s="5"/>
      <c r="U132" s="6">
        <v>1</v>
      </c>
      <c r="V132" s="7"/>
      <c r="W132" s="8"/>
      <c r="X132" s="7"/>
      <c r="Y132" s="7"/>
      <c r="Z132" s="12"/>
      <c r="AA132" s="19">
        <v>1</v>
      </c>
    </row>
    <row r="133" spans="1:27" ht="15.95" customHeight="1" x14ac:dyDescent="0.15">
      <c r="A133" s="1">
        <v>122</v>
      </c>
      <c r="B133" s="30">
        <v>2</v>
      </c>
      <c r="C133" s="21" t="s">
        <v>238</v>
      </c>
      <c r="D133" s="22">
        <v>3</v>
      </c>
      <c r="E133" s="22">
        <v>22</v>
      </c>
      <c r="F133" s="16" t="s">
        <v>234</v>
      </c>
      <c r="G133" s="23"/>
      <c r="H133" s="23"/>
      <c r="I133" s="16"/>
      <c r="J133" s="24"/>
      <c r="K133" s="13">
        <v>2</v>
      </c>
      <c r="L133" s="23"/>
      <c r="M133" s="5"/>
      <c r="N133" s="6"/>
      <c r="O133" s="7"/>
      <c r="P133" s="8"/>
      <c r="Q133" s="7"/>
      <c r="R133" s="19">
        <v>0</v>
      </c>
      <c r="S133" s="23">
        <v>1</v>
      </c>
      <c r="T133" s="5"/>
      <c r="U133" s="6">
        <v>1</v>
      </c>
      <c r="V133" s="7"/>
      <c r="W133" s="8"/>
      <c r="X133" s="7"/>
      <c r="Y133" s="7"/>
      <c r="Z133" s="12"/>
      <c r="AA133" s="19">
        <v>1</v>
      </c>
    </row>
    <row r="134" spans="1:27" ht="15.95" customHeight="1" x14ac:dyDescent="0.15">
      <c r="A134" s="1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/>
      <c r="S134" s="23"/>
      <c r="T134" s="5"/>
      <c r="U134" s="6"/>
      <c r="V134" s="7"/>
      <c r="W134" s="8"/>
      <c r="X134" s="7"/>
      <c r="Y134" s="7"/>
      <c r="Z134" s="12"/>
      <c r="AA134" s="19"/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/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/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/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/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/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/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/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/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/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/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/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/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/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/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/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/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/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/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/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/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/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/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/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/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/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/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/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/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/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/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/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/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/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/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/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/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/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/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/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/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/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/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/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/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/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/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/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/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/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/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/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/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/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/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/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/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/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/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/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/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/>
      <c r="S208" s="23"/>
      <c r="T208" s="5"/>
      <c r="U208" s="6"/>
      <c r="V208" s="7"/>
      <c r="W208" s="8"/>
      <c r="X208" s="7"/>
      <c r="Y208" s="7"/>
      <c r="Z208" s="12"/>
      <c r="AA208" s="19"/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/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/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/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/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/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/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/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/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/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/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J13" sqref="J1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227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47</v>
      </c>
      <c r="C3" s="211" t="str">
        <f>ローデータ!B2</f>
        <v>都島区</v>
      </c>
      <c r="D3" s="212"/>
      <c r="E3" s="212"/>
      <c r="F3" s="213"/>
    </row>
    <row r="4" spans="1:20" ht="18" customHeight="1" x14ac:dyDescent="0.15">
      <c r="A4" s="126"/>
      <c r="B4" s="214" t="s">
        <v>48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8" customHeight="1" x14ac:dyDescent="0.15">
      <c r="A5" s="126"/>
      <c r="B5" s="214"/>
      <c r="C5" s="127" t="str">
        <f>ローデータ!B4</f>
        <v>令和2年</v>
      </c>
      <c r="D5" s="124">
        <f>ローデータ!C4</f>
        <v>3</v>
      </c>
      <c r="E5" s="124">
        <f>ローデータ!D4</f>
        <v>22</v>
      </c>
      <c r="F5" s="124" t="str">
        <f>ローデータ!E4</f>
        <v>日</v>
      </c>
    </row>
    <row r="6" spans="1:20" ht="18" customHeight="1" x14ac:dyDescent="0.15">
      <c r="A6" s="126"/>
    </row>
    <row r="7" spans="1:20" ht="18" customHeight="1" x14ac:dyDescent="0.15">
      <c r="A7" s="126"/>
      <c r="B7" s="214" t="s">
        <v>228</v>
      </c>
      <c r="C7" s="214"/>
      <c r="E7" t="s">
        <v>231</v>
      </c>
    </row>
    <row r="8" spans="1:20" ht="18" customHeight="1" x14ac:dyDescent="0.15">
      <c r="A8" s="126"/>
      <c r="B8" s="211">
        <f>COUNTIFS(ローデータ!B12:B1011,1)+COUNTIFS(ローデータ!B12:B1011,2)</f>
        <v>122</v>
      </c>
      <c r="C8" s="213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49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50</v>
      </c>
      <c r="E12" s="36" t="s">
        <v>229</v>
      </c>
      <c r="F12" s="36" t="s">
        <v>51</v>
      </c>
    </row>
    <row r="13" spans="1:20" ht="18" customHeight="1" x14ac:dyDescent="0.15">
      <c r="A13" s="126"/>
      <c r="C13" s="125" t="s">
        <v>52</v>
      </c>
      <c r="D13" s="124">
        <f>COUNTIFS(ローデータ!B12:B1011,1)</f>
        <v>120</v>
      </c>
      <c r="E13" s="124">
        <f>COUNTIFS(ローデータ!B12:B1011,2)</f>
        <v>2</v>
      </c>
      <c r="F13" s="124">
        <f>SUM(D13:E13)</f>
        <v>122</v>
      </c>
    </row>
    <row r="14" spans="1:20" ht="18" customHeight="1" x14ac:dyDescent="0.15">
      <c r="A14" s="126"/>
    </row>
    <row r="15" spans="1:20" ht="14.1" customHeight="1" x14ac:dyDescent="0.15">
      <c r="A15" s="34" t="s">
        <v>226</v>
      </c>
      <c r="T15" s="29" t="s">
        <v>230</v>
      </c>
    </row>
    <row r="16" spans="1:20" ht="14.1" customHeight="1" x14ac:dyDescent="0.15">
      <c r="A16" s="70" t="s">
        <v>47</v>
      </c>
      <c r="B16" s="211" t="str">
        <f>ローデータ!B2</f>
        <v>都島区</v>
      </c>
      <c r="C16" s="212"/>
      <c r="D16" s="212"/>
      <c r="E16" s="213"/>
      <c r="G16" s="222" t="s">
        <v>196</v>
      </c>
      <c r="H16" s="223"/>
      <c r="I16" s="224"/>
      <c r="K16" s="83"/>
      <c r="L16" s="62"/>
    </row>
    <row r="17" spans="1:19" ht="14.1" customHeight="1" x14ac:dyDescent="0.15">
      <c r="A17" s="215" t="s">
        <v>48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4.1" customHeight="1" x14ac:dyDescent="0.15">
      <c r="A18" s="216"/>
      <c r="B18" s="58" t="str">
        <f>ローデータ!B4</f>
        <v>令和2年</v>
      </c>
      <c r="C18" s="121">
        <f>ローデータ!C4</f>
        <v>3</v>
      </c>
      <c r="D18" s="121">
        <f>ローデータ!D4</f>
        <v>22</v>
      </c>
      <c r="E18" s="121" t="str">
        <f>ローデータ!E4</f>
        <v>日</v>
      </c>
      <c r="G18" s="228">
        <f>COUNTIFS(ローデータ!B12:B1011,2)</f>
        <v>2</v>
      </c>
      <c r="H18" s="228"/>
      <c r="I18" s="228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197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158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8"/>
      <c r="B24" s="229" t="s">
        <v>73</v>
      </c>
      <c r="C24" s="230"/>
      <c r="D24" s="229" t="s">
        <v>75</v>
      </c>
      <c r="E24" s="230"/>
      <c r="F24" s="229" t="s">
        <v>85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52</v>
      </c>
      <c r="B25" s="211">
        <f>COUNTIFS(ローデータ!$B$12:$B$1011,2,ローデータ!$K$12:$K$1011,B23)</f>
        <v>0</v>
      </c>
      <c r="C25" s="213"/>
      <c r="D25" s="211">
        <f>COUNTIFS(ローデータ!$B$12:$B$1011,2,ローデータ!$K$12:$K$1011,D23)</f>
        <v>2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199</v>
      </c>
    </row>
    <row r="28" spans="1:19" ht="14.1" customHeight="1" x14ac:dyDescent="0.15">
      <c r="A28" s="32" t="s">
        <v>200</v>
      </c>
      <c r="B28" s="34" t="s">
        <v>159</v>
      </c>
      <c r="I28" s="71" t="s">
        <v>201</v>
      </c>
      <c r="J28" s="39" t="s">
        <v>165</v>
      </c>
    </row>
    <row r="29" spans="1:19" ht="14.1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51</v>
      </c>
      <c r="I29" s="247"/>
      <c r="J29" s="249" t="s">
        <v>97</v>
      </c>
      <c r="K29" s="251" t="s">
        <v>98</v>
      </c>
      <c r="L29" s="245" t="s">
        <v>99</v>
      </c>
      <c r="M29" s="251" t="s">
        <v>100</v>
      </c>
      <c r="N29" s="245" t="s">
        <v>101</v>
      </c>
      <c r="O29" s="236" t="s">
        <v>51</v>
      </c>
    </row>
    <row r="30" spans="1:19" ht="14.1" customHeight="1" x14ac:dyDescent="0.15">
      <c r="A30" s="232"/>
      <c r="B30" s="237" t="s">
        <v>66</v>
      </c>
      <c r="C30" s="237" t="s">
        <v>67</v>
      </c>
      <c r="D30" s="239" t="s">
        <v>102</v>
      </c>
      <c r="E30" s="241" t="s">
        <v>103</v>
      </c>
      <c r="F30" s="243" t="s">
        <v>104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4.1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52</v>
      </c>
      <c r="J31" s="86">
        <f>SUMIFS(ローデータ!M12:M1011,ローデータ!$B$12:$B$1011,2,ローデータ!$K$12:$K$1011,$B$23)</f>
        <v>0</v>
      </c>
      <c r="K31" s="86">
        <f>SUMIFS(ローデータ!N12:N1011,ローデータ!$B$12:$B$1011,2,ローデータ!$K$12:$K$1011,$B$23)</f>
        <v>0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0</v>
      </c>
    </row>
    <row r="32" spans="1:19" ht="14.1" customHeight="1" x14ac:dyDescent="0.15">
      <c r="A32" s="73" t="s">
        <v>52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0</v>
      </c>
      <c r="G32" s="56">
        <f>SUM(B32:F32)</f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202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203</v>
      </c>
      <c r="B35" s="34" t="s">
        <v>161</v>
      </c>
      <c r="I35" s="32" t="s">
        <v>204</v>
      </c>
      <c r="J35" s="40" t="s">
        <v>89</v>
      </c>
    </row>
    <row r="36" spans="1:17" ht="14.1" customHeight="1" x14ac:dyDescent="0.15">
      <c r="A36" s="217"/>
      <c r="B36" s="70">
        <v>1</v>
      </c>
      <c r="C36" s="70">
        <v>2</v>
      </c>
      <c r="D36" s="70">
        <v>3</v>
      </c>
      <c r="E36" s="215" t="s">
        <v>51</v>
      </c>
      <c r="F36" s="39"/>
      <c r="I36" s="247"/>
      <c r="J36" s="272" t="s">
        <v>105</v>
      </c>
      <c r="K36" s="253" t="s">
        <v>106</v>
      </c>
      <c r="L36" s="253" t="s">
        <v>99</v>
      </c>
      <c r="M36" s="253" t="s">
        <v>107</v>
      </c>
      <c r="N36" s="255" t="s">
        <v>108</v>
      </c>
      <c r="O36" s="253" t="s">
        <v>37</v>
      </c>
      <c r="P36" s="255" t="s">
        <v>70</v>
      </c>
      <c r="Q36" s="233" t="s">
        <v>51</v>
      </c>
    </row>
    <row r="37" spans="1:17" ht="14.1" customHeight="1" x14ac:dyDescent="0.15">
      <c r="A37" s="218"/>
      <c r="B37" s="74" t="s">
        <v>68</v>
      </c>
      <c r="C37" s="74" t="s">
        <v>67</v>
      </c>
      <c r="D37" s="74" t="s">
        <v>69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4.1" customHeight="1" x14ac:dyDescent="0.15">
      <c r="A38" s="73" t="s">
        <v>52</v>
      </c>
      <c r="B38" s="56">
        <f>COUNTIFS(ローデータ!$B$12:$B$1011,2,ローデータ!$K$12:$K$1011,$D$23,ローデータ!$S$12:$S$1011,B36)</f>
        <v>2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2</v>
      </c>
      <c r="I38" s="73" t="s">
        <v>52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2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2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205</v>
      </c>
    </row>
    <row r="41" spans="1:17" ht="14.1" customHeight="1" x14ac:dyDescent="0.15">
      <c r="A41" s="32" t="s">
        <v>206</v>
      </c>
      <c r="B41" s="40" t="s">
        <v>223</v>
      </c>
    </row>
    <row r="42" spans="1:17" ht="14.1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51</v>
      </c>
      <c r="H42" s="266" t="s">
        <v>13</v>
      </c>
      <c r="I42" s="267"/>
      <c r="J42" s="268"/>
      <c r="K42" s="269" t="s">
        <v>51</v>
      </c>
    </row>
    <row r="43" spans="1:17" ht="14.1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4.1" customHeight="1" x14ac:dyDescent="0.15">
      <c r="A44" s="258"/>
      <c r="B44" s="237" t="s">
        <v>66</v>
      </c>
      <c r="C44" s="237" t="s">
        <v>67</v>
      </c>
      <c r="D44" s="274" t="s">
        <v>102</v>
      </c>
      <c r="E44" s="276" t="s">
        <v>103</v>
      </c>
      <c r="F44" s="278" t="s">
        <v>104</v>
      </c>
      <c r="G44" s="264"/>
      <c r="H44" s="280" t="s">
        <v>68</v>
      </c>
      <c r="I44" s="292" t="s">
        <v>67</v>
      </c>
      <c r="J44" s="292" t="s">
        <v>69</v>
      </c>
      <c r="K44" s="270"/>
      <c r="M44" s="39"/>
      <c r="N44" s="39"/>
      <c r="O44" s="39"/>
      <c r="P44" s="39"/>
    </row>
    <row r="45" spans="1:17" ht="14.1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4.1" customHeight="1" x14ac:dyDescent="0.15">
      <c r="A46" s="73" t="s">
        <v>52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207</v>
      </c>
      <c r="B48" s="40" t="s">
        <v>164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7"/>
      <c r="B49" s="282" t="s">
        <v>166</v>
      </c>
      <c r="C49" s="283"/>
      <c r="D49" s="283"/>
      <c r="E49" s="283"/>
      <c r="F49" s="284"/>
      <c r="G49" s="285" t="s">
        <v>51</v>
      </c>
      <c r="H49" s="288" t="s">
        <v>72</v>
      </c>
      <c r="I49" s="221"/>
      <c r="J49" s="221"/>
      <c r="K49" s="221"/>
      <c r="L49" s="221"/>
      <c r="M49" s="221"/>
      <c r="N49" s="220"/>
      <c r="O49" s="293" t="s">
        <v>51</v>
      </c>
    </row>
    <row r="50" spans="1:15" ht="14.1" customHeight="1" x14ac:dyDescent="0.15">
      <c r="A50" s="232"/>
      <c r="B50" s="296" t="s">
        <v>97</v>
      </c>
      <c r="C50" s="298" t="s">
        <v>98</v>
      </c>
      <c r="D50" s="300" t="s">
        <v>99</v>
      </c>
      <c r="E50" s="298" t="s">
        <v>100</v>
      </c>
      <c r="F50" s="300" t="s">
        <v>101</v>
      </c>
      <c r="G50" s="286"/>
      <c r="H50" s="302" t="s">
        <v>105</v>
      </c>
      <c r="I50" s="290" t="s">
        <v>106</v>
      </c>
      <c r="J50" s="290" t="s">
        <v>99</v>
      </c>
      <c r="K50" s="290" t="s">
        <v>107</v>
      </c>
      <c r="L50" s="289" t="s">
        <v>108</v>
      </c>
      <c r="M50" s="290" t="s">
        <v>37</v>
      </c>
      <c r="N50" s="289" t="s">
        <v>70</v>
      </c>
      <c r="O50" s="294"/>
    </row>
    <row r="51" spans="1:15" ht="14.1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4.1" customHeight="1" x14ac:dyDescent="0.15">
      <c r="A52" s="73" t="s">
        <v>52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54" t="s">
        <v>47</v>
      </c>
      <c r="B2" s="211" t="str">
        <f>ローデータ!B2</f>
        <v>都島区</v>
      </c>
      <c r="C2" s="212"/>
      <c r="D2" s="212"/>
      <c r="E2" s="213"/>
      <c r="G2" s="167"/>
      <c r="H2" s="309" t="s">
        <v>95</v>
      </c>
      <c r="I2" s="214"/>
      <c r="K2" s="83"/>
      <c r="L2" s="62"/>
    </row>
    <row r="3" spans="1:19" ht="14.1" customHeight="1" x14ac:dyDescent="0.15">
      <c r="A3" s="215" t="s">
        <v>48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68"/>
      <c r="H4" s="228">
        <f>COUNTIFS(ローデータ!B12:B1011,1)</f>
        <v>120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66">
        <v>1</v>
      </c>
      <c r="B7" s="34" t="s">
        <v>156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61" t="s">
        <v>52</v>
      </c>
      <c r="B10" s="56">
        <f>COUNTIFS(ローデータ!$B$12:$B$1011,1,ローデータ!$H$12:$H$1011,B8)</f>
        <v>0</v>
      </c>
      <c r="C10" s="56">
        <f>COUNTIFS(ローデータ!$B$12:$B$1011,1,ローデータ!$H$12:$H$1011,C8)</f>
        <v>46</v>
      </c>
      <c r="D10" s="56">
        <f>COUNTIFS(ローデータ!$B$12:$B$1011,1,ローデータ!$H$12:$H$1011,D8)</f>
        <v>28</v>
      </c>
      <c r="E10" s="56">
        <f>COUNTIFS(ローデータ!$B$12:$B$1011,1,ローデータ!$H$12:$H$1011,E8)</f>
        <v>20</v>
      </c>
      <c r="F10" s="56">
        <f>COUNTIFS(ローデータ!$B$12:$B$1011,1,ローデータ!$H$12:$H$1011,F8)</f>
        <v>16</v>
      </c>
      <c r="G10" s="56">
        <f>COUNTIFS(ローデータ!$B$12:$B$1011,1,ローデータ!$H$12:$H$1011,G8)</f>
        <v>5</v>
      </c>
      <c r="H10" s="56">
        <f>COUNTIFS(ローデータ!$B$12:$B$1011,1,ローデータ!$H$12:$H$1011,H8)</f>
        <v>5</v>
      </c>
      <c r="I10" s="56">
        <f>COUNTIFS(ローデータ!$B$12:$B$1011,1,ローデータ!$H$12:$H$1011,I8)</f>
        <v>0</v>
      </c>
      <c r="J10" s="56">
        <f>COUNTIFS(ローデータ!$B$12:$B$1011,1,ローデータ!$H$12:$H$1011,J8)</f>
        <v>0</v>
      </c>
      <c r="K10" s="56">
        <f>SUM(B10:J10)</f>
        <v>120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208</v>
      </c>
    </row>
    <row r="13" spans="1:19" ht="14.1" customHeight="1" x14ac:dyDescent="0.15">
      <c r="A13" s="166">
        <v>2.1</v>
      </c>
      <c r="B13" s="34" t="s">
        <v>157</v>
      </c>
      <c r="F13" s="166">
        <v>2.2000000000000002</v>
      </c>
      <c r="G13" s="34" t="s">
        <v>232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51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51</v>
      </c>
    </row>
    <row r="15" spans="1:19" ht="14.1" customHeight="1" x14ac:dyDescent="0.15">
      <c r="A15" s="218"/>
      <c r="B15" s="160" t="s">
        <v>64</v>
      </c>
      <c r="C15" s="160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61" t="s">
        <v>52</v>
      </c>
      <c r="B16" s="56">
        <f>COUNTIFS(ローデータ!$B$12:$B$1011,1,ローデータ!$I$12:$I$1011,B14)</f>
        <v>1</v>
      </c>
      <c r="C16" s="56">
        <f>COUNTIFS(ローデータ!$B$12:$B$1011,1,ローデータ!$I$12:$I$1011,C14)</f>
        <v>119</v>
      </c>
      <c r="D16" s="56">
        <f>SUM(B16:C16)</f>
        <v>120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52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1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52</v>
      </c>
      <c r="B23" s="211">
        <f>COUNTIFS(ローデータ!$B$12:$B$1011,1,ローデータ!$K$12:$K$1011,B21)</f>
        <v>50</v>
      </c>
      <c r="C23" s="213"/>
      <c r="D23" s="211">
        <f>COUNTIFS(ローデータ!$B$12:$B$1011,1,ローデータ!$K$12:$K$1011,D21)</f>
        <v>42</v>
      </c>
      <c r="E23" s="213"/>
      <c r="F23" s="211">
        <f>COUNTIFS(ローデータ!$B$12:$B$1011,1,ローデータ!$K$12:$K$1011,F21)</f>
        <v>28</v>
      </c>
      <c r="G23" s="212"/>
      <c r="H23" s="213"/>
      <c r="I23" s="56">
        <f>SUM(B23:H23)</f>
        <v>120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168</v>
      </c>
    </row>
    <row r="26" spans="1:19" ht="14.1" customHeight="1" x14ac:dyDescent="0.15">
      <c r="A26" s="166" t="s">
        <v>90</v>
      </c>
      <c r="B26" s="34" t="s">
        <v>159</v>
      </c>
      <c r="I26" s="165" t="s">
        <v>160</v>
      </c>
      <c r="J26" s="39" t="s">
        <v>165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52</v>
      </c>
      <c r="J29" s="86">
        <f>SUMIFS(ローデータ!M12:M1011,ローデータ!$B$12:$B$1011,1,ローデータ!$K$12:$K$1011,$B$21)</f>
        <v>11</v>
      </c>
      <c r="K29" s="86">
        <f>SUMIFS(ローデータ!N12:N1011,ローデータ!$B$12:$B$1011,1,ローデータ!$K$12:$K$1011,$B$21)</f>
        <v>44</v>
      </c>
      <c r="L29" s="86">
        <f>SUMIFS(ローデータ!O12:O1011,ローデータ!$B$12:$B$1011,1,ローデータ!$K$12:$K$1011,$B$21)</f>
        <v>9</v>
      </c>
      <c r="M29" s="86">
        <f>SUMIFS(ローデータ!P12:P1011,ローデータ!$B$12:$B$1011,1,ローデータ!$K$12:$K$1011,$B$21)</f>
        <v>0</v>
      </c>
      <c r="N29" s="86">
        <f>SUMIFS(ローデータ!Q12:Q1011,ローデータ!$B$12:$B$1011,1,ローデータ!$K$12:$K$1011,$B$21)</f>
        <v>0</v>
      </c>
      <c r="O29" s="86">
        <f>SUM(J29:N29)</f>
        <v>64</v>
      </c>
    </row>
    <row r="30" spans="1:19" ht="14.1" customHeight="1" x14ac:dyDescent="0.15">
      <c r="A30" s="161" t="s">
        <v>52</v>
      </c>
      <c r="B30" s="56">
        <f>COUNTIFS(ローデータ!$B$12:$B$1011,1,ローデータ!$K$12:$K$1011,$B$21,ローデータ!$L$12:$L$1011,B27)</f>
        <v>49</v>
      </c>
      <c r="C30" s="56">
        <f>COUNTIFS(ローデータ!$B$12:$B$1011,1,ローデータ!$K$12:$K$1011,$B$21,ローデータ!$L$12:$L$1011,C27)</f>
        <v>1</v>
      </c>
      <c r="D30" s="56">
        <f>COUNTIFS(ローデータ!$B$12:$B$1011,1,ローデータ!$K$12:$K$1011,$B$21,ローデータ!$L$12:$L$1011,D27)</f>
        <v>0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50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233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91</v>
      </c>
      <c r="B33" s="34" t="s">
        <v>161</v>
      </c>
      <c r="I33" s="166" t="s">
        <v>162</v>
      </c>
      <c r="J33" s="40" t="s">
        <v>89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60" t="s">
        <v>68</v>
      </c>
      <c r="C35" s="160" t="s">
        <v>67</v>
      </c>
      <c r="D35" s="160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52</v>
      </c>
      <c r="B36" s="56">
        <f>COUNTIFS(ローデータ!$B$12:$B$1011,1,ローデータ!$K$12:$K$1011,$D$21,ローデータ!$S$12:$S$1011,B34)</f>
        <v>39</v>
      </c>
      <c r="C36" s="56">
        <f>COUNTIFS(ローデータ!$B$12:$B$1011,1,ローデータ!$K$12:$K$1011,$D$21,ローデータ!$S$12:$S$1011,C34)</f>
        <v>0</v>
      </c>
      <c r="D36" s="56">
        <f>COUNTIFS(ローデータ!$B$12:$B$1011,1,ローデータ!$K$12:$K$1011,$D$21,ローデータ!$S$12:$S$1011,D34)</f>
        <v>3</v>
      </c>
      <c r="E36" s="56">
        <f>SUM(B36:D36)</f>
        <v>42</v>
      </c>
      <c r="I36" s="161" t="s">
        <v>52</v>
      </c>
      <c r="J36" s="56">
        <f>SUMIFS(ローデータ!T12:T1011,ローデータ!$B$12:$B$1011,1,ローデータ!$K$12:$K$1011,$D$21)</f>
        <v>6</v>
      </c>
      <c r="K36" s="56">
        <f>SUMIFS(ローデータ!U12:U1011,ローデータ!$B$12:$B$1011,1,ローデータ!$K$12:$K$1011,$D$21)</f>
        <v>34</v>
      </c>
      <c r="L36" s="56">
        <f>SUMIFS(ローデータ!V12:V1011,ローデータ!$B$12:$B$1011,1,ローデータ!$K$12:$K$1011,$D$21)</f>
        <v>1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3</v>
      </c>
      <c r="O36" s="56">
        <f>SUMIFS(ローデータ!Y12:Y1011,ローデータ!$B$12:$B$1011,1,ローデータ!$K$12:$K$1011,$D$21)</f>
        <v>0</v>
      </c>
      <c r="P36" s="56">
        <f>SUMIFS(ローデータ!Z12:Z1011,ローデータ!$B$12:$B$1011,1,ローデータ!$K$12:$K$1011,$D$21)</f>
        <v>0</v>
      </c>
      <c r="Q36" s="56">
        <f>SUM(J36:P36)</f>
        <v>44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171</v>
      </c>
    </row>
    <row r="39" spans="1:17" ht="14.1" customHeight="1" x14ac:dyDescent="0.15">
      <c r="A39" s="166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52</v>
      </c>
      <c r="B44" s="86">
        <f>COUNTIFS(ローデータ!$B$12:$B$1011,1,ローデータ!$K$12:$K$1011,$F$21,ローデータ!$L$12:$L$1011,B41)</f>
        <v>28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28</v>
      </c>
      <c r="H44" s="89">
        <f>COUNTIFS(ローデータ!$B$12:$B$1011,1,ローデータ!$K$12:$K$1011,$F$21,ローデータ!$S$12:$S$1011,H41)</f>
        <v>28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0</v>
      </c>
      <c r="K44" s="90">
        <f>SUM(H44:J44)</f>
        <v>28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93</v>
      </c>
      <c r="B46" s="40" t="s">
        <v>164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52</v>
      </c>
      <c r="B50" s="91">
        <f>SUMIFS(ローデータ!M12:M1011,ローデータ!$B$12:$B$1011,1,ローデータ!$K$12:$K$1011,$F$21)</f>
        <v>3</v>
      </c>
      <c r="C50" s="91">
        <f>SUMIFS(ローデータ!N12:N1011,ローデータ!$B$12:$B$1011,1,ローデータ!$K$12:$K$1011,$F$21)</f>
        <v>17</v>
      </c>
      <c r="D50" s="91">
        <f>SUMIFS(ローデータ!O12:O1011,ローデータ!$B$12:$B$1011,1,ローデータ!$K$12:$K$1011,$F$21)</f>
        <v>16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36</v>
      </c>
      <c r="H50" s="94">
        <f>SUMIFS(ローデータ!T12:T1011,ローデータ!$B$12:$B$1011,1,ローデータ!$K$12:$K$1011,$F$21)</f>
        <v>2</v>
      </c>
      <c r="I50" s="91">
        <f>SUMIFS(ローデータ!U12:U1011,ローデータ!$B$12:$B$1011,1,ローデータ!$K$12:$K$1011,$F$21)</f>
        <v>16</v>
      </c>
      <c r="J50" s="91">
        <f>SUMIFS(ローデータ!V12:V1011,ローデータ!$B$12:$B$1011,1,ローデータ!$K$12:$K$1011,$F$21)</f>
        <v>17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11</v>
      </c>
      <c r="M50" s="91">
        <f>SUMIFS(ローデータ!Y12:Y1011,ローデータ!$B$12:$B$1011,1,ローデータ!$K$12:$K$1011,$F$21)</f>
        <v>0</v>
      </c>
      <c r="N50" s="91">
        <f>SUMIFS(ローデータ!Z12:Z1011,ローデータ!$B$12:$B$1011,1,ローデータ!$K$12:$K$1011,$F$21)</f>
        <v>1</v>
      </c>
      <c r="O50" s="95">
        <f>SUM(H50:N50)</f>
        <v>47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66"/>
    </row>
    <row r="53" spans="1:15" ht="14.1" customHeight="1" x14ac:dyDescent="0.15">
      <c r="A53" s="166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55</v>
      </c>
      <c r="C59" s="56">
        <f>COUNTIFS(ローデータ!$B$12:$B$1011,1,ローデータ!$I$12:$I$1011,$C$14,ローデータ!$H$12:$H$1011,A59)</f>
        <v>0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61">
        <v>2</v>
      </c>
      <c r="B60" s="50" t="s">
        <v>56</v>
      </c>
      <c r="C60" s="56">
        <f>COUNTIFS(ローデータ!$B$12:$B$1011,1,ローデータ!$I$12:$I$1011,$C$14,ローデータ!$H$12:$H$1011,A60)</f>
        <v>45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1</v>
      </c>
      <c r="O60" s="95">
        <f t="shared" si="0"/>
        <v>46</v>
      </c>
    </row>
    <row r="61" spans="1:15" ht="14.1" customHeight="1" x14ac:dyDescent="0.15">
      <c r="A61" s="161">
        <v>3</v>
      </c>
      <c r="B61" s="50" t="s">
        <v>57</v>
      </c>
      <c r="C61" s="56">
        <f>COUNTIFS(ローデータ!$B$12:$B$1011,1,ローデータ!$I$12:$I$1011,$C$14,ローデータ!$H$12:$H$1011,A61)</f>
        <v>28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28</v>
      </c>
    </row>
    <row r="62" spans="1:15" ht="14.1" customHeight="1" x14ac:dyDescent="0.15">
      <c r="A62" s="161">
        <v>4</v>
      </c>
      <c r="B62" s="50" t="s">
        <v>58</v>
      </c>
      <c r="C62" s="56">
        <f>COUNTIFS(ローデータ!$B$12:$B$1011,1,ローデータ!$I$12:$I$1011,$C$14,ローデータ!$H$12:$H$1011,A62)</f>
        <v>20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20</v>
      </c>
    </row>
    <row r="63" spans="1:15" ht="14.1" customHeight="1" x14ac:dyDescent="0.15">
      <c r="A63" s="161">
        <v>5</v>
      </c>
      <c r="B63" s="50" t="s">
        <v>59</v>
      </c>
      <c r="C63" s="56">
        <f>COUNTIFS(ローデータ!$B$12:$B$1011,1,ローデータ!$I$12:$I$1011,$C$14,ローデータ!$H$12:$H$1011,A63)</f>
        <v>16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16</v>
      </c>
    </row>
    <row r="64" spans="1:15" ht="14.1" customHeight="1" x14ac:dyDescent="0.15">
      <c r="A64" s="161">
        <v>6</v>
      </c>
      <c r="B64" s="50" t="s">
        <v>60</v>
      </c>
      <c r="C64" s="56">
        <f>COUNTIFS(ローデータ!$B$12:$B$1011,1,ローデータ!$I$12:$I$1011,$C$14,ローデータ!$H$12:$H$1011,A64)</f>
        <v>5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5</v>
      </c>
    </row>
    <row r="65" spans="1:15" ht="14.1" customHeight="1" x14ac:dyDescent="0.15">
      <c r="A65" s="161">
        <v>7</v>
      </c>
      <c r="B65" s="50" t="s">
        <v>61</v>
      </c>
      <c r="C65" s="56">
        <f>COUNTIFS(ローデータ!$B$12:$B$1011,1,ローデータ!$I$12:$I$1011,$C$14,ローデータ!$H$12:$H$1011,A65)</f>
        <v>5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5</v>
      </c>
    </row>
    <row r="66" spans="1:15" ht="14.1" customHeight="1" x14ac:dyDescent="0.15">
      <c r="A66" s="161">
        <v>8</v>
      </c>
      <c r="B66" s="50" t="s">
        <v>62</v>
      </c>
      <c r="C66" s="56">
        <f>COUNTIFS(ローデータ!$B$12:$B$1011,1,ローデータ!$I$12:$I$1011,$C$14,ローデータ!$H$12:$H$1011,A66)</f>
        <v>0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59">
        <v>9</v>
      </c>
      <c r="B67" s="68" t="s">
        <v>63</v>
      </c>
      <c r="C67" s="97">
        <f>COUNTIFS(ローデータ!$B$12:$B$1011,1,ローデータ!$I$12:$I$1011,$C$14,ローデータ!$H$12:$H$1011,A67)</f>
        <v>0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119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1</v>
      </c>
      <c r="O68" s="102">
        <f t="shared" si="0"/>
        <v>120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211</v>
      </c>
    </row>
    <row r="71" spans="1:15" ht="14.1" customHeight="1" x14ac:dyDescent="0.15">
      <c r="A71" s="166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55</v>
      </c>
      <c r="C75" s="211">
        <f>COUNTIFS(ローデータ!$B$12:$B$1011,1,ローデータ!$H$12:$H$1011,$A$75,ローデータ!$K$12:$K$1011,C73)</f>
        <v>0</v>
      </c>
      <c r="D75" s="213"/>
      <c r="E75" s="211">
        <f>COUNTIFS(ローデータ!$B$12:$B$1011,1,ローデータ!$H$12:$H$1011,$A$75,ローデータ!$K$12:$K$1011,E73)</f>
        <v>0</v>
      </c>
      <c r="F75" s="213"/>
      <c r="G75" s="211">
        <f>COUNTIFS(ローデータ!$B$12:$B$1011,1,ローデータ!$H$12:$H$1011,$A$75,ローデータ!$K$12:$K$1011,G73)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61">
        <v>2</v>
      </c>
      <c r="B76" s="50" t="s">
        <v>56</v>
      </c>
      <c r="C76" s="211">
        <f>COUNTIFS(ローデータ!$B$12:$B$1011,1,ローデータ!$H$12:$H$1011,$A$76,ローデータ!$K$12:$K$1011,C73)</f>
        <v>16</v>
      </c>
      <c r="D76" s="213"/>
      <c r="E76" s="211">
        <f>COUNTIFS(ローデータ!$B$12:$B$1011,1,ローデータ!$H$12:$H$1011,$A$76,ローデータ!$K$12:$K$1011,E73)</f>
        <v>22</v>
      </c>
      <c r="F76" s="213"/>
      <c r="G76" s="211">
        <f>COUNTIFS(ローデータ!$B$12:$B$1011,1,ローデータ!$H$12:$H$1011,$A$76,ローデータ!$K$12:$K$1011,G73)</f>
        <v>8</v>
      </c>
      <c r="H76" s="212"/>
      <c r="I76" s="212"/>
      <c r="J76" s="104">
        <f t="shared" si="2"/>
        <v>46</v>
      </c>
    </row>
    <row r="77" spans="1:15" ht="14.1" customHeight="1" x14ac:dyDescent="0.15">
      <c r="A77" s="161">
        <v>3</v>
      </c>
      <c r="B77" s="50" t="s">
        <v>57</v>
      </c>
      <c r="C77" s="211">
        <f>COUNTIFS(ローデータ!$B$12:$B$1011,1,ローデータ!$H$12:$H$1011,$A$77,ローデータ!$K$12:$K$1011,C73)</f>
        <v>9</v>
      </c>
      <c r="D77" s="213"/>
      <c r="E77" s="211">
        <f>COUNTIFS(ローデータ!$B$12:$B$1011,1,ローデータ!$H$12:$H$1011,$A$77,ローデータ!$K$12:$K$1011,E73)</f>
        <v>10</v>
      </c>
      <c r="F77" s="213"/>
      <c r="G77" s="211">
        <f>COUNTIFS(ローデータ!$B$12:$B$1011,1,ローデータ!$H$12:$H$1011,$A$77,ローデータ!$K$12:$K$1011,G73)</f>
        <v>9</v>
      </c>
      <c r="H77" s="212"/>
      <c r="I77" s="212"/>
      <c r="J77" s="104">
        <f t="shared" si="2"/>
        <v>28</v>
      </c>
    </row>
    <row r="78" spans="1:15" ht="14.1" customHeight="1" x14ac:dyDescent="0.15">
      <c r="A78" s="161">
        <v>4</v>
      </c>
      <c r="B78" s="50" t="s">
        <v>58</v>
      </c>
      <c r="C78" s="211">
        <f>COUNTIFS(ローデータ!$B$12:$B$1011,1,ローデータ!$H$12:$H$1011,$A$78,ローデータ!$K$12:$K$1011,C73)</f>
        <v>9</v>
      </c>
      <c r="D78" s="213"/>
      <c r="E78" s="211">
        <f>COUNTIFS(ローデータ!$B$12:$B$1011,1,ローデータ!$H$12:$H$1011,$A$78,ローデータ!$K$12:$K$1011,E73)</f>
        <v>4</v>
      </c>
      <c r="F78" s="213"/>
      <c r="G78" s="211">
        <f>COUNTIFS(ローデータ!$B$12:$B$1011,1,ローデータ!$H$12:$H$1011,$A$78,ローデータ!$K$12:$K$1011,G73)</f>
        <v>7</v>
      </c>
      <c r="H78" s="212"/>
      <c r="I78" s="212"/>
      <c r="J78" s="104">
        <f t="shared" si="2"/>
        <v>20</v>
      </c>
    </row>
    <row r="79" spans="1:15" ht="14.1" customHeight="1" x14ac:dyDescent="0.15">
      <c r="A79" s="161">
        <v>5</v>
      </c>
      <c r="B79" s="50" t="s">
        <v>59</v>
      </c>
      <c r="C79" s="211">
        <f>COUNTIFS(ローデータ!$B$12:$B$1011,1,ローデータ!$H$12:$H$1011,$A$79,ローデータ!$K$12:$K$1011,C73)</f>
        <v>8</v>
      </c>
      <c r="D79" s="213"/>
      <c r="E79" s="211">
        <f>COUNTIFS(ローデータ!$B$12:$B$1011,1,ローデータ!$H$12:$H$1011,$A$79,ローデータ!$K$12:$K$1011,E73)</f>
        <v>6</v>
      </c>
      <c r="F79" s="213"/>
      <c r="G79" s="211">
        <f>COUNTIFS(ローデータ!$B$12:$B$1011,1,ローデータ!$H$12:$H$1011,$A$79,ローデータ!$K$12:$K$1011,G73)</f>
        <v>2</v>
      </c>
      <c r="H79" s="212"/>
      <c r="I79" s="212"/>
      <c r="J79" s="104">
        <f t="shared" si="2"/>
        <v>16</v>
      </c>
    </row>
    <row r="80" spans="1:15" ht="14.1" customHeight="1" x14ac:dyDescent="0.15">
      <c r="A80" s="161">
        <v>6</v>
      </c>
      <c r="B80" s="50" t="s">
        <v>60</v>
      </c>
      <c r="C80" s="211">
        <f>COUNTIFS(ローデータ!$B$12:$B$1011,1,ローデータ!$H$12:$H$1011,$A$80,ローデータ!$K$12:$K$1011,C73)</f>
        <v>4</v>
      </c>
      <c r="D80" s="213"/>
      <c r="E80" s="211">
        <f>COUNTIFS(ローデータ!$B$12:$B$1011,1,ローデータ!$H$12:$H$1011,$A$80,ローデータ!$K$12:$K$1011,E73)</f>
        <v>0</v>
      </c>
      <c r="F80" s="213"/>
      <c r="G80" s="211">
        <f>COUNTIFS(ローデータ!$B$12:$B$1011,1,ローデータ!$H$12:$H$1011,$A$80,ローデータ!$K$12:$K$1011,G73)</f>
        <v>1</v>
      </c>
      <c r="H80" s="212"/>
      <c r="I80" s="212"/>
      <c r="J80" s="104">
        <f t="shared" si="2"/>
        <v>5</v>
      </c>
    </row>
    <row r="81" spans="1:17" ht="14.1" customHeight="1" x14ac:dyDescent="0.15">
      <c r="A81" s="161">
        <v>7</v>
      </c>
      <c r="B81" s="50" t="s">
        <v>61</v>
      </c>
      <c r="C81" s="211">
        <f>COUNTIFS(ローデータ!$B$12:$B$1011,1,ローデータ!$H$12:$H$1011,$A$81,ローデータ!$K$12:$K$1011,C73)</f>
        <v>4</v>
      </c>
      <c r="D81" s="213"/>
      <c r="E81" s="211">
        <f>COUNTIFS(ローデータ!$B$12:$B$1011,1,ローデータ!$H$12:$H$1011,$A$81,ローデータ!$K$12:$K$1011,E73)</f>
        <v>0</v>
      </c>
      <c r="F81" s="213"/>
      <c r="G81" s="211">
        <f>COUNTIFS(ローデータ!$B$12:$B$1011,1,ローデータ!$H$12:$H$1011,$A$81,ローデータ!$K$12:$K$1011,G73)</f>
        <v>1</v>
      </c>
      <c r="H81" s="212"/>
      <c r="I81" s="212"/>
      <c r="J81" s="104">
        <f t="shared" si="2"/>
        <v>5</v>
      </c>
    </row>
    <row r="82" spans="1:17" ht="14.1" customHeight="1" x14ac:dyDescent="0.15">
      <c r="A82" s="161">
        <v>8</v>
      </c>
      <c r="B82" s="50" t="s">
        <v>62</v>
      </c>
      <c r="C82" s="211">
        <f>COUNTIFS(ローデータ!$B$12:$B$1011,1,ローデータ!$H$12:$H$1011,$A$82,ローデータ!$K$12:$K$1011,C73)</f>
        <v>0</v>
      </c>
      <c r="D82" s="213"/>
      <c r="E82" s="211">
        <f>COUNTIFS(ローデータ!$B$12:$B$1011,1,ローデータ!$H$12:$H$1011,$A$82,ローデータ!$K$12:$K$1011,E73)</f>
        <v>0</v>
      </c>
      <c r="F82" s="213"/>
      <c r="G82" s="211">
        <f>COUNTIFS(ローデータ!$B$12:$B$1011,1,ローデータ!$H$12:$H$1011,$A$82,ローデータ!$K$12:$K$1011,G73)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59">
        <v>9</v>
      </c>
      <c r="B83" s="68" t="s">
        <v>63</v>
      </c>
      <c r="C83" s="397">
        <f>COUNTIFS(ローデータ!$B$12:$B$1011,1,ローデータ!$H$12:$H$1011,$A$83,ローデータ!$K$12:$K$1011,C73)</f>
        <v>0</v>
      </c>
      <c r="D83" s="398"/>
      <c r="E83" s="397">
        <f>COUNTIFS(ローデータ!$B$12:$B$1011,1,ローデータ!$H$12:$H$1011,$A$83,ローデータ!$K$12:$K$1011,E73)</f>
        <v>0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50</v>
      </c>
      <c r="D84" s="403"/>
      <c r="E84" s="402">
        <f>SUM(E75:F83)</f>
        <v>42</v>
      </c>
      <c r="F84" s="403"/>
      <c r="G84" s="404">
        <f>SUM(G75:I83)</f>
        <v>28</v>
      </c>
      <c r="H84" s="404"/>
      <c r="I84" s="402"/>
      <c r="J84" s="106">
        <f t="shared" si="2"/>
        <v>120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170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65"/>
      <c r="E88" s="9"/>
      <c r="F88" s="9"/>
      <c r="G88" s="9"/>
      <c r="H88" s="9"/>
      <c r="J88" s="166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55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0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61">
        <v>1</v>
      </c>
      <c r="B93" s="50" t="s">
        <v>55</v>
      </c>
      <c r="C93" s="56">
        <f>COUNTIFS(ローデータ!$B$12:$B$1011,1,ローデータ!$K$12:$K$1011,$B$21,ローデータ!$L$12:$L$1011,$C$90,ローデータ!$H$12:$H$1011,A93)</f>
        <v>0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0</v>
      </c>
      <c r="J93" s="161">
        <v>2</v>
      </c>
      <c r="K93" s="50" t="s">
        <v>56</v>
      </c>
      <c r="L93" s="88">
        <f>SUMIFS(ローデータ!$M$12:$M$1011,ローデータ!$B$12:$B$1011,1,ローデータ!$K$12:$K$1011,$B$21,ローデータ!$H$12:$H$1011,J93)</f>
        <v>2</v>
      </c>
      <c r="M93" s="88">
        <f>SUMIFS(ローデータ!$N$12:$N$1011,ローデータ!$B$12:$B$1011,1,ローデータ!$K$12:$K$1011,$B$21,ローデータ!$H$12:$H$1011,J93)</f>
        <v>15</v>
      </c>
      <c r="N93" s="88">
        <f>SUMIFS(ローデータ!$O$12:$O$1011,ローデータ!$B$12:$B$1011,1,ローデータ!$K$12:$K$1011,$B$21,ローデータ!$H$12:$H$1011,J93)</f>
        <v>0</v>
      </c>
      <c r="O93" s="88">
        <f>SUMIFS(ローデータ!$P$12:$P$1011,ローデータ!$B$12:$B$1011,1,ローデータ!$K$12:$K$1011,$B$21,ローデータ!$H$12:$H$1011,J93)</f>
        <v>0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17</v>
      </c>
    </row>
    <row r="94" spans="1:17" ht="14.1" customHeight="1" x14ac:dyDescent="0.15">
      <c r="A94" s="161">
        <v>2</v>
      </c>
      <c r="B94" s="50" t="s">
        <v>56</v>
      </c>
      <c r="C94" s="56">
        <f>COUNTIFS(ローデータ!$B$12:$B$1011,1,ローデータ!$K$12:$K$1011,$B$21,ローデータ!$L$12:$L$1011,$C$90,ローデータ!$H$12:$H$1011,A94)</f>
        <v>15</v>
      </c>
      <c r="D94" s="56">
        <f>COUNTIFS(ローデータ!$B$12:$B$1011,1,ローデータ!$K$12:$K$1011,$B$21,ローデータ!$L$12:$L$1011,$D$90,ローデータ!$H$12:$H$1011,A94)</f>
        <v>1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16</v>
      </c>
      <c r="J94" s="161">
        <v>3</v>
      </c>
      <c r="K94" s="50" t="s">
        <v>57</v>
      </c>
      <c r="L94" s="103">
        <f>SUMIFS(ローデータ!$M$12:$M$1011,ローデータ!$B$12:$B$1011,1,ローデータ!$K$12:$K$1011,$B$21,ローデータ!$H$12:$H$1011,J94)</f>
        <v>1</v>
      </c>
      <c r="M94" s="88">
        <f>SUMIFS(ローデータ!$N$12:$N$1011,ローデータ!$B$12:$B$1011,1,ローデータ!$K$12:$K$1011,$B$21,ローデータ!$H$12:$H$1011,J94)</f>
        <v>9</v>
      </c>
      <c r="N94" s="88">
        <f>SUMIFS(ローデータ!$O$12:$O$1011,ローデータ!$B$12:$B$1011,1,ローデータ!$K$12:$K$1011,$B$21,ローデータ!$H$12:$H$1011,J94)</f>
        <v>4</v>
      </c>
      <c r="O94" s="88">
        <f>SUMIFS(ローデータ!$P$12:$P$1011,ローデータ!$B$12:$B$1011,1,ローデータ!$K$12:$K$1011,$B$21,ローデータ!$H$12:$H$1011,J94)</f>
        <v>0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14</v>
      </c>
    </row>
    <row r="95" spans="1:17" ht="14.1" customHeight="1" x14ac:dyDescent="0.15">
      <c r="A95" s="161">
        <v>3</v>
      </c>
      <c r="B95" s="50" t="s">
        <v>57</v>
      </c>
      <c r="C95" s="56">
        <f>COUNTIFS(ローデータ!$B$12:$B$1011,1,ローデータ!$K$12:$K$1011,$B$21,ローデータ!$L$12:$L$1011,$C$90,ローデータ!$H$12:$H$1011,A95)</f>
        <v>9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9</v>
      </c>
      <c r="J95" s="161">
        <v>4</v>
      </c>
      <c r="K95" s="50" t="s">
        <v>58</v>
      </c>
      <c r="L95" s="103">
        <f>SUMIFS(ローデータ!$M$12:$M$1011,ローデータ!$B$12:$B$1011,1,ローデータ!$K$12:$K$1011,$B$21,ローデータ!$H$12:$H$1011,J95)</f>
        <v>2</v>
      </c>
      <c r="M95" s="88">
        <f>SUMIFS(ローデータ!$N$12:$N$1011,ローデータ!$B$12:$B$1011,1,ローデータ!$K$12:$K$1011,$B$21,ローデータ!$H$12:$H$1011,J95)</f>
        <v>6</v>
      </c>
      <c r="N95" s="88">
        <f>SUMIFS(ローデータ!$O$12:$O$1011,ローデータ!$B$12:$B$1011,1,ローデータ!$K$12:$K$1011,$B$21,ローデータ!$H$12:$H$1011,J95)</f>
        <v>3</v>
      </c>
      <c r="O95" s="88">
        <f>SUMIFS(ローデータ!$P$12:$P$1011,ローデータ!$B$12:$B$1011,1,ローデータ!$K$12:$K$1011,$B$21,ローデータ!$H$12:$H$1011,J95)</f>
        <v>0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11</v>
      </c>
    </row>
    <row r="96" spans="1:17" ht="14.1" customHeight="1" x14ac:dyDescent="0.15">
      <c r="A96" s="161">
        <v>4</v>
      </c>
      <c r="B96" s="50" t="s">
        <v>58</v>
      </c>
      <c r="C96" s="56">
        <f>COUNTIFS(ローデータ!$B$12:$B$1011,1,ローデータ!$K$12:$K$1011,$B$21,ローデータ!$L$12:$L$1011,$C$90,ローデータ!$H$12:$H$1011,A96)</f>
        <v>9</v>
      </c>
      <c r="D96" s="56">
        <f>COUNTIFS(ローデータ!$B$12:$B$1011,1,ローデータ!$K$12:$K$1011,$B$21,ローデータ!$L$12:$L$1011,$D$90,ローデータ!$H$12:$H$1011,A96)</f>
        <v>0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9</v>
      </c>
      <c r="J96" s="161">
        <v>5</v>
      </c>
      <c r="K96" s="50" t="s">
        <v>59</v>
      </c>
      <c r="L96" s="103">
        <f>SUMIFS(ローデータ!$M$12:$M$1011,ローデータ!$B$12:$B$1011,1,ローデータ!$K$12:$K$1011,$B$21,ローデータ!$H$12:$H$1011,J96)</f>
        <v>2</v>
      </c>
      <c r="M96" s="88">
        <f>SUMIFS(ローデータ!$N$12:$N$1011,ローデータ!$B$12:$B$1011,1,ローデータ!$K$12:$K$1011,$B$21,ローデータ!$H$12:$H$1011,J96)</f>
        <v>10</v>
      </c>
      <c r="N96" s="88">
        <f>SUMIFS(ローデータ!$O$12:$O$1011,ローデータ!$B$12:$B$1011,1,ローデータ!$K$12:$K$1011,$B$21,ローデータ!$H$12:$H$1011,J96)</f>
        <v>1</v>
      </c>
      <c r="O96" s="88">
        <f>SUMIFS(ローデータ!$P$12:$P$1011,ローデータ!$B$12:$B$1011,1,ローデータ!$K$12:$K$1011,$B$21,ローデータ!$H$12:$H$1011,J96)</f>
        <v>0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13</v>
      </c>
    </row>
    <row r="97" spans="1:17" ht="14.1" customHeight="1" x14ac:dyDescent="0.15">
      <c r="A97" s="161">
        <v>5</v>
      </c>
      <c r="B97" s="50" t="s">
        <v>59</v>
      </c>
      <c r="C97" s="56">
        <f>COUNTIFS(ローデータ!$B$12:$B$1011,1,ローデータ!$K$12:$K$1011,$B$21,ローデータ!$L$12:$L$1011,$C$90,ローデータ!$H$12:$H$1011,A97)</f>
        <v>8</v>
      </c>
      <c r="D97" s="56">
        <f>COUNTIFS(ローデータ!$B$12:$B$1011,1,ローデータ!$K$12:$K$1011,$B$21,ローデータ!$L$12:$L$1011,$D$90,ローデータ!$H$12:$H$1011,A97)</f>
        <v>0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8</v>
      </c>
      <c r="J97" s="161">
        <v>6</v>
      </c>
      <c r="K97" s="50" t="s">
        <v>60</v>
      </c>
      <c r="L97" s="103">
        <f>SUMIFS(ローデータ!$M$12:$M$1011,ローデータ!$B$12:$B$1011,1,ローデータ!$K$12:$K$1011,$B$21,ローデータ!$H$12:$H$1011,J97)</f>
        <v>2</v>
      </c>
      <c r="M97" s="88">
        <f>SUMIFS(ローデータ!$N$12:$N$1011,ローデータ!$B$12:$B$1011,1,ローデータ!$K$12:$K$1011,$B$21,ローデータ!$H$12:$H$1011,J97)</f>
        <v>1</v>
      </c>
      <c r="N97" s="88">
        <f>SUMIFS(ローデータ!$O$12:$O$1011,ローデータ!$B$12:$B$1011,1,ローデータ!$K$12:$K$1011,$B$21,ローデータ!$H$12:$H$1011,J97)</f>
        <v>1</v>
      </c>
      <c r="O97" s="88">
        <f>SUMIFS(ローデータ!$P$12:$P$1011,ローデータ!$B$12:$B$1011,1,ローデータ!$K$12:$K$1011,$B$21,ローデータ!$H$12:$H$1011,J97)</f>
        <v>0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61">
        <v>6</v>
      </c>
      <c r="B98" s="50" t="s">
        <v>60</v>
      </c>
      <c r="C98" s="56">
        <f>COUNTIFS(ローデータ!$B$12:$B$1011,1,ローデータ!$K$12:$K$1011,$B$21,ローデータ!$L$12:$L$1011,$C$90,ローデータ!$H$12:$H$1011,A98)</f>
        <v>4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4</v>
      </c>
      <c r="J98" s="161">
        <v>7</v>
      </c>
      <c r="K98" s="50" t="s">
        <v>61</v>
      </c>
      <c r="L98" s="103">
        <f>SUMIFS(ローデータ!$M$12:$M$1011,ローデータ!$B$12:$B$1011,1,ローデータ!$K$12:$K$1011,$B$21,ローデータ!$H$12:$H$1011,J98)</f>
        <v>2</v>
      </c>
      <c r="M98" s="88">
        <f>SUMIFS(ローデータ!$N$12:$N$1011,ローデータ!$B$12:$B$1011,1,ローデータ!$K$12:$K$1011,$B$21,ローデータ!$H$12:$H$1011,J98)</f>
        <v>3</v>
      </c>
      <c r="N98" s="88">
        <f>SUMIFS(ローデータ!$O$12:$O$1011,ローデータ!$B$12:$B$1011,1,ローデータ!$K$12:$K$1011,$B$21,ローデータ!$H$12:$H$1011,J98)</f>
        <v>0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5</v>
      </c>
    </row>
    <row r="99" spans="1:17" ht="14.1" customHeight="1" x14ac:dyDescent="0.15">
      <c r="A99" s="161">
        <v>7</v>
      </c>
      <c r="B99" s="50" t="s">
        <v>61</v>
      </c>
      <c r="C99" s="56">
        <f>COUNTIFS(ローデータ!$B$12:$B$1011,1,ローデータ!$K$12:$K$1011,$B$21,ローデータ!$L$12:$L$1011,$C$90,ローデータ!$H$12:$H$1011,A99)</f>
        <v>4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4</v>
      </c>
      <c r="J99" s="161">
        <v>8</v>
      </c>
      <c r="K99" s="50" t="s">
        <v>62</v>
      </c>
      <c r="L99" s="103">
        <f>SUMIFS(ローデータ!$M$12:$M$1011,ローデータ!$B$12:$B$1011,1,ローデータ!$K$12:$K$1011,$B$21,ローデータ!$H$12:$H$1011,J99)</f>
        <v>0</v>
      </c>
      <c r="M99" s="88">
        <f>SUMIFS(ローデータ!$N$12:$N$1011,ローデータ!$B$12:$B$1011,1,ローデータ!$K$12:$K$1011,$B$21,ローデータ!$H$12:$H$1011,J99)</f>
        <v>0</v>
      </c>
      <c r="N99" s="88">
        <f>SUMIFS(ローデータ!$O$12:$O$1011,ローデータ!$B$12:$B$1011,1,ローデータ!$K$12:$K$1011,$B$21,ローデータ!$H$12:$H$1011,J99)</f>
        <v>0</v>
      </c>
      <c r="O99" s="88">
        <f>SUMIFS(ローデータ!$P$12:$P$1011,ローデータ!$B$12:$B$1011,1,ローデータ!$K$12:$K$1011,$B$21,ローデータ!$H$12:$H$1011,J99)</f>
        <v>0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61">
        <v>8</v>
      </c>
      <c r="B100" s="50" t="s">
        <v>62</v>
      </c>
      <c r="C100" s="56">
        <f>COUNTIFS(ローデータ!$B$12:$B$1011,1,ローデータ!$K$12:$K$1011,$B$21,ローデータ!$L$12:$L$1011,$C$90,ローデータ!$H$12:$H$1011,A100)</f>
        <v>0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0</v>
      </c>
      <c r="J100" s="159">
        <v>9</v>
      </c>
      <c r="K100" s="68" t="s">
        <v>63</v>
      </c>
      <c r="L100" s="103">
        <f>SUMIFS(ローデータ!$M$12:$M$1011,ローデータ!$B$12:$B$1011,1,ローデータ!$K$12:$K$1011,$B$21,ローデータ!$H$12:$H$1011,J100)</f>
        <v>0</v>
      </c>
      <c r="M100" s="88">
        <f>SUMIFS(ローデータ!$N$12:$N$1011,ローデータ!$B$12:$B$1011,1,ローデータ!$K$12:$K$1011,$B$21,ローデータ!$H$12:$H$1011,J100)</f>
        <v>0</v>
      </c>
      <c r="N100" s="88">
        <f>SUMIFS(ローデータ!$O$12:$O$1011,ローデータ!$B$12:$B$1011,1,ローデータ!$K$12:$K$1011,$B$21,ローデータ!$H$12:$H$1011,J100)</f>
        <v>0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59">
        <v>9</v>
      </c>
      <c r="B101" s="68" t="s">
        <v>63</v>
      </c>
      <c r="C101" s="56">
        <f>COUNTIFS(ローデータ!$B$12:$B$1011,1,ローデータ!$K$12:$K$1011,$B$21,ローデータ!$L$12:$L$1011,$C$90,ローデータ!$H$12:$H$1011,A101)</f>
        <v>0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0</v>
      </c>
      <c r="J101" s="155" t="s">
        <v>51</v>
      </c>
      <c r="K101" s="156"/>
      <c r="L101" s="103">
        <f>SUM(L92:L100)</f>
        <v>11</v>
      </c>
      <c r="M101" s="103">
        <f>SUM(M92:M100)</f>
        <v>44</v>
      </c>
      <c r="N101" s="103">
        <f>SUM(N92:N100)</f>
        <v>9</v>
      </c>
      <c r="O101" s="103">
        <f>SUM(O92:O100)</f>
        <v>0</v>
      </c>
      <c r="P101" s="103">
        <f>SUM(P92:P100)</f>
        <v>0</v>
      </c>
      <c r="Q101" s="103">
        <f t="shared" si="3"/>
        <v>64</v>
      </c>
    </row>
    <row r="102" spans="1:17" ht="14.1" customHeight="1" x14ac:dyDescent="0.15">
      <c r="A102" s="155" t="s">
        <v>51</v>
      </c>
      <c r="B102" s="156"/>
      <c r="C102" s="56">
        <f>SUM(C93:C101)</f>
        <v>49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50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175</v>
      </c>
      <c r="B104" s="34" t="s">
        <v>215</v>
      </c>
      <c r="L104" s="34"/>
    </row>
    <row r="105" spans="1:17" ht="14.1" customHeight="1" x14ac:dyDescent="0.15">
      <c r="A105" s="166" t="s">
        <v>176</v>
      </c>
      <c r="B105" s="40" t="s">
        <v>115</v>
      </c>
      <c r="C105" s="165"/>
      <c r="D105" s="9"/>
      <c r="E105" s="9"/>
      <c r="F105" s="9"/>
      <c r="G105" s="9"/>
      <c r="I105" s="166" t="s">
        <v>178</v>
      </c>
      <c r="J105" s="40" t="s">
        <v>89</v>
      </c>
      <c r="K105" s="165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60" t="s">
        <v>68</v>
      </c>
      <c r="D108" s="160" t="s">
        <v>67</v>
      </c>
      <c r="E108" s="160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COUNTIFS(ローデータ!$B$12:$B$1011,1,ローデータ!$K$12:$K$1011,$D$21,ローデータ!$S$12:$S$1011,$C$107,ローデータ!$H$12:$H$1011,A109)</f>
        <v>0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COUNTIFS(ローデータ!$B$12:$B$1011,1,ローデータ!$K$12:$K$1011,$D$21,ローデータ!$S$12:$S$1011,$C$107,ローデータ!$H$12:$H$1011,A110)</f>
        <v>22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22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SUMIFS(ローデータ!$T$12:$T$1011,ローデータ!$B$12:$B$1011,1,ローデータ!$K$12:$K$1011,$D$21,ローデータ!$H$12:$H$1011,H110)</f>
        <v>3</v>
      </c>
      <c r="K110" s="109">
        <f>SUMIFS(ローデータ!$U$12:$U$1011,ローデータ!$B$12:$B$1011,1,ローデータ!$K$12:$K$1011,$D$21,ローデータ!$H$12:$H$1011,H110)</f>
        <v>18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3</v>
      </c>
      <c r="O110" s="109">
        <f>SUMIFS(ローデータ!$Y$12:$Y$1011,ローデータ!$B$12:$B$1011,1,ローデータ!$K$12:$K$1011,$D$21,ローデータ!$H$12:$H$1011,H110)</f>
        <v>0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24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COUNTIFS(ローデータ!$B$12:$B$1011,1,ローデータ!$K$12:$K$1011,$D$21,ローデータ!$S$12:$S$1011,$C$107,ローデータ!$H$12:$H$1011,A111)</f>
        <v>9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1</v>
      </c>
      <c r="F111" s="110">
        <f t="shared" si="6"/>
        <v>10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SUMIFS(ローデータ!$T$12:$T$1011,ローデータ!$B$12:$B$1011,1,ローデータ!$K$12:$K$1011,$D$21,ローデータ!$H$12:$H$1011,H111)</f>
        <v>1</v>
      </c>
      <c r="K111" s="109">
        <f>SUMIFS(ローデータ!$U$12:$U$1011,ローデータ!$B$12:$B$1011,1,ローデータ!$K$12:$K$1011,$D$21,ローデータ!$H$12:$H$1011,H111)</f>
        <v>9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0</v>
      </c>
      <c r="O111" s="109">
        <f>SUMIFS(ローデータ!$Y$12:$Y$1011,ローデータ!$B$12:$B$1011,1,ローデータ!$K$12:$K$1011,$D$21,ローデータ!$H$12:$H$1011,H111)</f>
        <v>0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10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COUNTIFS(ローデータ!$B$12:$B$1011,1,ローデータ!$K$12:$K$1011,$D$21,ローデータ!$S$12:$S$1011,$C$107,ローデータ!$H$12:$H$1011,A112)</f>
        <v>3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1</v>
      </c>
      <c r="F112" s="110">
        <f t="shared" si="6"/>
        <v>4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SUMIFS(ローデータ!$T$12:$T$1011,ローデータ!$B$12:$B$1011,1,ローデータ!$K$12:$K$1011,$D$21,ローデータ!$H$12:$H$1011,H112)</f>
        <v>1</v>
      </c>
      <c r="K112" s="109">
        <f>SUMIFS(ローデータ!$U$12:$U$1011,ローデータ!$B$12:$B$1011,1,ローデータ!$K$12:$K$1011,$D$21,ローデータ!$H$12:$H$1011,H112)</f>
        <v>3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0</v>
      </c>
      <c r="O112" s="109">
        <f>SUMIFS(ローデータ!$Y$12:$Y$1011,ローデータ!$B$12:$B$1011,1,ローデータ!$K$12:$K$1011,$D$21,ローデータ!$H$12:$H$1011,H112)</f>
        <v>0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COUNTIFS(ローデータ!$B$12:$B$1011,1,ローデータ!$K$12:$K$1011,$D$21,ローデータ!$S$12:$S$1011,$C$107,ローデータ!$H$12:$H$1011,A113)</f>
        <v>5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1</v>
      </c>
      <c r="F113" s="110">
        <f t="shared" si="6"/>
        <v>6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SUMIFS(ローデータ!$T$12:$T$1011,ローデータ!$B$12:$B$1011,1,ローデータ!$K$12:$K$1011,$D$21,ローデータ!$H$12:$H$1011,H113)</f>
        <v>1</v>
      </c>
      <c r="K113" s="109">
        <f>SUMIFS(ローデータ!$U$12:$U$1011,ローデータ!$B$12:$B$1011,1,ローデータ!$K$12:$K$1011,$D$21,ローデータ!$H$12:$H$1011,H113)</f>
        <v>4</v>
      </c>
      <c r="L113" s="109">
        <f>SUMIFS(ローデータ!$V$12:$V$1011,ローデータ!$B$12:$B$1011,1,ローデータ!$K$12:$K$1011,$D$21,ローデータ!$H$12:$H$1011,H113)</f>
        <v>1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0</v>
      </c>
      <c r="O113" s="109">
        <f>SUMIFS(ローデータ!$Y$12:$Y$1011,ローデータ!$B$12:$B$1011,1,ローデータ!$K$12:$K$1011,$D$21,ローデータ!$H$12:$H$1011,H113)</f>
        <v>0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6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COUNTIFS(ローデータ!$B$12:$B$1011,1,ローデータ!$K$12:$K$1011,$D$21,ローデータ!$S$12:$S$1011,$C$107,ローデータ!$H$12:$H$1011,A114)</f>
        <v>0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0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0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COUNTIFS(ローデータ!$B$12:$B$1011,1,ローデータ!$K$12:$K$1011,$D$21,ローデータ!$S$12:$S$1011,$C$107,ローデータ!$H$12:$H$1011,A115)</f>
        <v>0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0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COUNTIFS(ローデータ!$B$12:$B$1011,1,ローデータ!$K$12:$K$1011,$D$21,ローデータ!$S$12:$S$1011,$C$107,ローデータ!$H$12:$H$1011,A116)</f>
        <v>0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0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COUNTIFS(ローデータ!$B$12:$B$1011,1,ローデータ!$K$12:$K$1011,$D$21,ローデータ!$S$12:$S$1011,$C$107,ローデータ!$H$12:$H$1011,A117)</f>
        <v>0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39</v>
      </c>
      <c r="D118" s="109">
        <f t="shared" ref="D118:E118" si="7">SUM(D109:D117)</f>
        <v>0</v>
      </c>
      <c r="E118" s="109">
        <f t="shared" si="7"/>
        <v>3</v>
      </c>
      <c r="F118" s="109">
        <f>SUM(C118:E118)</f>
        <v>42</v>
      </c>
      <c r="G118" s="78"/>
      <c r="H118" s="313" t="s">
        <v>51</v>
      </c>
      <c r="I118" s="315"/>
      <c r="J118" s="109">
        <f t="shared" ref="J118:P118" si="8">SUM(J109:J117)</f>
        <v>6</v>
      </c>
      <c r="K118" s="109">
        <f t="shared" si="8"/>
        <v>34</v>
      </c>
      <c r="L118" s="109">
        <f t="shared" si="8"/>
        <v>1</v>
      </c>
      <c r="M118" s="109">
        <f t="shared" si="8"/>
        <v>0</v>
      </c>
      <c r="N118" s="109">
        <f t="shared" si="8"/>
        <v>3</v>
      </c>
      <c r="O118" s="109">
        <f t="shared" si="8"/>
        <v>0</v>
      </c>
      <c r="P118" s="109">
        <f t="shared" si="8"/>
        <v>0</v>
      </c>
      <c r="Q118" s="109">
        <f t="shared" si="5"/>
        <v>44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182</v>
      </c>
      <c r="B120" s="34" t="s">
        <v>216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180</v>
      </c>
      <c r="B121" s="40" t="s">
        <v>217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COUNTIFS(ローデータ!$B$12:$B$1011,1,ローデータ!$K$12:$K$1011,$F$21,ローデータ!$L$12:$L$1011,$C$124,ローデータ!$H$12:$H$1011,A128)</f>
        <v>8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8</v>
      </c>
      <c r="I128" s="115">
        <f>COUNTIFS(ローデータ!$B$12:$B$1011,1,ローデータ!$K$12:$K$1011,$F$21,ローデータ!$S$12:$S$1011,$I$124,ローデータ!$H$12:$H$1011,A128)</f>
        <v>8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8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COUNTIFS(ローデータ!$B$12:$B$1011,1,ローデータ!$K$12:$K$1011,$F$21,ローデータ!$L$12:$L$1011,$C$124,ローデータ!$H$12:$H$1011,A129)</f>
        <v>9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9</v>
      </c>
      <c r="I129" s="115">
        <f>COUNTIFS(ローデータ!$B$12:$B$1011,1,ローデータ!$K$12:$K$1011,$F$21,ローデータ!$S$12:$S$1011,$I$124,ローデータ!$H$12:$H$1011,A129)</f>
        <v>9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9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COUNTIFS(ローデータ!$B$12:$B$1011,1,ローデータ!$K$12:$K$1011,$F$21,ローデータ!$L$12:$L$1011,$C$124,ローデータ!$H$12:$H$1011,A130)</f>
        <v>7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7</v>
      </c>
      <c r="I130" s="115">
        <f>COUNTIFS(ローデータ!$B$12:$B$1011,1,ローデータ!$K$12:$K$1011,$F$21,ローデータ!$S$12:$S$1011,$I$124,ローデータ!$H$12:$H$1011,A130)</f>
        <v>7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7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COUNTIFS(ローデータ!$B$12:$B$1011,1,ローデータ!$K$12:$K$1011,$F$21,ローデータ!$L$12:$L$1011,$C$124,ローデータ!$H$12:$H$1011,A131)</f>
        <v>2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COUNTIFS(ローデータ!$B$12:$B$1011,1,ローデータ!$K$12:$K$1011,$F$21,ローデータ!$S$12:$S$1011,$I$124,ローデータ!$H$12:$H$1011,A131)</f>
        <v>2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COUNTIFS(ローデータ!$B$12:$B$1011,1,ローデータ!$K$12:$K$1011,$F$21,ローデータ!$L$12:$L$1011,$C$124,ローデータ!$H$12:$H$1011,A132)</f>
        <v>1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COUNTIFS(ローデータ!$B$12:$B$1011,1,ローデータ!$K$12:$K$1011,$F$21,ローデータ!$S$12:$S$1011,$I$124,ローデータ!$H$12:$H$1011,A132)</f>
        <v>1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COUNTIFS(ローデータ!$B$12:$B$1011,1,ローデータ!$K$12:$K$1011,$F$21,ローデータ!$L$12:$L$1011,$C$124,ローデータ!$H$12:$H$1011,A133)</f>
        <v>1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COUNTIFS(ローデータ!$B$12:$B$1011,1,ローデータ!$K$12:$K$1011,$F$21,ローデータ!$S$12:$S$1011,$I$124,ローデータ!$H$12:$H$1011,A133)</f>
        <v>1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28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28</v>
      </c>
      <c r="I136" s="111">
        <f>SUM(I127:I135)</f>
        <v>28</v>
      </c>
      <c r="J136" s="109">
        <f>SUM(J127:J135)</f>
        <v>0</v>
      </c>
      <c r="K136" s="109">
        <f>SUM(K127:K135)</f>
        <v>0</v>
      </c>
      <c r="L136" s="109">
        <f t="shared" si="9"/>
        <v>28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181</v>
      </c>
      <c r="B138" s="40" t="s">
        <v>183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55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56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7</v>
      </c>
      <c r="E144" s="91">
        <f>SUMIFS(ローデータ!$O$12:$O$1011,ローデータ!$B$12:$B$1011,1,ローデータ!$K$12:$K$1011,$F$21,ローデータ!$H$12:$H$1011,A144)</f>
        <v>2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9</v>
      </c>
      <c r="I144" s="94">
        <f>SUMIFS(ローデータ!$T$12:$T$1011,ローデータ!$B$12:$B$1011,1,ローデータ!$K$12:$K$1011,$F$21,ローデータ!$H$12:$H$1011,A144)</f>
        <v>1</v>
      </c>
      <c r="J144" s="91">
        <f>SUMIFS(ローデータ!$U$12:$U$1011,ローデータ!$B$12:$B$1011,1,ローデータ!$K$12:$K$1011,$F$21,ローデータ!$H$12:$H$1011,A144)</f>
        <v>7</v>
      </c>
      <c r="K144" s="91">
        <f>SUMIFS(ローデータ!$V$12:$V$1011,ローデータ!$B$12:$B$1011,1,ローデータ!$K$12:$K$1011,$F$21,ローデータ!$H$12:$H$1011,A144)</f>
        <v>2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4</v>
      </c>
      <c r="N144" s="91">
        <f>SUMIFS(ローデータ!$Y$12:$Y$1011,ローデータ!$B$12:$B$1011,1,ローデータ!$K$12:$K$1011,$F$21,ローデータ!$H$12:$H$1011,A144)</f>
        <v>0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14</v>
      </c>
    </row>
    <row r="145" spans="1:16" ht="14.1" customHeight="1" x14ac:dyDescent="0.15">
      <c r="A145" s="161">
        <v>3</v>
      </c>
      <c r="B145" s="50" t="s">
        <v>57</v>
      </c>
      <c r="C145" s="91">
        <f>SUMIFS(ローデータ!$M$12:$M$1011,ローデータ!$B$12:$B$1011,1,ローデータ!$K$12:$K$1011,$F$21,ローデータ!$H$12:$H$1011,A145)</f>
        <v>1</v>
      </c>
      <c r="D145" s="91">
        <f>SUMIFS(ローデータ!$N$12:$N$1011,ローデータ!$B$12:$B$1011,1,ローデータ!$K$12:$K$1011,$F$21,ローデータ!$H$12:$H$1011,A145)</f>
        <v>5</v>
      </c>
      <c r="E145" s="91">
        <f>SUMIFS(ローデータ!$O$12:$O$1011,ローデータ!$B$12:$B$1011,1,ローデータ!$K$12:$K$1011,$F$21,ローデータ!$H$12:$H$1011,A145)</f>
        <v>4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10</v>
      </c>
      <c r="I145" s="94">
        <f>SUMIFS(ローデータ!$T$12:$T$1011,ローデータ!$B$12:$B$1011,1,ローデータ!$K$12:$K$1011,$F$21,ローデータ!$H$12:$H$1011,A145)</f>
        <v>0</v>
      </c>
      <c r="J145" s="91">
        <f>SUMIFS(ローデータ!$U$12:$U$1011,ローデータ!$B$12:$B$1011,1,ローデータ!$K$12:$K$1011,$F$21,ローデータ!$H$12:$H$1011,A145)</f>
        <v>5</v>
      </c>
      <c r="K145" s="91">
        <f>SUMIFS(ローデータ!$V$12:$V$1011,ローデータ!$B$12:$B$1011,1,ローデータ!$K$12:$K$1011,$F$21,ローデータ!$H$12:$H$1011,A145)</f>
        <v>4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3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12</v>
      </c>
    </row>
    <row r="146" spans="1:16" ht="14.1" customHeight="1" x14ac:dyDescent="0.15">
      <c r="A146" s="161">
        <v>4</v>
      </c>
      <c r="B146" s="50" t="s">
        <v>58</v>
      </c>
      <c r="C146" s="91">
        <f>SUMIFS(ローデータ!$M$12:$M$1011,ローデータ!$B$12:$B$1011,1,ローデータ!$K$12:$K$1011,$F$21,ローデータ!$H$12:$H$1011,A146)</f>
        <v>1</v>
      </c>
      <c r="D146" s="91">
        <f>SUMIFS(ローデータ!$N$12:$N$1011,ローデータ!$B$12:$B$1011,1,ローデータ!$K$12:$K$1011,$F$21,ローデータ!$H$12:$H$1011,A146)</f>
        <v>3</v>
      </c>
      <c r="E146" s="91">
        <f>SUMIFS(ローデータ!$O$12:$O$1011,ローデータ!$B$12:$B$1011,1,ローデータ!$K$12:$K$1011,$F$21,ローデータ!$H$12:$H$1011,A146)</f>
        <v>7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11</v>
      </c>
      <c r="I146" s="94">
        <f>SUMIFS(ローデータ!$T$12:$T$1011,ローデータ!$B$12:$B$1011,1,ローデータ!$K$12:$K$1011,$F$21,ローデータ!$H$12:$H$1011,A146)</f>
        <v>1</v>
      </c>
      <c r="J146" s="91">
        <f>SUMIFS(ローデータ!$U$12:$U$1011,ローデータ!$B$12:$B$1011,1,ローデータ!$K$12:$K$1011,$F$21,ローデータ!$H$12:$H$1011,A146)</f>
        <v>3</v>
      </c>
      <c r="K146" s="91">
        <f>SUMIFS(ローデータ!$V$12:$V$1011,ローデータ!$B$12:$B$1011,1,ローデータ!$K$12:$K$1011,$F$21,ローデータ!$H$12:$H$1011,A146)</f>
        <v>5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4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1</v>
      </c>
      <c r="P146" s="56">
        <f t="shared" si="13"/>
        <v>14</v>
      </c>
    </row>
    <row r="147" spans="1:16" ht="14.1" customHeight="1" x14ac:dyDescent="0.15">
      <c r="A147" s="161">
        <v>5</v>
      </c>
      <c r="B147" s="50" t="s">
        <v>59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1</v>
      </c>
      <c r="E147" s="91">
        <f>SUMIFS(ローデータ!$O$12:$O$1011,ローデータ!$B$12:$B$1011,1,ローデータ!$K$12:$K$1011,$F$21,ローデータ!$H$12:$H$1011,A147)</f>
        <v>1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1</v>
      </c>
      <c r="K147" s="91">
        <f>SUMIFS(ローデータ!$V$12:$V$1011,ローデータ!$B$12:$B$1011,1,ローデータ!$K$12:$K$1011,$F$21,ローデータ!$H$12:$H$1011,A147)</f>
        <v>1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61">
        <v>6</v>
      </c>
      <c r="B148" s="50" t="s">
        <v>60</v>
      </c>
      <c r="C148" s="91">
        <f>SUMIFS(ローデータ!$M$12:$M$1011,ローデータ!$B$12:$B$1011,1,ローデータ!$K$12:$K$1011,$F$21,ローデータ!$H$12:$H$1011,A148)</f>
        <v>1</v>
      </c>
      <c r="D148" s="91">
        <f>SUMIFS(ローデータ!$N$12:$N$1011,ローデータ!$B$12:$B$1011,1,ローデータ!$K$12:$K$1011,$F$21,ローデータ!$H$12:$H$1011,A148)</f>
        <v>1</v>
      </c>
      <c r="E148" s="91">
        <f>SUMIFS(ローデータ!$O$12:$O$1011,ローデータ!$B$12:$B$1011,1,ローデータ!$K$12:$K$1011,$F$21,ローデータ!$H$12:$H$1011,A148)</f>
        <v>1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3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1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61">
        <v>7</v>
      </c>
      <c r="B149" s="50" t="s">
        <v>61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1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1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4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4</v>
      </c>
    </row>
    <row r="150" spans="1:16" ht="14.1" customHeight="1" x14ac:dyDescent="0.15">
      <c r="A150" s="161">
        <v>8</v>
      </c>
      <c r="B150" s="50" t="s">
        <v>62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63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3</v>
      </c>
      <c r="D152" s="56">
        <f>SUM(D143:D151)</f>
        <v>17</v>
      </c>
      <c r="E152" s="56">
        <f>SUM(E143:E151)</f>
        <v>16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36</v>
      </c>
      <c r="I152" s="56">
        <f t="shared" ref="I152:O152" si="15">SUM(I143:I151)</f>
        <v>2</v>
      </c>
      <c r="J152" s="56">
        <f t="shared" si="15"/>
        <v>16</v>
      </c>
      <c r="K152" s="56">
        <f t="shared" si="15"/>
        <v>17</v>
      </c>
      <c r="L152" s="56">
        <f t="shared" si="15"/>
        <v>0</v>
      </c>
      <c r="M152" s="56">
        <f t="shared" si="15"/>
        <v>11</v>
      </c>
      <c r="N152" s="56">
        <f t="shared" si="15"/>
        <v>0</v>
      </c>
      <c r="O152" s="56">
        <f t="shared" si="15"/>
        <v>1</v>
      </c>
      <c r="P152" s="56">
        <f t="shared" si="13"/>
        <v>47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218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169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63" t="s">
        <v>86</v>
      </c>
      <c r="C159" s="306" t="s">
        <v>88</v>
      </c>
      <c r="D159" s="307"/>
      <c r="E159" s="308"/>
      <c r="F159" s="211">
        <f>COUNTIFS(ローデータ!$B$12:$B$1011,1,ローデータ!$I$12:$I$1011,$C$14,ローデータ!$K$12:$K$1011,F157)</f>
        <v>49</v>
      </c>
      <c r="G159" s="213"/>
      <c r="H159" s="211">
        <f>COUNTIFS(ローデータ!$B$12:$B$1011,1,ローデータ!$I$12:$I$1011,$C$14,ローデータ!$K$12:$K$1011,H157)</f>
        <v>42</v>
      </c>
      <c r="I159" s="213"/>
      <c r="J159" s="211">
        <f>COUNTIFS(ローデータ!$B$12:$B$1011,1,ローデータ!$I$12:$I$1011,$C$14,ローデータ!$K$12:$K$1011,J157)</f>
        <v>28</v>
      </c>
      <c r="K159" s="212"/>
      <c r="L159" s="213"/>
      <c r="M159" s="56">
        <f t="shared" ref="M159:M171" si="16">SUM(F159:L159)</f>
        <v>119</v>
      </c>
    </row>
    <row r="160" spans="1:16" ht="14.1" customHeight="1" x14ac:dyDescent="0.15">
      <c r="A160" s="311"/>
      <c r="B160" s="316" t="s">
        <v>87</v>
      </c>
      <c r="C160" s="157">
        <v>1</v>
      </c>
      <c r="D160" s="304" t="s">
        <v>76</v>
      </c>
      <c r="E160" s="305"/>
      <c r="F160" s="211">
        <f>COUNTIFS(ローデータ!$B$12:$B$1011,1,ローデータ!$I$12:$I$1011,$B$14,ローデータ!$J$12:$J$1011,C160,ローデータ!$K$12:$K$1011,$F$157)</f>
        <v>0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77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0</v>
      </c>
      <c r="I161" s="213"/>
      <c r="J161" s="211">
        <f>COUNTIFS(ローデータ!$B$12:$B$1011,1,ローデータ!$I$12:$I$1011,$B$14,ローデータ!$J$12:$J$1011,C161,ローデータ!$K$12:$K$1011,$J$157)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57">
        <v>3</v>
      </c>
      <c r="D162" s="304" t="s">
        <v>78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111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79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0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80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81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82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83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112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84</v>
      </c>
      <c r="E170" s="305"/>
      <c r="F170" s="211">
        <f>COUNTIFS(ローデータ!$B$12:$B$1011,1,ローデータ!$I$12:$I$1011,$B$14,ローデータ!$J$12:$J$1011,C170,ローデータ!$K$12:$K$1011,$F$157)</f>
        <v>1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1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50</v>
      </c>
      <c r="G171" s="213"/>
      <c r="H171" s="211">
        <f>SUM(H159:I170)</f>
        <v>42</v>
      </c>
      <c r="I171" s="213"/>
      <c r="J171" s="211">
        <f>SUM(J159:L170)</f>
        <v>28</v>
      </c>
      <c r="K171" s="212"/>
      <c r="L171" s="213"/>
      <c r="M171" s="56">
        <f t="shared" si="16"/>
        <v>120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185</v>
      </c>
      <c r="B174" s="40" t="s">
        <v>113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COUNTIFS(ローデータ!$B$12:$B$1011,1,ローデータ!$I$12:$I$1011,$C$14,ローデータ!$K$12:$K$1011,$B$21,ローデータ!$L$12:$L$1011,F176)</f>
        <v>48</v>
      </c>
      <c r="G179" s="56">
        <f>COUNTIFS(ローデータ!$B$12:$B$1011,1,ローデータ!$I$12:$I$1011,$C$14,ローデータ!$K$12:$K$1011,$B$21,ローデータ!$L$12:$L$1011,G176)</f>
        <v>1</v>
      </c>
      <c r="H179" s="56">
        <f>COUNTIFS(ローデータ!$B$12:$B$1011,1,ローデータ!$I$12:$I$1011,$C$14,ローデータ!$K$12:$K$1011,$B$21,ローデータ!$L$12:$L$1011,H176)</f>
        <v>0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49</v>
      </c>
      <c r="L179" s="9"/>
    </row>
    <row r="180" spans="1:13" ht="14.1" customHeight="1" x14ac:dyDescent="0.15">
      <c r="A180" s="311"/>
      <c r="B180" s="316" t="s">
        <v>87</v>
      </c>
      <c r="C180" s="157">
        <v>1</v>
      </c>
      <c r="D180" s="304" t="s">
        <v>76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77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78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111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79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80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81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82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83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112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84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1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1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49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50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186</v>
      </c>
      <c r="B193" s="40" t="s">
        <v>166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SUMIFS(ローデータ!M12:M1011,ローデータ!$B$12:$B$1011,1,ローデータ!$I$12:$I$1011,$C$14,ローデータ!$K$12:$K$1011,$B$21)</f>
        <v>11</v>
      </c>
      <c r="G198" s="90">
        <f>SUMIFS(ローデータ!N12:N1011,ローデータ!$B$12:$B$1011,1,ローデータ!$I$12:$I$1011,$C$14,ローデータ!$K$12:$K$1011,$B$21)</f>
        <v>43</v>
      </c>
      <c r="H198" s="90">
        <f>SUMIFS(ローデータ!O12:O1011,ローデータ!$B$12:$B$1011,1,ローデータ!$I$12:$I$1011,$C$14,ローデータ!$K$12:$K$1011,$B$21)</f>
        <v>9</v>
      </c>
      <c r="I198" s="90">
        <f>SUMIFS(ローデータ!P12:P1011,ローデータ!$B$12:$B$1011,1,ローデータ!$I$12:$I$1011,$C$14,ローデータ!$K$12:$K$1011,$B$21)</f>
        <v>0</v>
      </c>
      <c r="J198" s="90">
        <f>SUMIFS(ローデータ!Q12:Q1011,ローデータ!$B$12:$B$1011,1,ローデータ!$I$12:$I$1011,$C$14,ローデータ!$K$12:$K$1011,$B$21)</f>
        <v>0</v>
      </c>
      <c r="K198" s="119">
        <f>SUM(F198:J198)</f>
        <v>63</v>
      </c>
      <c r="L198" s="9"/>
    </row>
    <row r="199" spans="1:18" ht="14.1" customHeight="1" x14ac:dyDescent="0.15">
      <c r="A199" s="311"/>
      <c r="B199" s="316" t="s">
        <v>87</v>
      </c>
      <c r="C199" s="157">
        <v>1</v>
      </c>
      <c r="D199" s="304" t="s">
        <v>76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77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78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111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79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80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81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82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83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112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84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1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1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11</v>
      </c>
      <c r="G210" s="95">
        <f t="shared" ref="G210:I210" si="19">SUM(G198:G209)</f>
        <v>44</v>
      </c>
      <c r="H210" s="95">
        <f>SUM(H198:H209)</f>
        <v>9</v>
      </c>
      <c r="I210" s="95">
        <f t="shared" si="19"/>
        <v>0</v>
      </c>
      <c r="J210" s="95">
        <f>SUM(J198:J209)</f>
        <v>0</v>
      </c>
      <c r="K210" s="119">
        <f t="shared" si="18"/>
        <v>64</v>
      </c>
      <c r="L210" s="9"/>
    </row>
    <row r="211" spans="1:18" ht="14.1" customHeight="1" x14ac:dyDescent="0.15">
      <c r="A211" s="165" t="s">
        <v>162</v>
      </c>
      <c r="B211" s="40" t="s">
        <v>220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68</v>
      </c>
      <c r="G215" s="160" t="s">
        <v>67</v>
      </c>
      <c r="H215" s="160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COUNTIFS(ローデータ!$B$12:$B$1011,1,ローデータ!$I$12:$I$1011,$C$14,ローデータ!$K$12:$K$1011,$D$21,ローデータ!$S$12:$S$1011,F214)</f>
        <v>39</v>
      </c>
      <c r="G216" s="56">
        <f>COUNTIFS(ローデータ!$B$12:$B$1011,1,ローデータ!$I$12:$I$1011,$C$14,ローデータ!$K$12:$K$1011,$D$21,ローデータ!$S$12:$S$1011,G214)</f>
        <v>0</v>
      </c>
      <c r="H216" s="56">
        <f>COUNTIFS(ローデータ!$B$12:$B$1011,1,ローデータ!$I$12:$I$1011,$C$14,ローデータ!$K$12:$K$1011,$D$21,ローデータ!$S$12:$S$1011,H214)</f>
        <v>3</v>
      </c>
      <c r="I216" s="56">
        <f>SUM(F216:H216)</f>
        <v>42</v>
      </c>
    </row>
    <row r="217" spans="1:18" ht="14.1" customHeight="1" x14ac:dyDescent="0.15">
      <c r="A217" s="311"/>
      <c r="B217" s="316" t="s">
        <v>87</v>
      </c>
      <c r="C217" s="157">
        <v>1</v>
      </c>
      <c r="D217" s="304" t="s">
        <v>76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77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57">
        <v>3</v>
      </c>
      <c r="D219" s="304" t="s">
        <v>78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111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79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80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81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82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83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112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84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39</v>
      </c>
      <c r="G228" s="56">
        <f>SUM(G216:G227)</f>
        <v>0</v>
      </c>
      <c r="H228" s="56">
        <f>SUM(H216:H227)</f>
        <v>3</v>
      </c>
      <c r="I228" s="56">
        <f t="shared" si="20"/>
        <v>42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SUMIFS(ローデータ!T12:T1011,ローデータ!$B$12:$B$1011,1,ローデータ!$I$12:$I$1011,$C$14,ローデータ!$K$12:$K$1011,$D$21)</f>
        <v>6</v>
      </c>
      <c r="G234" s="90">
        <f>SUMIFS(ローデータ!U12:U1011,ローデータ!$B$12:$B$1011,1,ローデータ!$I$12:$I$1011,$C$14,ローデータ!$K$12:$K$1011,$D$21)</f>
        <v>34</v>
      </c>
      <c r="H234" s="90">
        <f>SUMIFS(ローデータ!V12:V1011,ローデータ!$B$12:$B$1011,1,ローデータ!$I$12:$I$1011,$C$14,ローデータ!$K$12:$K$1011,$D$21)</f>
        <v>1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3</v>
      </c>
      <c r="K234" s="90">
        <f>SUMIFS(ローデータ!Y12:Y1011,ローデータ!$B$12:$B$1011,1,ローデータ!$I$12:$I$1011,$C$14,ローデータ!$K$12:$K$1011,$D$21)</f>
        <v>0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44</v>
      </c>
    </row>
    <row r="235" spans="1:14" ht="14.1" customHeight="1" x14ac:dyDescent="0.15">
      <c r="A235" s="311"/>
      <c r="B235" s="316" t="s">
        <v>87</v>
      </c>
      <c r="C235" s="157">
        <v>1</v>
      </c>
      <c r="D235" s="304" t="s">
        <v>76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77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57">
        <v>3</v>
      </c>
      <c r="D237" s="304" t="s">
        <v>78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111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79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80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81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82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83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112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84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6</v>
      </c>
      <c r="G246" s="95">
        <f t="shared" ref="G246:L246" si="22">SUM(G234:G245)</f>
        <v>34</v>
      </c>
      <c r="H246" s="95">
        <f t="shared" si="22"/>
        <v>1</v>
      </c>
      <c r="I246" s="95">
        <f>SUM(I234:I245)</f>
        <v>0</v>
      </c>
      <c r="J246" s="95">
        <f t="shared" si="22"/>
        <v>3</v>
      </c>
      <c r="K246" s="95">
        <f>SUM(K234:K245)</f>
        <v>0</v>
      </c>
      <c r="L246" s="95">
        <f t="shared" si="22"/>
        <v>0</v>
      </c>
      <c r="M246" s="56">
        <f t="shared" si="21"/>
        <v>44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COUNTIFS(ローデータ!$B$12:$B$1011,1,ローデータ!$I$12:$I$1011,$C$14,ローデータ!$K$12:$K$1011,$F$21,ローデータ!$L$12:$L$1011,F251)</f>
        <v>28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28</v>
      </c>
      <c r="L254" s="56">
        <f>COUNTIFS(ローデータ!$B$12:$B$1011,1,ローデータ!$I$12:$I$1011,$C$14,ローデータ!$K$12:$K$1011,$F$21,ローデータ!$S$12:$S$1011,L251)</f>
        <v>28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28</v>
      </c>
    </row>
    <row r="255" spans="1:17" ht="14.1" customHeight="1" x14ac:dyDescent="0.15">
      <c r="A255" s="341"/>
      <c r="B255" s="343" t="s">
        <v>87</v>
      </c>
      <c r="C255" s="157">
        <v>1</v>
      </c>
      <c r="D255" s="304" t="s">
        <v>76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57">
        <v>2</v>
      </c>
      <c r="D256" s="304" t="s">
        <v>77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57">
        <v>3</v>
      </c>
      <c r="D257" s="304" t="s">
        <v>78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111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79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80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81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82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83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112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84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28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28</v>
      </c>
      <c r="L266" s="95">
        <f>SUM(L254:L265)</f>
        <v>28</v>
      </c>
      <c r="M266" s="95">
        <f>SUM(M254:M265)</f>
        <v>0</v>
      </c>
      <c r="N266" s="95">
        <f>SUM(N254:N265)</f>
        <v>0</v>
      </c>
      <c r="O266" s="56">
        <f>SUM(L266:N266)</f>
        <v>28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SUMIFS(ローデータ!M86:M1085,ローデータ!$B$12:$B$1011,1,ローデータ!$I$12:$I$1011,$C$14,ローデータ!$K$12:$K$1011,$F$21)</f>
        <v>0</v>
      </c>
      <c r="G272" s="90">
        <f>SUMIFS(ローデータ!N86:N1085,ローデータ!$B$12:$B$1011,1,ローデータ!$I$12:$I$1011,$C$14,ローデータ!$K$12:$K$1011,$F$21)</f>
        <v>3</v>
      </c>
      <c r="H272" s="90">
        <f>SUMIFS(ローデータ!O86:O1085,ローデータ!$B$12:$B$1011,1,ローデータ!$I$12:$I$1011,$C$14,ローデータ!$K$12:$K$1011,$F$21)</f>
        <v>3</v>
      </c>
      <c r="I272" s="90">
        <f>SUMIFS(ローデータ!P86:P1085,ローデータ!$B$12:$B$1011,1,ローデータ!$I$12:$I$1011,$C$14,ローデータ!$K$12:$K$1011,$F$21)</f>
        <v>0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6</v>
      </c>
      <c r="L272" s="95">
        <f>SUMIFS(ローデータ!$T$12:$T$1011,ローデータ!$B$12:$B$1011,1,ローデータ!$I$12:$I$1011,$C$14,ローデータ!$K$12:$K$1011,$F$21)</f>
        <v>2</v>
      </c>
      <c r="M272" s="95">
        <f>SUMIFS(ローデータ!$U$12:$U$1011,ローデータ!$B$12:$B$1011,1,ローデータ!$I$12:$I$1011,$C$14,ローデータ!$K$12:$K$1011,$F$21)</f>
        <v>16</v>
      </c>
      <c r="N272" s="95">
        <f>SUMIFS(ローデータ!$V$12:$V$1011,ローデータ!$B$12:$B$1011,1,ローデータ!$I$12:$I$1011,$C$14,ローデータ!$K$12:$K$1011,$F$21)</f>
        <v>17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11</v>
      </c>
      <c r="Q272" s="95">
        <f>SUMIFS(ローデータ!$Y$12:$Y$1011,ローデータ!$B$12:$B$1011,1,ローデータ!$I$12:$I$1011,$C$14,ローデータ!$K$12:$K$1011,$F$21)</f>
        <v>0</v>
      </c>
      <c r="R272" s="95">
        <f>SUMIFS(ローデータ!$Z$12:$Z$1011,ローデータ!$B$12:$B$1011,1,ローデータ!$I$12:$I$1011,$C$14,ローデータ!$K$12:$K$1011,$F$21)</f>
        <v>1</v>
      </c>
      <c r="S272" s="56">
        <f>SUM(L272:R272)</f>
        <v>47</v>
      </c>
    </row>
    <row r="273" spans="1:19" ht="14.1" customHeight="1" x14ac:dyDescent="0.15">
      <c r="A273" s="311"/>
      <c r="B273" s="316" t="s">
        <v>87</v>
      </c>
      <c r="C273" s="157">
        <v>1</v>
      </c>
      <c r="D273" s="304" t="s">
        <v>76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57">
        <v>2</v>
      </c>
      <c r="D274" s="304" t="s">
        <v>77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57">
        <v>3</v>
      </c>
      <c r="D275" s="304" t="s">
        <v>78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111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79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80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81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82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83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112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84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3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6">
        <f t="shared" si="26"/>
        <v>6</v>
      </c>
      <c r="L284" s="95">
        <f>SUM(L272:L283)</f>
        <v>2</v>
      </c>
      <c r="M284" s="95">
        <f t="shared" ref="M284:R284" si="29">SUM(M272:M283)</f>
        <v>16</v>
      </c>
      <c r="N284" s="95">
        <f t="shared" si="29"/>
        <v>17</v>
      </c>
      <c r="O284" s="95">
        <f t="shared" si="29"/>
        <v>0</v>
      </c>
      <c r="P284" s="95">
        <f t="shared" si="29"/>
        <v>11</v>
      </c>
      <c r="Q284" s="95">
        <f t="shared" si="29"/>
        <v>0</v>
      </c>
      <c r="R284" s="95">
        <f t="shared" si="29"/>
        <v>1</v>
      </c>
      <c r="S284" s="56">
        <f t="shared" si="27"/>
        <v>47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64">
        <v>2</v>
      </c>
      <c r="Q3" s="415" t="s">
        <v>56</v>
      </c>
      <c r="R3" s="416"/>
      <c r="S3" s="416"/>
      <c r="T3" s="419"/>
      <c r="U3" s="164">
        <v>3</v>
      </c>
      <c r="V3" s="415" t="s">
        <v>57</v>
      </c>
      <c r="W3" s="416"/>
      <c r="X3" s="416"/>
      <c r="Y3" s="419"/>
      <c r="Z3" s="164">
        <v>4</v>
      </c>
      <c r="AA3" s="415" t="s">
        <v>58</v>
      </c>
      <c r="AB3" s="416"/>
      <c r="AC3" s="416"/>
      <c r="AD3" s="419"/>
      <c r="AE3" s="164">
        <v>5</v>
      </c>
      <c r="AF3" s="415" t="s">
        <v>59</v>
      </c>
      <c r="AG3" s="416"/>
      <c r="AH3" s="416"/>
      <c r="AI3" s="419"/>
      <c r="AJ3" s="164">
        <v>6</v>
      </c>
      <c r="AK3" s="415" t="s">
        <v>135</v>
      </c>
      <c r="AL3" s="416"/>
      <c r="AM3" s="416"/>
      <c r="AN3" s="419"/>
      <c r="AO3" s="164">
        <v>7</v>
      </c>
      <c r="AP3" s="415" t="s">
        <v>136</v>
      </c>
      <c r="AQ3" s="416"/>
      <c r="AR3" s="416"/>
      <c r="AS3" s="419"/>
      <c r="AT3" s="164">
        <v>8</v>
      </c>
      <c r="AU3" s="415" t="s">
        <v>62</v>
      </c>
      <c r="AV3" s="416"/>
      <c r="AW3" s="416"/>
      <c r="AX3" s="419"/>
      <c r="AY3" s="164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64">
        <v>2</v>
      </c>
      <c r="Q13" s="415" t="s">
        <v>56</v>
      </c>
      <c r="R13" s="416"/>
      <c r="S13" s="416"/>
      <c r="T13" s="419"/>
      <c r="U13" s="164">
        <v>3</v>
      </c>
      <c r="V13" s="415" t="s">
        <v>57</v>
      </c>
      <c r="W13" s="416"/>
      <c r="X13" s="416"/>
      <c r="Y13" s="419"/>
      <c r="Z13" s="164">
        <v>4</v>
      </c>
      <c r="AA13" s="415" t="s">
        <v>58</v>
      </c>
      <c r="AB13" s="416"/>
      <c r="AC13" s="416"/>
      <c r="AD13" s="419"/>
      <c r="AE13" s="164">
        <v>5</v>
      </c>
      <c r="AF13" s="415" t="s">
        <v>59</v>
      </c>
      <c r="AG13" s="416"/>
      <c r="AH13" s="416"/>
      <c r="AI13" s="419"/>
      <c r="AJ13" s="164">
        <v>6</v>
      </c>
      <c r="AK13" s="415" t="s">
        <v>135</v>
      </c>
      <c r="AL13" s="416"/>
      <c r="AM13" s="416"/>
      <c r="AN13" s="419"/>
      <c r="AO13" s="164">
        <v>7</v>
      </c>
      <c r="AP13" s="415" t="s">
        <v>136</v>
      </c>
      <c r="AQ13" s="416"/>
      <c r="AR13" s="416"/>
      <c r="AS13" s="419"/>
      <c r="AT13" s="164">
        <v>8</v>
      </c>
      <c r="AU13" s="415" t="s">
        <v>62</v>
      </c>
      <c r="AV13" s="416"/>
      <c r="AW13" s="416"/>
      <c r="AX13" s="419"/>
      <c r="AY13" s="164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64">
        <v>2</v>
      </c>
      <c r="Q23" s="415" t="s">
        <v>56</v>
      </c>
      <c r="R23" s="416"/>
      <c r="S23" s="416"/>
      <c r="T23" s="419"/>
      <c r="U23" s="164">
        <v>3</v>
      </c>
      <c r="V23" s="415" t="s">
        <v>57</v>
      </c>
      <c r="W23" s="416"/>
      <c r="X23" s="416"/>
      <c r="Y23" s="419"/>
      <c r="Z23" s="164">
        <v>4</v>
      </c>
      <c r="AA23" s="415" t="s">
        <v>58</v>
      </c>
      <c r="AB23" s="416"/>
      <c r="AC23" s="416"/>
      <c r="AD23" s="419"/>
      <c r="AE23" s="164">
        <v>5</v>
      </c>
      <c r="AF23" s="415" t="s">
        <v>59</v>
      </c>
      <c r="AG23" s="416"/>
      <c r="AH23" s="416"/>
      <c r="AI23" s="419"/>
      <c r="AJ23" s="164">
        <v>6</v>
      </c>
      <c r="AK23" s="415" t="s">
        <v>135</v>
      </c>
      <c r="AL23" s="416"/>
      <c r="AM23" s="416"/>
      <c r="AN23" s="419"/>
      <c r="AO23" s="164">
        <v>7</v>
      </c>
      <c r="AP23" s="415" t="s">
        <v>136</v>
      </c>
      <c r="AQ23" s="416"/>
      <c r="AR23" s="416"/>
      <c r="AS23" s="419"/>
      <c r="AT23" s="164">
        <v>8</v>
      </c>
      <c r="AU23" s="415" t="s">
        <v>62</v>
      </c>
      <c r="AV23" s="416"/>
      <c r="AW23" s="416"/>
      <c r="AX23" s="419"/>
      <c r="AY23" s="164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64">
        <v>2</v>
      </c>
      <c r="Q33" s="415" t="s">
        <v>56</v>
      </c>
      <c r="R33" s="416"/>
      <c r="S33" s="416"/>
      <c r="T33" s="419"/>
      <c r="U33" s="164">
        <v>3</v>
      </c>
      <c r="V33" s="415" t="s">
        <v>57</v>
      </c>
      <c r="W33" s="416"/>
      <c r="X33" s="416"/>
      <c r="Y33" s="419"/>
      <c r="Z33" s="164">
        <v>4</v>
      </c>
      <c r="AA33" s="415" t="s">
        <v>58</v>
      </c>
      <c r="AB33" s="416"/>
      <c r="AC33" s="416"/>
      <c r="AD33" s="419"/>
      <c r="AE33" s="164">
        <v>5</v>
      </c>
      <c r="AF33" s="415" t="s">
        <v>59</v>
      </c>
      <c r="AG33" s="416"/>
      <c r="AH33" s="416"/>
      <c r="AI33" s="419"/>
      <c r="AJ33" s="164">
        <v>6</v>
      </c>
      <c r="AK33" s="415" t="s">
        <v>135</v>
      </c>
      <c r="AL33" s="416"/>
      <c r="AM33" s="416"/>
      <c r="AN33" s="419"/>
      <c r="AO33" s="164">
        <v>7</v>
      </c>
      <c r="AP33" s="415" t="s">
        <v>136</v>
      </c>
      <c r="AQ33" s="416"/>
      <c r="AR33" s="416"/>
      <c r="AS33" s="419"/>
      <c r="AT33" s="164">
        <v>8</v>
      </c>
      <c r="AU33" s="415" t="s">
        <v>62</v>
      </c>
      <c r="AV33" s="416"/>
      <c r="AW33" s="416"/>
      <c r="AX33" s="419"/>
      <c r="AY33" s="164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64">
        <v>2</v>
      </c>
      <c r="Q43" s="415" t="s">
        <v>56</v>
      </c>
      <c r="R43" s="416"/>
      <c r="S43" s="416"/>
      <c r="T43" s="419"/>
      <c r="U43" s="164">
        <v>3</v>
      </c>
      <c r="V43" s="415" t="s">
        <v>57</v>
      </c>
      <c r="W43" s="416"/>
      <c r="X43" s="416"/>
      <c r="Y43" s="419"/>
      <c r="Z43" s="164">
        <v>4</v>
      </c>
      <c r="AA43" s="415" t="s">
        <v>58</v>
      </c>
      <c r="AB43" s="416"/>
      <c r="AC43" s="416"/>
      <c r="AD43" s="419"/>
      <c r="AE43" s="164">
        <v>5</v>
      </c>
      <c r="AF43" s="415" t="s">
        <v>59</v>
      </c>
      <c r="AG43" s="416"/>
      <c r="AH43" s="416"/>
      <c r="AI43" s="419"/>
      <c r="AJ43" s="164">
        <v>6</v>
      </c>
      <c r="AK43" s="415" t="s">
        <v>135</v>
      </c>
      <c r="AL43" s="416"/>
      <c r="AM43" s="416"/>
      <c r="AN43" s="419"/>
      <c r="AO43" s="164">
        <v>7</v>
      </c>
      <c r="AP43" s="415" t="s">
        <v>136</v>
      </c>
      <c r="AQ43" s="416"/>
      <c r="AR43" s="416"/>
      <c r="AS43" s="419"/>
      <c r="AT43" s="164">
        <v>8</v>
      </c>
      <c r="AU43" s="415" t="s">
        <v>62</v>
      </c>
      <c r="AV43" s="416"/>
      <c r="AW43" s="416"/>
      <c r="AX43" s="419"/>
      <c r="AY43" s="164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64">
        <v>2</v>
      </c>
      <c r="Q53" s="415" t="s">
        <v>56</v>
      </c>
      <c r="R53" s="416"/>
      <c r="S53" s="416"/>
      <c r="T53" s="419"/>
      <c r="U53" s="164">
        <v>3</v>
      </c>
      <c r="V53" s="415" t="s">
        <v>57</v>
      </c>
      <c r="W53" s="416"/>
      <c r="X53" s="416"/>
      <c r="Y53" s="419"/>
      <c r="Z53" s="164">
        <v>4</v>
      </c>
      <c r="AA53" s="415" t="s">
        <v>58</v>
      </c>
      <c r="AB53" s="416"/>
      <c r="AC53" s="416"/>
      <c r="AD53" s="419"/>
      <c r="AE53" s="164">
        <v>5</v>
      </c>
      <c r="AF53" s="415" t="s">
        <v>59</v>
      </c>
      <c r="AG53" s="416"/>
      <c r="AH53" s="416"/>
      <c r="AI53" s="419"/>
      <c r="AJ53" s="164">
        <v>6</v>
      </c>
      <c r="AK53" s="415" t="s">
        <v>135</v>
      </c>
      <c r="AL53" s="416"/>
      <c r="AM53" s="416"/>
      <c r="AN53" s="419"/>
      <c r="AO53" s="164">
        <v>7</v>
      </c>
      <c r="AP53" s="415" t="s">
        <v>136</v>
      </c>
      <c r="AQ53" s="416"/>
      <c r="AR53" s="416"/>
      <c r="AS53" s="419"/>
      <c r="AT53" s="164">
        <v>8</v>
      </c>
      <c r="AU53" s="415" t="s">
        <v>62</v>
      </c>
      <c r="AV53" s="416"/>
      <c r="AW53" s="416"/>
      <c r="AX53" s="419"/>
      <c r="AY53" s="164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64">
        <v>2</v>
      </c>
      <c r="Q63" s="415" t="s">
        <v>56</v>
      </c>
      <c r="R63" s="416"/>
      <c r="S63" s="416"/>
      <c r="T63" s="419"/>
      <c r="U63" s="164">
        <v>3</v>
      </c>
      <c r="V63" s="415" t="s">
        <v>57</v>
      </c>
      <c r="W63" s="416"/>
      <c r="X63" s="416"/>
      <c r="Y63" s="419"/>
      <c r="Z63" s="164">
        <v>4</v>
      </c>
      <c r="AA63" s="415" t="s">
        <v>58</v>
      </c>
      <c r="AB63" s="416"/>
      <c r="AC63" s="416"/>
      <c r="AD63" s="419"/>
      <c r="AE63" s="164">
        <v>5</v>
      </c>
      <c r="AF63" s="415" t="s">
        <v>59</v>
      </c>
      <c r="AG63" s="416"/>
      <c r="AH63" s="416"/>
      <c r="AI63" s="419"/>
      <c r="AJ63" s="164">
        <v>6</v>
      </c>
      <c r="AK63" s="415" t="s">
        <v>135</v>
      </c>
      <c r="AL63" s="416"/>
      <c r="AM63" s="416"/>
      <c r="AN63" s="419"/>
      <c r="AO63" s="164">
        <v>7</v>
      </c>
      <c r="AP63" s="415" t="s">
        <v>136</v>
      </c>
      <c r="AQ63" s="416"/>
      <c r="AR63" s="416"/>
      <c r="AS63" s="419"/>
      <c r="AT63" s="164">
        <v>8</v>
      </c>
      <c r="AU63" s="415" t="s">
        <v>62</v>
      </c>
      <c r="AV63" s="416"/>
      <c r="AW63" s="416"/>
      <c r="AX63" s="419"/>
      <c r="AY63" s="164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64">
        <v>2</v>
      </c>
      <c r="Q73" s="415" t="s">
        <v>56</v>
      </c>
      <c r="R73" s="416"/>
      <c r="S73" s="416"/>
      <c r="T73" s="419"/>
      <c r="U73" s="164">
        <v>3</v>
      </c>
      <c r="V73" s="415" t="s">
        <v>57</v>
      </c>
      <c r="W73" s="416"/>
      <c r="X73" s="416"/>
      <c r="Y73" s="419"/>
      <c r="Z73" s="164">
        <v>4</v>
      </c>
      <c r="AA73" s="415" t="s">
        <v>58</v>
      </c>
      <c r="AB73" s="416"/>
      <c r="AC73" s="416"/>
      <c r="AD73" s="419"/>
      <c r="AE73" s="164">
        <v>5</v>
      </c>
      <c r="AF73" s="415" t="s">
        <v>59</v>
      </c>
      <c r="AG73" s="416"/>
      <c r="AH73" s="416"/>
      <c r="AI73" s="419"/>
      <c r="AJ73" s="164">
        <v>6</v>
      </c>
      <c r="AK73" s="415" t="s">
        <v>135</v>
      </c>
      <c r="AL73" s="416"/>
      <c r="AM73" s="416"/>
      <c r="AN73" s="419"/>
      <c r="AO73" s="164">
        <v>7</v>
      </c>
      <c r="AP73" s="415" t="s">
        <v>136</v>
      </c>
      <c r="AQ73" s="416"/>
      <c r="AR73" s="416"/>
      <c r="AS73" s="419"/>
      <c r="AT73" s="164">
        <v>8</v>
      </c>
      <c r="AU73" s="415" t="s">
        <v>62</v>
      </c>
      <c r="AV73" s="416"/>
      <c r="AW73" s="416"/>
      <c r="AX73" s="419"/>
      <c r="AY73" s="164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64">
        <v>2</v>
      </c>
      <c r="Q84" s="415" t="s">
        <v>56</v>
      </c>
      <c r="R84" s="416"/>
      <c r="S84" s="416"/>
      <c r="T84" s="419"/>
      <c r="U84" s="164">
        <v>3</v>
      </c>
      <c r="V84" s="415" t="s">
        <v>57</v>
      </c>
      <c r="W84" s="416"/>
      <c r="X84" s="416"/>
      <c r="Y84" s="419"/>
      <c r="Z84" s="164">
        <v>4</v>
      </c>
      <c r="AA84" s="415" t="s">
        <v>58</v>
      </c>
      <c r="AB84" s="416"/>
      <c r="AC84" s="416"/>
      <c r="AD84" s="419"/>
      <c r="AE84" s="164">
        <v>5</v>
      </c>
      <c r="AF84" s="415" t="s">
        <v>59</v>
      </c>
      <c r="AG84" s="416"/>
      <c r="AH84" s="416"/>
      <c r="AI84" s="419"/>
      <c r="AJ84" s="164">
        <v>6</v>
      </c>
      <c r="AK84" s="415" t="s">
        <v>135</v>
      </c>
      <c r="AL84" s="416"/>
      <c r="AM84" s="416"/>
      <c r="AN84" s="419"/>
      <c r="AO84" s="164">
        <v>7</v>
      </c>
      <c r="AP84" s="415" t="s">
        <v>136</v>
      </c>
      <c r="AQ84" s="416"/>
      <c r="AR84" s="416"/>
      <c r="AS84" s="419"/>
      <c r="AT84" s="164">
        <v>8</v>
      </c>
      <c r="AU84" s="415" t="s">
        <v>62</v>
      </c>
      <c r="AV84" s="416"/>
      <c r="AW84" s="416"/>
      <c r="AX84" s="419"/>
      <c r="AY84" s="164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64">
        <v>2</v>
      </c>
      <c r="Q94" s="415" t="s">
        <v>56</v>
      </c>
      <c r="R94" s="416"/>
      <c r="S94" s="416"/>
      <c r="T94" s="419"/>
      <c r="U94" s="164">
        <v>3</v>
      </c>
      <c r="V94" s="415" t="s">
        <v>57</v>
      </c>
      <c r="W94" s="416"/>
      <c r="X94" s="416"/>
      <c r="Y94" s="419"/>
      <c r="Z94" s="164">
        <v>4</v>
      </c>
      <c r="AA94" s="415" t="s">
        <v>58</v>
      </c>
      <c r="AB94" s="416"/>
      <c r="AC94" s="416"/>
      <c r="AD94" s="419"/>
      <c r="AE94" s="164">
        <v>5</v>
      </c>
      <c r="AF94" s="415" t="s">
        <v>59</v>
      </c>
      <c r="AG94" s="416"/>
      <c r="AH94" s="416"/>
      <c r="AI94" s="419"/>
      <c r="AJ94" s="164">
        <v>6</v>
      </c>
      <c r="AK94" s="415" t="s">
        <v>135</v>
      </c>
      <c r="AL94" s="416"/>
      <c r="AM94" s="416"/>
      <c r="AN94" s="419"/>
      <c r="AO94" s="164">
        <v>7</v>
      </c>
      <c r="AP94" s="415" t="s">
        <v>136</v>
      </c>
      <c r="AQ94" s="416"/>
      <c r="AR94" s="416"/>
      <c r="AS94" s="419"/>
      <c r="AT94" s="164">
        <v>8</v>
      </c>
      <c r="AU94" s="415" t="s">
        <v>62</v>
      </c>
      <c r="AV94" s="416"/>
      <c r="AW94" s="416"/>
      <c r="AX94" s="419"/>
      <c r="AY94" s="164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64">
        <v>2</v>
      </c>
      <c r="Q104" s="415" t="s">
        <v>56</v>
      </c>
      <c r="R104" s="416"/>
      <c r="S104" s="416"/>
      <c r="T104" s="419"/>
      <c r="U104" s="164">
        <v>3</v>
      </c>
      <c r="V104" s="415" t="s">
        <v>57</v>
      </c>
      <c r="W104" s="416"/>
      <c r="X104" s="416"/>
      <c r="Y104" s="419"/>
      <c r="Z104" s="164">
        <v>4</v>
      </c>
      <c r="AA104" s="415" t="s">
        <v>58</v>
      </c>
      <c r="AB104" s="416"/>
      <c r="AC104" s="416"/>
      <c r="AD104" s="419"/>
      <c r="AE104" s="164">
        <v>5</v>
      </c>
      <c r="AF104" s="415" t="s">
        <v>59</v>
      </c>
      <c r="AG104" s="416"/>
      <c r="AH104" s="416"/>
      <c r="AI104" s="419"/>
      <c r="AJ104" s="164">
        <v>6</v>
      </c>
      <c r="AK104" s="415" t="s">
        <v>135</v>
      </c>
      <c r="AL104" s="416"/>
      <c r="AM104" s="416"/>
      <c r="AN104" s="419"/>
      <c r="AO104" s="164">
        <v>7</v>
      </c>
      <c r="AP104" s="415" t="s">
        <v>136</v>
      </c>
      <c r="AQ104" s="416"/>
      <c r="AR104" s="416"/>
      <c r="AS104" s="419"/>
      <c r="AT104" s="164">
        <v>8</v>
      </c>
      <c r="AU104" s="415" t="s">
        <v>62</v>
      </c>
      <c r="AV104" s="416"/>
      <c r="AW104" s="416"/>
      <c r="AX104" s="419"/>
      <c r="AY104" s="164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64">
        <v>2</v>
      </c>
      <c r="Q114" s="415" t="s">
        <v>56</v>
      </c>
      <c r="R114" s="416"/>
      <c r="S114" s="416"/>
      <c r="T114" s="419"/>
      <c r="U114" s="164">
        <v>3</v>
      </c>
      <c r="V114" s="415" t="s">
        <v>57</v>
      </c>
      <c r="W114" s="416"/>
      <c r="X114" s="416"/>
      <c r="Y114" s="419"/>
      <c r="Z114" s="164">
        <v>4</v>
      </c>
      <c r="AA114" s="415" t="s">
        <v>58</v>
      </c>
      <c r="AB114" s="416"/>
      <c r="AC114" s="416"/>
      <c r="AD114" s="419"/>
      <c r="AE114" s="164">
        <v>5</v>
      </c>
      <c r="AF114" s="415" t="s">
        <v>59</v>
      </c>
      <c r="AG114" s="416"/>
      <c r="AH114" s="416"/>
      <c r="AI114" s="419"/>
      <c r="AJ114" s="164">
        <v>6</v>
      </c>
      <c r="AK114" s="415" t="s">
        <v>135</v>
      </c>
      <c r="AL114" s="416"/>
      <c r="AM114" s="416"/>
      <c r="AN114" s="419"/>
      <c r="AO114" s="164">
        <v>7</v>
      </c>
      <c r="AP114" s="415" t="s">
        <v>136</v>
      </c>
      <c r="AQ114" s="416"/>
      <c r="AR114" s="416"/>
      <c r="AS114" s="419"/>
      <c r="AT114" s="164">
        <v>8</v>
      </c>
      <c r="AU114" s="415" t="s">
        <v>62</v>
      </c>
      <c r="AV114" s="416"/>
      <c r="AW114" s="416"/>
      <c r="AX114" s="419"/>
      <c r="AY114" s="164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35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85">
        <v>8</v>
      </c>
      <c r="H4" s="43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32">
        <v>1</v>
      </c>
      <c r="B7" s="34" t="s">
        <v>156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3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208</v>
      </c>
    </row>
    <row r="13" spans="1:19" ht="14.1" customHeight="1" x14ac:dyDescent="0.15">
      <c r="A13" s="32">
        <v>2.1</v>
      </c>
      <c r="B13" s="34" t="s">
        <v>157</v>
      </c>
      <c r="F13" s="32">
        <v>2.2000000000000002</v>
      </c>
      <c r="G13" s="34" t="s">
        <v>232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51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51</v>
      </c>
    </row>
    <row r="15" spans="1:19" ht="14.1" customHeight="1" x14ac:dyDescent="0.15">
      <c r="A15" s="218"/>
      <c r="B15" s="54" t="s">
        <v>64</v>
      </c>
      <c r="C15" s="54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3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168</v>
      </c>
    </row>
    <row r="26" spans="1:19" ht="14.1" customHeight="1" x14ac:dyDescent="0.15">
      <c r="A26" s="32" t="s">
        <v>90</v>
      </c>
      <c r="B26" s="34" t="s">
        <v>159</v>
      </c>
      <c r="I26" s="48" t="s">
        <v>160</v>
      </c>
      <c r="J26" s="39" t="s">
        <v>165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233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91</v>
      </c>
      <c r="B33" s="34" t="s">
        <v>161</v>
      </c>
      <c r="I33" s="32" t="s">
        <v>162</v>
      </c>
      <c r="J33" s="40" t="s">
        <v>89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125</v>
      </c>
      <c r="Q34" s="233" t="s">
        <v>51</v>
      </c>
    </row>
    <row r="35" spans="1:17" ht="14.1" customHeight="1" x14ac:dyDescent="0.15">
      <c r="A35" s="218"/>
      <c r="B35" s="54" t="s">
        <v>68</v>
      </c>
      <c r="C35" s="54" t="s">
        <v>67</v>
      </c>
      <c r="D35" s="54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171</v>
      </c>
    </row>
    <row r="39" spans="1:17" ht="14.1" customHeight="1" x14ac:dyDescent="0.15">
      <c r="A39" s="32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93</v>
      </c>
      <c r="B46" s="40" t="s">
        <v>164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125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32"/>
    </row>
    <row r="53" spans="1:15" ht="14.1" customHeight="1" x14ac:dyDescent="0.15">
      <c r="A53" s="32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211</v>
      </c>
    </row>
    <row r="71" spans="1:15" ht="14.1" customHeight="1" x14ac:dyDescent="0.15">
      <c r="A71" s="32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170</v>
      </c>
      <c r="C86" s="48"/>
      <c r="D86" s="48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71"/>
      <c r="D87" s="71"/>
      <c r="E87" s="9"/>
      <c r="F87" s="9"/>
      <c r="G87" s="9"/>
    </row>
    <row r="88" spans="1:17" ht="14.1" customHeight="1" x14ac:dyDescent="0.15">
      <c r="A88" s="79" t="s">
        <v>172</v>
      </c>
      <c r="B88" s="40" t="s">
        <v>213</v>
      </c>
      <c r="D88" s="48"/>
      <c r="E88" s="9"/>
      <c r="F88" s="9"/>
      <c r="G88" s="9"/>
      <c r="H88" s="9"/>
      <c r="J88" s="32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51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51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175</v>
      </c>
      <c r="B104" s="34" t="s">
        <v>215</v>
      </c>
      <c r="L104" s="34"/>
    </row>
    <row r="105" spans="1:17" ht="14.1" customHeight="1" x14ac:dyDescent="0.15">
      <c r="A105" s="32" t="s">
        <v>176</v>
      </c>
      <c r="B105" s="40" t="s">
        <v>177</v>
      </c>
      <c r="C105" s="48"/>
      <c r="D105" s="9"/>
      <c r="E105" s="9"/>
      <c r="F105" s="9"/>
      <c r="G105" s="9"/>
      <c r="I105" s="32" t="s">
        <v>178</v>
      </c>
      <c r="J105" s="40" t="s">
        <v>179</v>
      </c>
      <c r="K105" s="48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116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125</v>
      </c>
      <c r="Q107" s="394"/>
    </row>
    <row r="108" spans="1:17" ht="14.1" customHeight="1" x14ac:dyDescent="0.15">
      <c r="A108" s="350"/>
      <c r="B108" s="352"/>
      <c r="C108" s="74" t="s">
        <v>68</v>
      </c>
      <c r="D108" s="74" t="s">
        <v>67</v>
      </c>
      <c r="E108" s="74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182</v>
      </c>
      <c r="B120" s="34" t="s">
        <v>216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180</v>
      </c>
      <c r="B121" s="40" t="s">
        <v>217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181</v>
      </c>
      <c r="B138" s="40" t="s">
        <v>183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125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218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169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17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49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187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185</v>
      </c>
      <c r="B174" s="40" t="s">
        <v>184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49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186</v>
      </c>
      <c r="B193" s="40" t="s">
        <v>166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75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188</v>
      </c>
      <c r="B211" s="40" t="s">
        <v>220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68</v>
      </c>
      <c r="G215" s="74" t="s">
        <v>67</v>
      </c>
      <c r="H215" s="74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75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70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75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49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125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49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145</v>
      </c>
    </row>
    <row r="3" spans="1:60" ht="12.95" customHeight="1" x14ac:dyDescent="0.15">
      <c r="A3" s="428" t="s">
        <v>139</v>
      </c>
      <c r="B3" s="379" t="s">
        <v>143</v>
      </c>
      <c r="C3" s="379"/>
      <c r="D3" s="379"/>
      <c r="E3" s="379" t="s">
        <v>142</v>
      </c>
      <c r="F3" s="379"/>
      <c r="G3" s="379"/>
      <c r="H3" s="379" t="s">
        <v>141</v>
      </c>
      <c r="I3" s="379"/>
      <c r="J3" s="379"/>
      <c r="K3" s="36">
        <v>1</v>
      </c>
      <c r="L3" s="415" t="s">
        <v>130</v>
      </c>
      <c r="M3" s="416"/>
      <c r="N3" s="416"/>
      <c r="O3" s="419"/>
      <c r="P3" s="128">
        <v>2</v>
      </c>
      <c r="Q3" s="415" t="s">
        <v>131</v>
      </c>
      <c r="R3" s="416"/>
      <c r="S3" s="416"/>
      <c r="T3" s="419"/>
      <c r="U3" s="128">
        <v>3</v>
      </c>
      <c r="V3" s="415" t="s">
        <v>132</v>
      </c>
      <c r="W3" s="416"/>
      <c r="X3" s="416"/>
      <c r="Y3" s="419"/>
      <c r="Z3" s="128">
        <v>4</v>
      </c>
      <c r="AA3" s="415" t="s">
        <v>133</v>
      </c>
      <c r="AB3" s="416"/>
      <c r="AC3" s="416"/>
      <c r="AD3" s="419"/>
      <c r="AE3" s="128">
        <v>5</v>
      </c>
      <c r="AF3" s="415" t="s">
        <v>134</v>
      </c>
      <c r="AG3" s="416"/>
      <c r="AH3" s="416"/>
      <c r="AI3" s="419"/>
      <c r="AJ3" s="128">
        <v>6</v>
      </c>
      <c r="AK3" s="415" t="s">
        <v>135</v>
      </c>
      <c r="AL3" s="416"/>
      <c r="AM3" s="416"/>
      <c r="AN3" s="419"/>
      <c r="AO3" s="128">
        <v>7</v>
      </c>
      <c r="AP3" s="415" t="s">
        <v>136</v>
      </c>
      <c r="AQ3" s="416"/>
      <c r="AR3" s="416"/>
      <c r="AS3" s="419"/>
      <c r="AT3" s="128">
        <v>8</v>
      </c>
      <c r="AU3" s="415" t="s">
        <v>137</v>
      </c>
      <c r="AV3" s="416"/>
      <c r="AW3" s="416"/>
      <c r="AX3" s="419"/>
      <c r="AY3" s="128">
        <v>9</v>
      </c>
      <c r="AZ3" s="415" t="s">
        <v>138</v>
      </c>
      <c r="BA3" s="416"/>
      <c r="BB3" s="416"/>
      <c r="BC3" s="417"/>
      <c r="BD3" s="416" t="s">
        <v>195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144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144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144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144</v>
      </c>
      <c r="C8" s="379"/>
      <c r="D8" s="379"/>
      <c r="E8" s="379" t="s">
        <v>144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144</v>
      </c>
      <c r="C9" s="379"/>
      <c r="D9" s="379"/>
      <c r="E9" s="379"/>
      <c r="F9" s="379"/>
      <c r="G9" s="379"/>
      <c r="H9" s="379" t="s">
        <v>144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144</v>
      </c>
      <c r="F10" s="379"/>
      <c r="G10" s="379"/>
      <c r="H10" s="379" t="s">
        <v>144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144</v>
      </c>
      <c r="C11" s="379"/>
      <c r="D11" s="379"/>
      <c r="E11" s="379" t="s">
        <v>144</v>
      </c>
      <c r="F11" s="379"/>
      <c r="G11" s="379"/>
      <c r="H11" s="379" t="s">
        <v>144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28">
        <v>2</v>
      </c>
      <c r="Q13" s="415" t="s">
        <v>56</v>
      </c>
      <c r="R13" s="416"/>
      <c r="S13" s="416"/>
      <c r="T13" s="419"/>
      <c r="U13" s="128">
        <v>3</v>
      </c>
      <c r="V13" s="415" t="s">
        <v>57</v>
      </c>
      <c r="W13" s="416"/>
      <c r="X13" s="416"/>
      <c r="Y13" s="419"/>
      <c r="Z13" s="128">
        <v>4</v>
      </c>
      <c r="AA13" s="415" t="s">
        <v>58</v>
      </c>
      <c r="AB13" s="416"/>
      <c r="AC13" s="416"/>
      <c r="AD13" s="419"/>
      <c r="AE13" s="128">
        <v>5</v>
      </c>
      <c r="AF13" s="415" t="s">
        <v>59</v>
      </c>
      <c r="AG13" s="416"/>
      <c r="AH13" s="416"/>
      <c r="AI13" s="419"/>
      <c r="AJ13" s="128">
        <v>6</v>
      </c>
      <c r="AK13" s="415" t="s">
        <v>135</v>
      </c>
      <c r="AL13" s="416"/>
      <c r="AM13" s="416"/>
      <c r="AN13" s="419"/>
      <c r="AO13" s="128">
        <v>7</v>
      </c>
      <c r="AP13" s="415" t="s">
        <v>136</v>
      </c>
      <c r="AQ13" s="416"/>
      <c r="AR13" s="416"/>
      <c r="AS13" s="419"/>
      <c r="AT13" s="128">
        <v>8</v>
      </c>
      <c r="AU13" s="415" t="s">
        <v>62</v>
      </c>
      <c r="AV13" s="416"/>
      <c r="AW13" s="416"/>
      <c r="AX13" s="419"/>
      <c r="AY13" s="128">
        <v>9</v>
      </c>
      <c r="AZ13" s="415" t="s">
        <v>63</v>
      </c>
      <c r="BA13" s="416"/>
      <c r="BB13" s="416"/>
      <c r="BC13" s="417"/>
      <c r="BD13" s="416" t="s">
        <v>195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144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144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144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144</v>
      </c>
      <c r="C18" s="379"/>
      <c r="D18" s="379"/>
      <c r="E18" s="379" t="s">
        <v>144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144</v>
      </c>
      <c r="C19" s="379"/>
      <c r="D19" s="379"/>
      <c r="E19" s="379"/>
      <c r="F19" s="379"/>
      <c r="G19" s="379"/>
      <c r="H19" s="379" t="s">
        <v>144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144</v>
      </c>
      <c r="F20" s="379"/>
      <c r="G20" s="379"/>
      <c r="H20" s="379" t="s">
        <v>144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144</v>
      </c>
      <c r="C21" s="379"/>
      <c r="D21" s="379"/>
      <c r="E21" s="379" t="s">
        <v>144</v>
      </c>
      <c r="F21" s="379"/>
      <c r="G21" s="379"/>
      <c r="H21" s="379" t="s">
        <v>144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28">
        <v>2</v>
      </c>
      <c r="Q23" s="415" t="s">
        <v>56</v>
      </c>
      <c r="R23" s="416"/>
      <c r="S23" s="416"/>
      <c r="T23" s="419"/>
      <c r="U23" s="128">
        <v>3</v>
      </c>
      <c r="V23" s="415" t="s">
        <v>57</v>
      </c>
      <c r="W23" s="416"/>
      <c r="X23" s="416"/>
      <c r="Y23" s="419"/>
      <c r="Z23" s="128">
        <v>4</v>
      </c>
      <c r="AA23" s="415" t="s">
        <v>58</v>
      </c>
      <c r="AB23" s="416"/>
      <c r="AC23" s="416"/>
      <c r="AD23" s="419"/>
      <c r="AE23" s="128">
        <v>5</v>
      </c>
      <c r="AF23" s="415" t="s">
        <v>59</v>
      </c>
      <c r="AG23" s="416"/>
      <c r="AH23" s="416"/>
      <c r="AI23" s="419"/>
      <c r="AJ23" s="128">
        <v>6</v>
      </c>
      <c r="AK23" s="415" t="s">
        <v>135</v>
      </c>
      <c r="AL23" s="416"/>
      <c r="AM23" s="416"/>
      <c r="AN23" s="419"/>
      <c r="AO23" s="128">
        <v>7</v>
      </c>
      <c r="AP23" s="415" t="s">
        <v>136</v>
      </c>
      <c r="AQ23" s="416"/>
      <c r="AR23" s="416"/>
      <c r="AS23" s="419"/>
      <c r="AT23" s="128">
        <v>8</v>
      </c>
      <c r="AU23" s="415" t="s">
        <v>62</v>
      </c>
      <c r="AV23" s="416"/>
      <c r="AW23" s="416"/>
      <c r="AX23" s="419"/>
      <c r="AY23" s="128">
        <v>9</v>
      </c>
      <c r="AZ23" s="415" t="s">
        <v>63</v>
      </c>
      <c r="BA23" s="416"/>
      <c r="BB23" s="416"/>
      <c r="BC23" s="417"/>
      <c r="BD23" s="416" t="s">
        <v>195</v>
      </c>
      <c r="BE23" s="416"/>
      <c r="BF23" s="416"/>
      <c r="BG23" s="416"/>
      <c r="BH23" s="418"/>
    </row>
    <row r="24" spans="1:60" ht="12.95" customHeight="1" thickBot="1" x14ac:dyDescent="0.2">
      <c r="A24" s="310" t="s">
        <v>146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144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144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144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144</v>
      </c>
      <c r="C28" s="379"/>
      <c r="D28" s="379"/>
      <c r="E28" s="379" t="s">
        <v>144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144</v>
      </c>
      <c r="C29" s="379"/>
      <c r="D29" s="379"/>
      <c r="E29" s="379"/>
      <c r="F29" s="379"/>
      <c r="G29" s="379"/>
      <c r="H29" s="379" t="s">
        <v>144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144</v>
      </c>
      <c r="F30" s="379"/>
      <c r="G30" s="379"/>
      <c r="H30" s="379" t="s">
        <v>144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144</v>
      </c>
      <c r="C31" s="379"/>
      <c r="D31" s="379"/>
      <c r="E31" s="379" t="s">
        <v>144</v>
      </c>
      <c r="F31" s="379"/>
      <c r="G31" s="379"/>
      <c r="H31" s="379" t="s">
        <v>144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28">
        <v>2</v>
      </c>
      <c r="Q33" s="415" t="s">
        <v>56</v>
      </c>
      <c r="R33" s="416"/>
      <c r="S33" s="416"/>
      <c r="T33" s="419"/>
      <c r="U33" s="128">
        <v>3</v>
      </c>
      <c r="V33" s="415" t="s">
        <v>57</v>
      </c>
      <c r="W33" s="416"/>
      <c r="X33" s="416"/>
      <c r="Y33" s="419"/>
      <c r="Z33" s="128">
        <v>4</v>
      </c>
      <c r="AA33" s="415" t="s">
        <v>58</v>
      </c>
      <c r="AB33" s="416"/>
      <c r="AC33" s="416"/>
      <c r="AD33" s="419"/>
      <c r="AE33" s="128">
        <v>5</v>
      </c>
      <c r="AF33" s="415" t="s">
        <v>59</v>
      </c>
      <c r="AG33" s="416"/>
      <c r="AH33" s="416"/>
      <c r="AI33" s="419"/>
      <c r="AJ33" s="128">
        <v>6</v>
      </c>
      <c r="AK33" s="415" t="s">
        <v>135</v>
      </c>
      <c r="AL33" s="416"/>
      <c r="AM33" s="416"/>
      <c r="AN33" s="419"/>
      <c r="AO33" s="128">
        <v>7</v>
      </c>
      <c r="AP33" s="415" t="s">
        <v>136</v>
      </c>
      <c r="AQ33" s="416"/>
      <c r="AR33" s="416"/>
      <c r="AS33" s="419"/>
      <c r="AT33" s="128">
        <v>8</v>
      </c>
      <c r="AU33" s="415" t="s">
        <v>62</v>
      </c>
      <c r="AV33" s="416"/>
      <c r="AW33" s="416"/>
      <c r="AX33" s="419"/>
      <c r="AY33" s="128">
        <v>9</v>
      </c>
      <c r="AZ33" s="415" t="s">
        <v>63</v>
      </c>
      <c r="BA33" s="416"/>
      <c r="BB33" s="416"/>
      <c r="BC33" s="417"/>
      <c r="BD33" s="416" t="s">
        <v>195</v>
      </c>
      <c r="BE33" s="416"/>
      <c r="BF33" s="416"/>
      <c r="BG33" s="416"/>
      <c r="BH33" s="418"/>
    </row>
    <row r="34" spans="1:60" ht="12.95" customHeight="1" thickBot="1" x14ac:dyDescent="0.2">
      <c r="A34" s="310" t="s">
        <v>147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144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144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144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144</v>
      </c>
      <c r="C38" s="379"/>
      <c r="D38" s="379"/>
      <c r="E38" s="379" t="s">
        <v>144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144</v>
      </c>
      <c r="C39" s="379"/>
      <c r="D39" s="379"/>
      <c r="E39" s="379"/>
      <c r="F39" s="379"/>
      <c r="G39" s="379"/>
      <c r="H39" s="379" t="s">
        <v>144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144</v>
      </c>
      <c r="F40" s="379"/>
      <c r="G40" s="379"/>
      <c r="H40" s="379" t="s">
        <v>144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144</v>
      </c>
      <c r="C41" s="379"/>
      <c r="D41" s="379"/>
      <c r="E41" s="379" t="s">
        <v>144</v>
      </c>
      <c r="F41" s="379"/>
      <c r="G41" s="379"/>
      <c r="H41" s="379" t="s">
        <v>144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28">
        <v>2</v>
      </c>
      <c r="Q43" s="415" t="s">
        <v>56</v>
      </c>
      <c r="R43" s="416"/>
      <c r="S43" s="416"/>
      <c r="T43" s="419"/>
      <c r="U43" s="128">
        <v>3</v>
      </c>
      <c r="V43" s="415" t="s">
        <v>57</v>
      </c>
      <c r="W43" s="416"/>
      <c r="X43" s="416"/>
      <c r="Y43" s="419"/>
      <c r="Z43" s="128">
        <v>4</v>
      </c>
      <c r="AA43" s="415" t="s">
        <v>58</v>
      </c>
      <c r="AB43" s="416"/>
      <c r="AC43" s="416"/>
      <c r="AD43" s="419"/>
      <c r="AE43" s="128">
        <v>5</v>
      </c>
      <c r="AF43" s="415" t="s">
        <v>59</v>
      </c>
      <c r="AG43" s="416"/>
      <c r="AH43" s="416"/>
      <c r="AI43" s="419"/>
      <c r="AJ43" s="128">
        <v>6</v>
      </c>
      <c r="AK43" s="415" t="s">
        <v>135</v>
      </c>
      <c r="AL43" s="416"/>
      <c r="AM43" s="416"/>
      <c r="AN43" s="419"/>
      <c r="AO43" s="128">
        <v>7</v>
      </c>
      <c r="AP43" s="415" t="s">
        <v>136</v>
      </c>
      <c r="AQ43" s="416"/>
      <c r="AR43" s="416"/>
      <c r="AS43" s="419"/>
      <c r="AT43" s="128">
        <v>8</v>
      </c>
      <c r="AU43" s="415" t="s">
        <v>62</v>
      </c>
      <c r="AV43" s="416"/>
      <c r="AW43" s="416"/>
      <c r="AX43" s="419"/>
      <c r="AY43" s="128">
        <v>9</v>
      </c>
      <c r="AZ43" s="415" t="s">
        <v>63</v>
      </c>
      <c r="BA43" s="416"/>
      <c r="BB43" s="416"/>
      <c r="BC43" s="417"/>
      <c r="BD43" s="416" t="s">
        <v>195</v>
      </c>
      <c r="BE43" s="416"/>
      <c r="BF43" s="416"/>
      <c r="BG43" s="416"/>
      <c r="BH43" s="418"/>
    </row>
    <row r="44" spans="1:60" ht="12.95" customHeight="1" thickBot="1" x14ac:dyDescent="0.2">
      <c r="A44" s="428" t="s">
        <v>148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144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144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144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144</v>
      </c>
      <c r="C48" s="379"/>
      <c r="D48" s="379"/>
      <c r="E48" s="379" t="s">
        <v>144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144</v>
      </c>
      <c r="C49" s="379"/>
      <c r="D49" s="379"/>
      <c r="E49" s="379"/>
      <c r="F49" s="379"/>
      <c r="G49" s="379"/>
      <c r="H49" s="379" t="s">
        <v>144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144</v>
      </c>
      <c r="F50" s="379"/>
      <c r="G50" s="379"/>
      <c r="H50" s="379" t="s">
        <v>144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144</v>
      </c>
      <c r="C51" s="379"/>
      <c r="D51" s="379"/>
      <c r="E51" s="379" t="s">
        <v>144</v>
      </c>
      <c r="F51" s="379"/>
      <c r="G51" s="379"/>
      <c r="H51" s="379" t="s">
        <v>144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28">
        <v>2</v>
      </c>
      <c r="Q53" s="415" t="s">
        <v>56</v>
      </c>
      <c r="R53" s="416"/>
      <c r="S53" s="416"/>
      <c r="T53" s="419"/>
      <c r="U53" s="128">
        <v>3</v>
      </c>
      <c r="V53" s="415" t="s">
        <v>57</v>
      </c>
      <c r="W53" s="416"/>
      <c r="X53" s="416"/>
      <c r="Y53" s="419"/>
      <c r="Z53" s="128">
        <v>4</v>
      </c>
      <c r="AA53" s="415" t="s">
        <v>58</v>
      </c>
      <c r="AB53" s="416"/>
      <c r="AC53" s="416"/>
      <c r="AD53" s="419"/>
      <c r="AE53" s="128">
        <v>5</v>
      </c>
      <c r="AF53" s="415" t="s">
        <v>59</v>
      </c>
      <c r="AG53" s="416"/>
      <c r="AH53" s="416"/>
      <c r="AI53" s="419"/>
      <c r="AJ53" s="128">
        <v>6</v>
      </c>
      <c r="AK53" s="415" t="s">
        <v>135</v>
      </c>
      <c r="AL53" s="416"/>
      <c r="AM53" s="416"/>
      <c r="AN53" s="419"/>
      <c r="AO53" s="128">
        <v>7</v>
      </c>
      <c r="AP53" s="415" t="s">
        <v>136</v>
      </c>
      <c r="AQ53" s="416"/>
      <c r="AR53" s="416"/>
      <c r="AS53" s="419"/>
      <c r="AT53" s="128">
        <v>8</v>
      </c>
      <c r="AU53" s="415" t="s">
        <v>62</v>
      </c>
      <c r="AV53" s="416"/>
      <c r="AW53" s="416"/>
      <c r="AX53" s="419"/>
      <c r="AY53" s="128">
        <v>9</v>
      </c>
      <c r="AZ53" s="415" t="s">
        <v>63</v>
      </c>
      <c r="BA53" s="416"/>
      <c r="BB53" s="416"/>
      <c r="BC53" s="417"/>
      <c r="BD53" s="416" t="s">
        <v>195</v>
      </c>
      <c r="BE53" s="416"/>
      <c r="BF53" s="416"/>
      <c r="BG53" s="416"/>
      <c r="BH53" s="418"/>
    </row>
    <row r="54" spans="1:60" ht="12.95" customHeight="1" thickBot="1" x14ac:dyDescent="0.2">
      <c r="A54" s="426" t="s">
        <v>149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144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144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144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144</v>
      </c>
      <c r="C58" s="379"/>
      <c r="D58" s="379"/>
      <c r="E58" s="379" t="s">
        <v>144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144</v>
      </c>
      <c r="C59" s="379"/>
      <c r="D59" s="379"/>
      <c r="E59" s="379"/>
      <c r="F59" s="379"/>
      <c r="G59" s="379"/>
      <c r="H59" s="379" t="s">
        <v>144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144</v>
      </c>
      <c r="F60" s="379"/>
      <c r="G60" s="379"/>
      <c r="H60" s="379" t="s">
        <v>144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144</v>
      </c>
      <c r="C61" s="379"/>
      <c r="D61" s="379"/>
      <c r="E61" s="379" t="s">
        <v>144</v>
      </c>
      <c r="F61" s="379"/>
      <c r="G61" s="379"/>
      <c r="H61" s="379" t="s">
        <v>144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28">
        <v>2</v>
      </c>
      <c r="Q63" s="415" t="s">
        <v>56</v>
      </c>
      <c r="R63" s="416"/>
      <c r="S63" s="416"/>
      <c r="T63" s="419"/>
      <c r="U63" s="128">
        <v>3</v>
      </c>
      <c r="V63" s="415" t="s">
        <v>57</v>
      </c>
      <c r="W63" s="416"/>
      <c r="X63" s="416"/>
      <c r="Y63" s="419"/>
      <c r="Z63" s="128">
        <v>4</v>
      </c>
      <c r="AA63" s="415" t="s">
        <v>58</v>
      </c>
      <c r="AB63" s="416"/>
      <c r="AC63" s="416"/>
      <c r="AD63" s="419"/>
      <c r="AE63" s="128">
        <v>5</v>
      </c>
      <c r="AF63" s="415" t="s">
        <v>59</v>
      </c>
      <c r="AG63" s="416"/>
      <c r="AH63" s="416"/>
      <c r="AI63" s="419"/>
      <c r="AJ63" s="128">
        <v>6</v>
      </c>
      <c r="AK63" s="415" t="s">
        <v>135</v>
      </c>
      <c r="AL63" s="416"/>
      <c r="AM63" s="416"/>
      <c r="AN63" s="419"/>
      <c r="AO63" s="128">
        <v>7</v>
      </c>
      <c r="AP63" s="415" t="s">
        <v>136</v>
      </c>
      <c r="AQ63" s="416"/>
      <c r="AR63" s="416"/>
      <c r="AS63" s="419"/>
      <c r="AT63" s="128">
        <v>8</v>
      </c>
      <c r="AU63" s="415" t="s">
        <v>62</v>
      </c>
      <c r="AV63" s="416"/>
      <c r="AW63" s="416"/>
      <c r="AX63" s="419"/>
      <c r="AY63" s="128">
        <v>9</v>
      </c>
      <c r="AZ63" s="415" t="s">
        <v>63</v>
      </c>
      <c r="BA63" s="416"/>
      <c r="BB63" s="416"/>
      <c r="BC63" s="417"/>
      <c r="BD63" s="416" t="s">
        <v>195</v>
      </c>
      <c r="BE63" s="416"/>
      <c r="BF63" s="416"/>
      <c r="BG63" s="416"/>
      <c r="BH63" s="418"/>
    </row>
    <row r="64" spans="1:60" ht="12.95" customHeight="1" thickBot="1" x14ac:dyDescent="0.2">
      <c r="A64" s="310" t="s">
        <v>150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144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144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144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144</v>
      </c>
      <c r="C68" s="379"/>
      <c r="D68" s="379"/>
      <c r="E68" s="379" t="s">
        <v>144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144</v>
      </c>
      <c r="C69" s="379"/>
      <c r="D69" s="379"/>
      <c r="E69" s="379"/>
      <c r="F69" s="379"/>
      <c r="G69" s="379"/>
      <c r="H69" s="379" t="s">
        <v>144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144</v>
      </c>
      <c r="F70" s="379"/>
      <c r="G70" s="379"/>
      <c r="H70" s="379" t="s">
        <v>144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144</v>
      </c>
      <c r="C71" s="379"/>
      <c r="D71" s="379"/>
      <c r="E71" s="379" t="s">
        <v>144</v>
      </c>
      <c r="F71" s="379"/>
      <c r="G71" s="379"/>
      <c r="H71" s="379" t="s">
        <v>144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28">
        <v>2</v>
      </c>
      <c r="Q73" s="415" t="s">
        <v>56</v>
      </c>
      <c r="R73" s="416"/>
      <c r="S73" s="416"/>
      <c r="T73" s="419"/>
      <c r="U73" s="128">
        <v>3</v>
      </c>
      <c r="V73" s="415" t="s">
        <v>57</v>
      </c>
      <c r="W73" s="416"/>
      <c r="X73" s="416"/>
      <c r="Y73" s="419"/>
      <c r="Z73" s="128">
        <v>4</v>
      </c>
      <c r="AA73" s="415" t="s">
        <v>58</v>
      </c>
      <c r="AB73" s="416"/>
      <c r="AC73" s="416"/>
      <c r="AD73" s="419"/>
      <c r="AE73" s="128">
        <v>5</v>
      </c>
      <c r="AF73" s="415" t="s">
        <v>59</v>
      </c>
      <c r="AG73" s="416"/>
      <c r="AH73" s="416"/>
      <c r="AI73" s="419"/>
      <c r="AJ73" s="128">
        <v>6</v>
      </c>
      <c r="AK73" s="415" t="s">
        <v>135</v>
      </c>
      <c r="AL73" s="416"/>
      <c r="AM73" s="416"/>
      <c r="AN73" s="419"/>
      <c r="AO73" s="128">
        <v>7</v>
      </c>
      <c r="AP73" s="415" t="s">
        <v>136</v>
      </c>
      <c r="AQ73" s="416"/>
      <c r="AR73" s="416"/>
      <c r="AS73" s="419"/>
      <c r="AT73" s="128">
        <v>8</v>
      </c>
      <c r="AU73" s="415" t="s">
        <v>62</v>
      </c>
      <c r="AV73" s="416"/>
      <c r="AW73" s="416"/>
      <c r="AX73" s="419"/>
      <c r="AY73" s="128">
        <v>9</v>
      </c>
      <c r="AZ73" s="415" t="s">
        <v>63</v>
      </c>
      <c r="BA73" s="416"/>
      <c r="BB73" s="416"/>
      <c r="BC73" s="417"/>
      <c r="BD73" s="416" t="s">
        <v>195</v>
      </c>
      <c r="BE73" s="416"/>
      <c r="BF73" s="416"/>
      <c r="BG73" s="416"/>
      <c r="BH73" s="418"/>
    </row>
    <row r="74" spans="1:60" ht="12.95" customHeight="1" thickBot="1" x14ac:dyDescent="0.2">
      <c r="A74" s="310" t="s">
        <v>151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144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144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144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144</v>
      </c>
      <c r="C78" s="379"/>
      <c r="D78" s="379"/>
      <c r="E78" s="379" t="s">
        <v>144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144</v>
      </c>
      <c r="C79" s="379"/>
      <c r="D79" s="379"/>
      <c r="E79" s="379"/>
      <c r="F79" s="379"/>
      <c r="G79" s="379"/>
      <c r="H79" s="379" t="s">
        <v>144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144</v>
      </c>
      <c r="F80" s="379"/>
      <c r="G80" s="379"/>
      <c r="H80" s="379" t="s">
        <v>144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144</v>
      </c>
      <c r="C81" s="379"/>
      <c r="D81" s="379"/>
      <c r="E81" s="379" t="s">
        <v>144</v>
      </c>
      <c r="F81" s="379"/>
      <c r="G81" s="379"/>
      <c r="H81" s="379" t="s">
        <v>144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28">
        <v>2</v>
      </c>
      <c r="Q84" s="415" t="s">
        <v>56</v>
      </c>
      <c r="R84" s="416"/>
      <c r="S84" s="416"/>
      <c r="T84" s="419"/>
      <c r="U84" s="128">
        <v>3</v>
      </c>
      <c r="V84" s="415" t="s">
        <v>57</v>
      </c>
      <c r="W84" s="416"/>
      <c r="X84" s="416"/>
      <c r="Y84" s="419"/>
      <c r="Z84" s="128">
        <v>4</v>
      </c>
      <c r="AA84" s="415" t="s">
        <v>58</v>
      </c>
      <c r="AB84" s="416"/>
      <c r="AC84" s="416"/>
      <c r="AD84" s="419"/>
      <c r="AE84" s="128">
        <v>5</v>
      </c>
      <c r="AF84" s="415" t="s">
        <v>59</v>
      </c>
      <c r="AG84" s="416"/>
      <c r="AH84" s="416"/>
      <c r="AI84" s="419"/>
      <c r="AJ84" s="128">
        <v>6</v>
      </c>
      <c r="AK84" s="415" t="s">
        <v>135</v>
      </c>
      <c r="AL84" s="416"/>
      <c r="AM84" s="416"/>
      <c r="AN84" s="419"/>
      <c r="AO84" s="128">
        <v>7</v>
      </c>
      <c r="AP84" s="415" t="s">
        <v>136</v>
      </c>
      <c r="AQ84" s="416"/>
      <c r="AR84" s="416"/>
      <c r="AS84" s="419"/>
      <c r="AT84" s="128">
        <v>8</v>
      </c>
      <c r="AU84" s="415" t="s">
        <v>62</v>
      </c>
      <c r="AV84" s="416"/>
      <c r="AW84" s="416"/>
      <c r="AX84" s="419"/>
      <c r="AY84" s="128">
        <v>9</v>
      </c>
      <c r="AZ84" s="415" t="s">
        <v>63</v>
      </c>
      <c r="BA84" s="416"/>
      <c r="BB84" s="416"/>
      <c r="BC84" s="417"/>
      <c r="BD84" s="416" t="s">
        <v>195</v>
      </c>
      <c r="BE84" s="416"/>
      <c r="BF84" s="416"/>
      <c r="BG84" s="416"/>
      <c r="BH84" s="418"/>
    </row>
    <row r="85" spans="1:60" ht="12.95" customHeight="1" thickBot="1" x14ac:dyDescent="0.2">
      <c r="A85" s="428" t="s">
        <v>152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144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144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144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144</v>
      </c>
      <c r="C89" s="379"/>
      <c r="D89" s="379"/>
      <c r="E89" s="379" t="s">
        <v>144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144</v>
      </c>
      <c r="C90" s="379"/>
      <c r="D90" s="379"/>
      <c r="E90" s="379"/>
      <c r="F90" s="379"/>
      <c r="G90" s="379"/>
      <c r="H90" s="379" t="s">
        <v>144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144</v>
      </c>
      <c r="F91" s="379"/>
      <c r="G91" s="379"/>
      <c r="H91" s="379" t="s">
        <v>144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144</v>
      </c>
      <c r="C92" s="379"/>
      <c r="D92" s="379"/>
      <c r="E92" s="379" t="s">
        <v>144</v>
      </c>
      <c r="F92" s="379"/>
      <c r="G92" s="379"/>
      <c r="H92" s="379" t="s">
        <v>144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28">
        <v>2</v>
      </c>
      <c r="Q94" s="415" t="s">
        <v>56</v>
      </c>
      <c r="R94" s="416"/>
      <c r="S94" s="416"/>
      <c r="T94" s="419"/>
      <c r="U94" s="128">
        <v>3</v>
      </c>
      <c r="V94" s="415" t="s">
        <v>57</v>
      </c>
      <c r="W94" s="416"/>
      <c r="X94" s="416"/>
      <c r="Y94" s="419"/>
      <c r="Z94" s="128">
        <v>4</v>
      </c>
      <c r="AA94" s="415" t="s">
        <v>58</v>
      </c>
      <c r="AB94" s="416"/>
      <c r="AC94" s="416"/>
      <c r="AD94" s="419"/>
      <c r="AE94" s="128">
        <v>5</v>
      </c>
      <c r="AF94" s="415" t="s">
        <v>59</v>
      </c>
      <c r="AG94" s="416"/>
      <c r="AH94" s="416"/>
      <c r="AI94" s="419"/>
      <c r="AJ94" s="128">
        <v>6</v>
      </c>
      <c r="AK94" s="415" t="s">
        <v>135</v>
      </c>
      <c r="AL94" s="416"/>
      <c r="AM94" s="416"/>
      <c r="AN94" s="419"/>
      <c r="AO94" s="128">
        <v>7</v>
      </c>
      <c r="AP94" s="415" t="s">
        <v>136</v>
      </c>
      <c r="AQ94" s="416"/>
      <c r="AR94" s="416"/>
      <c r="AS94" s="419"/>
      <c r="AT94" s="128">
        <v>8</v>
      </c>
      <c r="AU94" s="415" t="s">
        <v>62</v>
      </c>
      <c r="AV94" s="416"/>
      <c r="AW94" s="416"/>
      <c r="AX94" s="419"/>
      <c r="AY94" s="128">
        <v>9</v>
      </c>
      <c r="AZ94" s="415" t="s">
        <v>63</v>
      </c>
      <c r="BA94" s="416"/>
      <c r="BB94" s="416"/>
      <c r="BC94" s="417"/>
      <c r="BD94" s="416" t="s">
        <v>195</v>
      </c>
      <c r="BE94" s="416"/>
      <c r="BF94" s="416"/>
      <c r="BG94" s="416"/>
      <c r="BH94" s="418"/>
    </row>
    <row r="95" spans="1:60" ht="12.95" customHeight="1" thickBot="1" x14ac:dyDescent="0.2">
      <c r="A95" s="426" t="s">
        <v>153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144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144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144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144</v>
      </c>
      <c r="C99" s="379"/>
      <c r="D99" s="379"/>
      <c r="E99" s="379" t="s">
        <v>144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144</v>
      </c>
      <c r="C100" s="379"/>
      <c r="D100" s="379"/>
      <c r="E100" s="379"/>
      <c r="F100" s="379"/>
      <c r="G100" s="379"/>
      <c r="H100" s="379" t="s">
        <v>144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144</v>
      </c>
      <c r="F101" s="379"/>
      <c r="G101" s="379"/>
      <c r="H101" s="379" t="s">
        <v>144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144</v>
      </c>
      <c r="C102" s="379"/>
      <c r="D102" s="379"/>
      <c r="E102" s="379" t="s">
        <v>144</v>
      </c>
      <c r="F102" s="379"/>
      <c r="G102" s="379"/>
      <c r="H102" s="379" t="s">
        <v>144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28">
        <v>2</v>
      </c>
      <c r="Q104" s="415" t="s">
        <v>56</v>
      </c>
      <c r="R104" s="416"/>
      <c r="S104" s="416"/>
      <c r="T104" s="419"/>
      <c r="U104" s="128">
        <v>3</v>
      </c>
      <c r="V104" s="415" t="s">
        <v>57</v>
      </c>
      <c r="W104" s="416"/>
      <c r="X104" s="416"/>
      <c r="Y104" s="419"/>
      <c r="Z104" s="128">
        <v>4</v>
      </c>
      <c r="AA104" s="415" t="s">
        <v>58</v>
      </c>
      <c r="AB104" s="416"/>
      <c r="AC104" s="416"/>
      <c r="AD104" s="419"/>
      <c r="AE104" s="128">
        <v>5</v>
      </c>
      <c r="AF104" s="415" t="s">
        <v>59</v>
      </c>
      <c r="AG104" s="416"/>
      <c r="AH104" s="416"/>
      <c r="AI104" s="419"/>
      <c r="AJ104" s="128">
        <v>6</v>
      </c>
      <c r="AK104" s="415" t="s">
        <v>135</v>
      </c>
      <c r="AL104" s="416"/>
      <c r="AM104" s="416"/>
      <c r="AN104" s="419"/>
      <c r="AO104" s="128">
        <v>7</v>
      </c>
      <c r="AP104" s="415" t="s">
        <v>136</v>
      </c>
      <c r="AQ104" s="416"/>
      <c r="AR104" s="416"/>
      <c r="AS104" s="419"/>
      <c r="AT104" s="128">
        <v>8</v>
      </c>
      <c r="AU104" s="415" t="s">
        <v>62</v>
      </c>
      <c r="AV104" s="416"/>
      <c r="AW104" s="416"/>
      <c r="AX104" s="419"/>
      <c r="AY104" s="128">
        <v>9</v>
      </c>
      <c r="AZ104" s="415" t="s">
        <v>63</v>
      </c>
      <c r="BA104" s="416"/>
      <c r="BB104" s="416"/>
      <c r="BC104" s="417"/>
      <c r="BD104" s="416" t="s">
        <v>195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154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144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144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144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144</v>
      </c>
      <c r="C109" s="424"/>
      <c r="D109" s="424"/>
      <c r="E109" s="424" t="s">
        <v>144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144</v>
      </c>
      <c r="C110" s="424"/>
      <c r="D110" s="424"/>
      <c r="E110" s="424"/>
      <c r="F110" s="424"/>
      <c r="G110" s="424"/>
      <c r="H110" s="424" t="s">
        <v>144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144</v>
      </c>
      <c r="F111" s="424"/>
      <c r="G111" s="424"/>
      <c r="H111" s="424" t="s">
        <v>144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144</v>
      </c>
      <c r="C112" s="424"/>
      <c r="D112" s="424"/>
      <c r="E112" s="424" t="s">
        <v>144</v>
      </c>
      <c r="F112" s="424"/>
      <c r="G112" s="424"/>
      <c r="H112" s="424" t="s">
        <v>144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28">
        <v>2</v>
      </c>
      <c r="Q114" s="415" t="s">
        <v>56</v>
      </c>
      <c r="R114" s="416"/>
      <c r="S114" s="416"/>
      <c r="T114" s="419"/>
      <c r="U114" s="128">
        <v>3</v>
      </c>
      <c r="V114" s="415" t="s">
        <v>57</v>
      </c>
      <c r="W114" s="416"/>
      <c r="X114" s="416"/>
      <c r="Y114" s="419"/>
      <c r="Z114" s="128">
        <v>4</v>
      </c>
      <c r="AA114" s="415" t="s">
        <v>58</v>
      </c>
      <c r="AB114" s="416"/>
      <c r="AC114" s="416"/>
      <c r="AD114" s="419"/>
      <c r="AE114" s="128">
        <v>5</v>
      </c>
      <c r="AF114" s="415" t="s">
        <v>59</v>
      </c>
      <c r="AG114" s="416"/>
      <c r="AH114" s="416"/>
      <c r="AI114" s="419"/>
      <c r="AJ114" s="128">
        <v>6</v>
      </c>
      <c r="AK114" s="415" t="s">
        <v>135</v>
      </c>
      <c r="AL114" s="416"/>
      <c r="AM114" s="416"/>
      <c r="AN114" s="419"/>
      <c r="AO114" s="128">
        <v>7</v>
      </c>
      <c r="AP114" s="415" t="s">
        <v>136</v>
      </c>
      <c r="AQ114" s="416"/>
      <c r="AR114" s="416"/>
      <c r="AS114" s="419"/>
      <c r="AT114" s="128">
        <v>8</v>
      </c>
      <c r="AU114" s="415" t="s">
        <v>62</v>
      </c>
      <c r="AV114" s="416"/>
      <c r="AW114" s="416"/>
      <c r="AX114" s="419"/>
      <c r="AY114" s="128">
        <v>9</v>
      </c>
      <c r="AZ114" s="415" t="s">
        <v>63</v>
      </c>
      <c r="BA114" s="416"/>
      <c r="BB114" s="416"/>
      <c r="BC114" s="417"/>
      <c r="BD114" s="416" t="s">
        <v>195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144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144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144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144</v>
      </c>
      <c r="C119" s="424"/>
      <c r="D119" s="424"/>
      <c r="E119" s="424" t="s">
        <v>144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144</v>
      </c>
      <c r="C120" s="424"/>
      <c r="D120" s="424"/>
      <c r="E120" s="424"/>
      <c r="F120" s="424"/>
      <c r="G120" s="424"/>
      <c r="H120" s="424" t="s">
        <v>144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144</v>
      </c>
      <c r="F121" s="424"/>
      <c r="G121" s="424"/>
      <c r="H121" s="424" t="s">
        <v>144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144</v>
      </c>
      <c r="C122" s="424"/>
      <c r="D122" s="424"/>
      <c r="E122" s="424" t="s">
        <v>144</v>
      </c>
      <c r="F122" s="424"/>
      <c r="G122" s="424"/>
      <c r="H122" s="424" t="s">
        <v>144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9</v>
      </c>
      <c r="H4" s="147" t="s">
        <v>54</v>
      </c>
      <c r="K4" s="228">
        <f>COUNTIFS(ローデータ!B12:B1011,1,ローデータ!G12:G1011,$G$4)</f>
        <v>20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20</v>
      </c>
      <c r="D16" s="56">
        <f>SUM(B16:C16)</f>
        <v>20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6</v>
      </c>
      <c r="C23" s="213"/>
      <c r="D23" s="211">
        <f>COUNTIFS(ローデータ!$B$12:$B$1011,1,ローデータ!$G$12:$G$1011,$G$4,ローデータ!$K$12:$K$1011,D21)</f>
        <v>8</v>
      </c>
      <c r="E23" s="213"/>
      <c r="F23" s="211">
        <f>COUNTIFS(ローデータ!$B$12:$B$1011,1,ローデータ!$G$12:$G$1011,$G$4,ローデータ!$K$12:$K$1011,F21)</f>
        <v>6</v>
      </c>
      <c r="G23" s="212"/>
      <c r="H23" s="213"/>
      <c r="I23" s="56">
        <f>SUM(B23:H23)</f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6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6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2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4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20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4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7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3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3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1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6</v>
      </c>
      <c r="D84" s="403"/>
      <c r="E84" s="402">
        <f>SUM(E75:F83)</f>
        <v>8</v>
      </c>
      <c r="F84" s="403"/>
      <c r="G84" s="404">
        <f>SUM(G75:I83)</f>
        <v>6</v>
      </c>
      <c r="H84" s="404"/>
      <c r="I84" s="402"/>
      <c r="J84" s="106">
        <f t="shared" si="2"/>
        <v>20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5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6</v>
      </c>
    </row>
    <row r="102" spans="1:17" ht="14.1" customHeight="1" x14ac:dyDescent="0.15">
      <c r="A102" s="140" t="s">
        <v>51</v>
      </c>
      <c r="B102" s="141"/>
      <c r="C102" s="56">
        <f>SUM(C93:C101)</f>
        <v>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3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8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3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3</v>
      </c>
      <c r="I129" s="115">
        <f>COUNTIFS(ローデータ!$B$12:$B$1011,1,ローデータ!$G$12:$G$1011,$G$4,ローデータ!$K$12:$K$1011,$F$21,ローデータ!$S$12:$S$1011,$I$124,ローデータ!$H$12:$H$1011,A129)</f>
        <v>3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3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6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6</v>
      </c>
      <c r="J136" s="109">
        <f>SUM(J127:J135)</f>
        <v>0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2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4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1</v>
      </c>
      <c r="D148" s="91">
        <f>SUMIFS(ローデータ!$N$12:$N$1011,ローデータ!$B$12:$B$1011,1,ローデータ!$G$12:$G$1011,$G$4,ローデータ!$K$12:$K$1011,$F$21,ローデータ!$H$12:$H$1011,A148)</f>
        <v>1</v>
      </c>
      <c r="E148" s="91">
        <f>SUMIFS(ローデータ!$O$12:$O$1011,ローデータ!$B$12:$B$1011,1,ローデータ!$G$12:$G$1011,$G$4,ローデータ!$K$12:$K$1011,$F$21,ローデータ!$H$12:$H$1011,A148)</f>
        <v>1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3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1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2</v>
      </c>
      <c r="D152" s="56">
        <f>SUM(D143:D151)</f>
        <v>4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10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4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6</v>
      </c>
      <c r="G159" s="213"/>
      <c r="H159" s="211">
        <f>COUNTIFS(ローデータ!$B$12:$B$1011,1,ローデータ!$G$12:$G$1011,$G$4,ローデータ!$I$12:$I$1011,$C$14,ローデータ!$K$12:$K$1011,H157)</f>
        <v>8</v>
      </c>
      <c r="I159" s="213"/>
      <c r="J159" s="211">
        <f>COUNTIFS(ローデータ!$B$12:$B$1011,1,ローデータ!$G$12:$G$1011,$G$4,ローデータ!$I$12:$I$1011,$C$14,ローデータ!$K$12:$K$1011,J157)</f>
        <v>6</v>
      </c>
      <c r="K159" s="212"/>
      <c r="L159" s="213"/>
      <c r="M159" s="56">
        <f t="shared" ref="M159:M171" si="16">SUM(F159:L159)</f>
        <v>20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6</v>
      </c>
      <c r="G171" s="213"/>
      <c r="H171" s="211">
        <f>SUM(H159:I170)</f>
        <v>8</v>
      </c>
      <c r="I171" s="213"/>
      <c r="J171" s="211">
        <f>SUM(J159:L170)</f>
        <v>6</v>
      </c>
      <c r="K171" s="212"/>
      <c r="L171" s="213"/>
      <c r="M171" s="56">
        <f t="shared" si="16"/>
        <v>20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6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6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5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6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8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8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6</v>
      </c>
      <c r="M266" s="95">
        <f>SUM(M254:M265)</f>
        <v>0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4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10</v>
      </c>
      <c r="H4" s="147" t="s">
        <v>54</v>
      </c>
      <c r="K4" s="228">
        <f>COUNTIFS(ローデータ!B12:B1011,1,ローデータ!G12:G1011,$G$4)</f>
        <v>18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18</v>
      </c>
      <c r="D16" s="56">
        <f>SUM(B16:C16)</f>
        <v>18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10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16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4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18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3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10</v>
      </c>
      <c r="D84" s="403"/>
      <c r="E84" s="402">
        <f>SUM(E75:F83)</f>
        <v>4</v>
      </c>
      <c r="F84" s="403"/>
      <c r="G84" s="404">
        <f>SUM(G75:I83)</f>
        <v>4</v>
      </c>
      <c r="H84" s="404"/>
      <c r="I84" s="402"/>
      <c r="J84" s="106">
        <f t="shared" si="2"/>
        <v>18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6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8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2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4</v>
      </c>
      <c r="M101" s="103">
        <f>SUM(M92:M100)</f>
        <v>9</v>
      </c>
      <c r="N101" s="103">
        <f>SUM(N92:N100)</f>
        <v>3</v>
      </c>
      <c r="O101" s="103">
        <f>SUM(O92:O100)</f>
        <v>0</v>
      </c>
      <c r="P101" s="103">
        <f>SUM(P92:P100)</f>
        <v>0</v>
      </c>
      <c r="Q101" s="103">
        <f t="shared" si="3"/>
        <v>16</v>
      </c>
    </row>
    <row r="102" spans="1:17" ht="14.1" customHeight="1" x14ac:dyDescent="0.15">
      <c r="A102" s="140" t="s">
        <v>51</v>
      </c>
      <c r="B102" s="141"/>
      <c r="C102" s="56">
        <f>SUM(C93:C101)</f>
        <v>10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3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3</v>
      </c>
      <c r="I130" s="115">
        <f>COUNTIFS(ローデータ!$B$12:$B$1011,1,ローデータ!$G$12:$G$1011,$G$4,ローデータ!$K$12:$K$1011,$F$21,ローデータ!$S$12:$S$1011,$I$124,ローデータ!$H$12:$H$1011,A130)</f>
        <v>3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3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4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4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3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1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3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10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18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10</v>
      </c>
      <c r="G171" s="213"/>
      <c r="H171" s="211">
        <f>SUM(H159:I170)</f>
        <v>4</v>
      </c>
      <c r="I171" s="213"/>
      <c r="J171" s="211">
        <f>SUM(J159:L170)</f>
        <v>4</v>
      </c>
      <c r="K171" s="212"/>
      <c r="L171" s="213"/>
      <c r="M171" s="56">
        <f t="shared" si="16"/>
        <v>18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16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9</v>
      </c>
      <c r="H210" s="95">
        <f>SUM(H198:H209)</f>
        <v>3</v>
      </c>
      <c r="I210" s="95">
        <f t="shared" si="19"/>
        <v>0</v>
      </c>
      <c r="J210" s="95">
        <f>SUM(J198:J209)</f>
        <v>0</v>
      </c>
      <c r="K210" s="119">
        <f t="shared" si="18"/>
        <v>16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3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11</v>
      </c>
      <c r="H4" s="147" t="s">
        <v>54</v>
      </c>
      <c r="K4" s="228">
        <f>COUNTIFS(ローデータ!B12:B1011,1,ローデータ!G12:G1011,$G$4)</f>
        <v>15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15</v>
      </c>
      <c r="D16" s="56">
        <f>SUM(B16:C16)</f>
        <v>15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7</v>
      </c>
      <c r="C23" s="213"/>
      <c r="D23" s="211">
        <f>COUNTIFS(ローデータ!$B$12:$B$1011,1,ローデータ!$G$12:$G$1011,$G$4,ローデータ!$K$12:$K$1011,D21)</f>
        <v>6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8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7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52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15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4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7</v>
      </c>
      <c r="D84" s="403"/>
      <c r="E84" s="402">
        <f>SUM(E75:F83)</f>
        <v>6</v>
      </c>
      <c r="F84" s="403"/>
      <c r="G84" s="404">
        <f>SUM(G75:I83)</f>
        <v>2</v>
      </c>
      <c r="H84" s="404"/>
      <c r="I84" s="402"/>
      <c r="J84" s="106">
        <f t="shared" si="2"/>
        <v>15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2</v>
      </c>
      <c r="M101" s="103">
        <f>SUM(M92:M100)</f>
        <v>5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8</v>
      </c>
    </row>
    <row r="102" spans="1:17" ht="14.1" customHeight="1" x14ac:dyDescent="0.15">
      <c r="A102" s="140" t="s">
        <v>51</v>
      </c>
      <c r="B102" s="141"/>
      <c r="C102" s="56">
        <f>SUM(C93:C101)</f>
        <v>7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1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13" t="s">
        <v>51</v>
      </c>
      <c r="I118" s="315"/>
      <c r="J118" s="109">
        <f t="shared" ref="J118:P118" si="8">SUM(J109:J117)</f>
        <v>1</v>
      </c>
      <c r="K118" s="109">
        <f t="shared" si="8"/>
        <v>4</v>
      </c>
      <c r="L118" s="109">
        <f t="shared" si="8"/>
        <v>1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1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1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1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1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7</v>
      </c>
      <c r="G159" s="213"/>
      <c r="H159" s="211">
        <f>COUNTIFS(ローデータ!$B$12:$B$1011,1,ローデータ!$G$12:$G$1011,$G$4,ローデータ!$I$12:$I$1011,$C$14,ローデータ!$K$12:$K$1011,H157)</f>
        <v>6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15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7</v>
      </c>
      <c r="G171" s="213"/>
      <c r="H171" s="211">
        <f>SUM(H159:I170)</f>
        <v>6</v>
      </c>
      <c r="I171" s="213"/>
      <c r="J171" s="211">
        <f>SUM(J159:L170)</f>
        <v>2</v>
      </c>
      <c r="K171" s="212"/>
      <c r="L171" s="213"/>
      <c r="M171" s="56">
        <f t="shared" si="16"/>
        <v>15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7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7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7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8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5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8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4</v>
      </c>
      <c r="H246" s="95">
        <f t="shared" si="22"/>
        <v>1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1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12</v>
      </c>
      <c r="H4" s="147" t="s">
        <v>54</v>
      </c>
      <c r="K4" s="228">
        <f>COUNTIFS(ローデータ!B12:B1011,1,ローデータ!G12:G1011,$G$4)</f>
        <v>17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16</v>
      </c>
      <c r="D16" s="56">
        <f>SUM(B16:C16)</f>
        <v>17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1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10</v>
      </c>
      <c r="C23" s="213"/>
      <c r="D23" s="211">
        <f>COUNTIFS(ローデータ!$B$12:$B$1011,1,ローデータ!$G$12:$G$1011,$G$4,ローデータ!$K$12:$K$1011,D21)</f>
        <v>3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13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3</v>
      </c>
      <c r="I36" s="148" t="s">
        <v>52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7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1</v>
      </c>
      <c r="O50" s="95">
        <f>SUM(H50:N50)</f>
        <v>12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1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16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1</v>
      </c>
      <c r="O68" s="102">
        <f t="shared" si="0"/>
        <v>17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6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8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2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10</v>
      </c>
      <c r="D84" s="403"/>
      <c r="E84" s="402">
        <f>SUM(E75:F83)</f>
        <v>3</v>
      </c>
      <c r="F84" s="403"/>
      <c r="G84" s="404">
        <f>SUM(G75:I83)</f>
        <v>4</v>
      </c>
      <c r="H84" s="404"/>
      <c r="I84" s="402"/>
      <c r="J84" s="106">
        <f t="shared" si="2"/>
        <v>17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7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7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1</v>
      </c>
      <c r="M101" s="103">
        <f>SUM(M92:M100)</f>
        <v>11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13</v>
      </c>
    </row>
    <row r="102" spans="1:17" ht="14.1" customHeight="1" x14ac:dyDescent="0.15">
      <c r="A102" s="140" t="s">
        <v>51</v>
      </c>
      <c r="B102" s="141"/>
      <c r="C102" s="56">
        <f>SUM(C93:C101)</f>
        <v>10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1</v>
      </c>
      <c r="F111" s="110">
        <f t="shared" si="6"/>
        <v>2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3</v>
      </c>
      <c r="G118" s="78"/>
      <c r="H118" s="313" t="s">
        <v>51</v>
      </c>
      <c r="I118" s="315"/>
      <c r="J118" s="109">
        <f t="shared" ref="J118:P118" si="8">SUM(J109:J117)</f>
        <v>1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0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3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4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1</v>
      </c>
      <c r="P146" s="56">
        <f t="shared" si="13"/>
        <v>6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4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0</v>
      </c>
      <c r="L152" s="56">
        <f t="shared" si="15"/>
        <v>0</v>
      </c>
      <c r="M152" s="56">
        <f t="shared" si="15"/>
        <v>7</v>
      </c>
      <c r="N152" s="56">
        <f t="shared" si="15"/>
        <v>0</v>
      </c>
      <c r="O152" s="56">
        <f t="shared" si="15"/>
        <v>1</v>
      </c>
      <c r="P152" s="56">
        <f t="shared" si="13"/>
        <v>12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9</v>
      </c>
      <c r="G159" s="213"/>
      <c r="H159" s="211">
        <f>COUNTIFS(ローデータ!$B$12:$B$1011,1,ローデータ!$G$12:$G$1011,$G$4,ローデータ!$I$12:$I$1011,$C$14,ローデータ!$K$12:$K$1011,H157)</f>
        <v>3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16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1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1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10</v>
      </c>
      <c r="G171" s="213"/>
      <c r="H171" s="211">
        <f>SUM(H159:I170)</f>
        <v>3</v>
      </c>
      <c r="I171" s="213"/>
      <c r="J171" s="211">
        <f>SUM(J159:L170)</f>
        <v>4</v>
      </c>
      <c r="K171" s="212"/>
      <c r="L171" s="213"/>
      <c r="M171" s="56">
        <f t="shared" si="16"/>
        <v>17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9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9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1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1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12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1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1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11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13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3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1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0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7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1</v>
      </c>
      <c r="S272" s="56">
        <f>SUM(L272:R272)</f>
        <v>12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0</v>
      </c>
      <c r="O284" s="95">
        <f t="shared" si="29"/>
        <v>0</v>
      </c>
      <c r="P284" s="95">
        <f t="shared" si="29"/>
        <v>7</v>
      </c>
      <c r="Q284" s="95">
        <f t="shared" si="29"/>
        <v>0</v>
      </c>
      <c r="R284" s="95">
        <f t="shared" si="29"/>
        <v>1</v>
      </c>
      <c r="S284" s="56">
        <f t="shared" si="27"/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13</v>
      </c>
      <c r="H4" s="147" t="s">
        <v>54</v>
      </c>
      <c r="K4" s="228">
        <f>COUNTIFS(ローデータ!B12:B1011,1,ローデータ!G12:G1011,$G$4)</f>
        <v>17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17</v>
      </c>
      <c r="D16" s="56">
        <f>SUM(B16:C16)</f>
        <v>17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6</v>
      </c>
      <c r="C23" s="213"/>
      <c r="D23" s="211">
        <f>COUNTIFS(ローデータ!$B$12:$B$1011,1,ローデータ!$G$12:$G$1011,$G$4,ローデータ!$K$12:$K$1011,D21)</f>
        <v>8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9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8</v>
      </c>
      <c r="I36" s="148" t="s">
        <v>52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17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5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8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6</v>
      </c>
      <c r="D84" s="403"/>
      <c r="E84" s="402">
        <f>SUM(E75:F83)</f>
        <v>8</v>
      </c>
      <c r="F84" s="403"/>
      <c r="G84" s="404">
        <f>SUM(G75:I83)</f>
        <v>3</v>
      </c>
      <c r="H84" s="404"/>
      <c r="I84" s="402"/>
      <c r="J84" s="106">
        <f t="shared" si="2"/>
        <v>17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2</v>
      </c>
      <c r="M101" s="103">
        <f>SUM(M92:M100)</f>
        <v>5</v>
      </c>
      <c r="N101" s="103">
        <f>SUM(N92:N100)</f>
        <v>2</v>
      </c>
      <c r="O101" s="103">
        <f>SUM(O92:O100)</f>
        <v>0</v>
      </c>
      <c r="P101" s="103">
        <f>SUM(P92:P100)</f>
        <v>0</v>
      </c>
      <c r="Q101" s="103">
        <f t="shared" si="3"/>
        <v>9</v>
      </c>
    </row>
    <row r="102" spans="1:17" ht="14.1" customHeight="1" x14ac:dyDescent="0.15">
      <c r="A102" s="140" t="s">
        <v>51</v>
      </c>
      <c r="B102" s="141"/>
      <c r="C102" s="56">
        <f>SUM(C93:C101)</f>
        <v>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1</v>
      </c>
      <c r="F113" s="110">
        <f t="shared" si="6"/>
        <v>1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7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8</v>
      </c>
      <c r="G118" s="78"/>
      <c r="H118" s="313" t="s">
        <v>51</v>
      </c>
      <c r="I118" s="315"/>
      <c r="J118" s="109">
        <f t="shared" ref="J118:P118" si="8">SUM(J109:J117)</f>
        <v>2</v>
      </c>
      <c r="K118" s="109">
        <f t="shared" si="8"/>
        <v>6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1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3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1</v>
      </c>
      <c r="J152" s="56">
        <f t="shared" si="15"/>
        <v>4</v>
      </c>
      <c r="K152" s="56">
        <f t="shared" si="15"/>
        <v>0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6</v>
      </c>
      <c r="G159" s="213"/>
      <c r="H159" s="211">
        <f>COUNTIFS(ローデータ!$B$12:$B$1011,1,ローデータ!$G$12:$G$1011,$G$4,ローデータ!$I$12:$I$1011,$C$14,ローデータ!$K$12:$K$1011,H157)</f>
        <v>8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17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6</v>
      </c>
      <c r="G171" s="213"/>
      <c r="H171" s="211">
        <f>SUM(H159:I170)</f>
        <v>8</v>
      </c>
      <c r="I171" s="213"/>
      <c r="J171" s="211">
        <f>SUM(J159:L170)</f>
        <v>3</v>
      </c>
      <c r="K171" s="212"/>
      <c r="L171" s="213"/>
      <c r="M171" s="56">
        <f t="shared" si="16"/>
        <v>17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6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9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5</v>
      </c>
      <c r="H210" s="95">
        <f>SUM(H198:H209)</f>
        <v>2</v>
      </c>
      <c r="I210" s="95">
        <f t="shared" si="19"/>
        <v>0</v>
      </c>
      <c r="J210" s="95">
        <f>SUM(J198:J209)</f>
        <v>0</v>
      </c>
      <c r="K210" s="119">
        <f t="shared" si="18"/>
        <v>9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8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7</v>
      </c>
      <c r="G228" s="56">
        <f>SUM(G216:G227)</f>
        <v>0</v>
      </c>
      <c r="H228" s="56">
        <f>SUM(H216:H227)</f>
        <v>1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6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6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1</v>
      </c>
      <c r="M284" s="95">
        <f t="shared" ref="M284:R284" si="29">SUM(M272:M283)</f>
        <v>4</v>
      </c>
      <c r="N284" s="95">
        <f t="shared" si="29"/>
        <v>0</v>
      </c>
      <c r="O284" s="95">
        <f t="shared" si="29"/>
        <v>0</v>
      </c>
      <c r="P284" s="95">
        <f t="shared" si="29"/>
        <v>3</v>
      </c>
      <c r="Q284" s="95">
        <f t="shared" si="29"/>
        <v>0</v>
      </c>
      <c r="R284" s="95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14</v>
      </c>
      <c r="H4" s="147" t="s">
        <v>54</v>
      </c>
      <c r="K4" s="228">
        <f>COUNTIFS(ローデータ!B12:B1011,1,ローデータ!G12:G1011,$G$4)</f>
        <v>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9</v>
      </c>
      <c r="D16" s="56">
        <f>SUM(B16:C16)</f>
        <v>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3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3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4</v>
      </c>
      <c r="I36" s="148" t="s">
        <v>52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1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3</v>
      </c>
      <c r="D84" s="403"/>
      <c r="E84" s="402">
        <f>SUM(E75:F83)</f>
        <v>4</v>
      </c>
      <c r="F84" s="403"/>
      <c r="G84" s="404">
        <f>SUM(G75:I83)</f>
        <v>2</v>
      </c>
      <c r="H84" s="404"/>
      <c r="I84" s="402"/>
      <c r="J84" s="106">
        <f t="shared" si="2"/>
        <v>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1</v>
      </c>
      <c r="M101" s="103">
        <f>SUM(M92:M100)</f>
        <v>1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3</v>
      </c>
    </row>
    <row r="102" spans="1:17" ht="14.1" customHeight="1" x14ac:dyDescent="0.15">
      <c r="A102" s="140" t="s">
        <v>51</v>
      </c>
      <c r="B102" s="141"/>
      <c r="C102" s="56">
        <f>SUM(C93:C101)</f>
        <v>3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1</v>
      </c>
      <c r="F112" s="110">
        <f t="shared" si="6"/>
        <v>1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3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4</v>
      </c>
      <c r="G118" s="78"/>
      <c r="H118" s="313" t="s">
        <v>51</v>
      </c>
      <c r="I118" s="315"/>
      <c r="J118" s="109">
        <f t="shared" ref="J118:P118" si="8">SUM(J109:J117)</f>
        <v>1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0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1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COUNTIFS(ローデータ!$B$12:$B$1011,1,ローデータ!$G$12:$G$1011,$G$4,ローデータ!$K$12:$K$1011,$F$21,ローデータ!$S$12:$S$1011,$I$124,ローデータ!$H$12:$H$1011,A133)</f>
        <v>1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1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1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4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4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4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3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9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3</v>
      </c>
      <c r="G171" s="213"/>
      <c r="H171" s="211">
        <f>SUM(H159:I170)</f>
        <v>4</v>
      </c>
      <c r="I171" s="213"/>
      <c r="J171" s="211">
        <f>SUM(J159:L170)</f>
        <v>2</v>
      </c>
      <c r="K171" s="212"/>
      <c r="L171" s="213"/>
      <c r="M171" s="56">
        <f t="shared" si="16"/>
        <v>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3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1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3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4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3</v>
      </c>
      <c r="G228" s="56">
        <f>SUM(G216:G227)</f>
        <v>0</v>
      </c>
      <c r="H228" s="56">
        <f>SUM(H216:H227)</f>
        <v>1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0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4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15</v>
      </c>
      <c r="H4" s="147" t="s">
        <v>54</v>
      </c>
      <c r="K4" s="228">
        <f>COUNTIFS(ローデータ!B12:B1011,1,ローデータ!G12:G1011,$G$4)</f>
        <v>14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14</v>
      </c>
      <c r="D16" s="56">
        <f>SUM(B16:C16)</f>
        <v>14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6</v>
      </c>
      <c r="C23" s="213"/>
      <c r="D23" s="211">
        <f>COUNTIFS(ローデータ!$B$12:$B$1011,1,ローデータ!$G$12:$G$1011,$G$4,ローデータ!$K$12:$K$1011,D21)</f>
        <v>5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7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7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5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52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11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14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4</v>
      </c>
      <c r="D76" s="213"/>
      <c r="E76" s="211">
        <f>COUNTIFS(ローデータ!$B$12:$B$1011,1,ローデータ!$G$12:$G$1011,$G$4,ローデータ!$H$12:$H$1011,$A$76,ローデータ!$K$12:$K$1011,E73)</f>
        <v>5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11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1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2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6</v>
      </c>
      <c r="D84" s="403"/>
      <c r="E84" s="402">
        <f>SUM(E75:F83)</f>
        <v>5</v>
      </c>
      <c r="F84" s="403"/>
      <c r="G84" s="404">
        <f>SUM(G75:I83)</f>
        <v>3</v>
      </c>
      <c r="H84" s="404"/>
      <c r="I84" s="402"/>
      <c r="J84" s="106">
        <f t="shared" si="2"/>
        <v>14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7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7</v>
      </c>
    </row>
    <row r="102" spans="1:17" ht="14.1" customHeight="1" x14ac:dyDescent="0.15">
      <c r="A102" s="140" t="s">
        <v>51</v>
      </c>
      <c r="B102" s="141"/>
      <c r="C102" s="56">
        <f>SUM(C93:C101)</f>
        <v>5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13" t="s">
        <v>51</v>
      </c>
      <c r="I118" s="315"/>
      <c r="J118" s="109">
        <f t="shared" ref="J118:P118" si="8">SUM(J109:J117)</f>
        <v>1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0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1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6</v>
      </c>
      <c r="G159" s="213"/>
      <c r="H159" s="211">
        <f>COUNTIFS(ローデータ!$B$12:$B$1011,1,ローデータ!$G$12:$G$1011,$G$4,ローデータ!$I$12:$I$1011,$C$14,ローデータ!$K$12:$K$1011,H157)</f>
        <v>5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14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6</v>
      </c>
      <c r="G171" s="213"/>
      <c r="H171" s="211">
        <f>SUM(H159:I170)</f>
        <v>5</v>
      </c>
      <c r="I171" s="213"/>
      <c r="J171" s="211">
        <f>SUM(J159:L170)</f>
        <v>3</v>
      </c>
      <c r="K171" s="212"/>
      <c r="L171" s="213"/>
      <c r="M171" s="56">
        <f t="shared" si="16"/>
        <v>14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5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6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5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7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7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7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0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16</v>
      </c>
      <c r="H4" s="147" t="s">
        <v>54</v>
      </c>
      <c r="K4" s="228">
        <f>COUNTIFS(ローデータ!B12:B1011,1,ローデータ!G12:G1011,$G$4)</f>
        <v>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6</v>
      </c>
      <c r="D16" s="56">
        <f>SUM(B16:C16)</f>
        <v>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1</v>
      </c>
      <c r="D84" s="403"/>
      <c r="E84" s="402">
        <f>SUM(E75:F83)</f>
        <v>4</v>
      </c>
      <c r="F84" s="403"/>
      <c r="G84" s="404">
        <f>SUM(G75:I83)</f>
        <v>1</v>
      </c>
      <c r="H84" s="404"/>
      <c r="I84" s="402"/>
      <c r="J84" s="106">
        <f t="shared" si="2"/>
        <v>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1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1</v>
      </c>
    </row>
    <row r="102" spans="1:17" ht="14.1" customHeight="1" x14ac:dyDescent="0.15">
      <c r="A102" s="140" t="s">
        <v>51</v>
      </c>
      <c r="B102" s="141"/>
      <c r="C102" s="56">
        <f>SUM(C93:C101)</f>
        <v>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3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2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1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6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</v>
      </c>
      <c r="G171" s="213"/>
      <c r="H171" s="211">
        <f>SUM(H159:I170)</f>
        <v>4</v>
      </c>
      <c r="I171" s="213"/>
      <c r="J171" s="211">
        <f>SUM(J159:L170)</f>
        <v>1</v>
      </c>
      <c r="K171" s="212"/>
      <c r="L171" s="213"/>
      <c r="M171" s="56">
        <f t="shared" si="16"/>
        <v>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1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1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17</v>
      </c>
      <c r="H4" s="147" t="s">
        <v>54</v>
      </c>
      <c r="K4" s="228">
        <f>COUNTIFS(ローデータ!B12:B1011,1,ローデータ!G12:G1011,$G$4)</f>
        <v>4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</v>
      </c>
      <c r="D16" s="56">
        <f>SUM(B16:C16)</f>
        <v>4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1</v>
      </c>
      <c r="D84" s="403"/>
      <c r="E84" s="402">
        <f>SUM(E75:F83)</f>
        <v>0</v>
      </c>
      <c r="F84" s="403"/>
      <c r="G84" s="404">
        <f>SUM(G75:I83)</f>
        <v>3</v>
      </c>
      <c r="H84" s="404"/>
      <c r="I84" s="402"/>
      <c r="J84" s="106">
        <f t="shared" si="2"/>
        <v>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1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1</v>
      </c>
    </row>
    <row r="102" spans="1:17" ht="14.1" customHeight="1" x14ac:dyDescent="0.15">
      <c r="A102" s="140" t="s">
        <v>51</v>
      </c>
      <c r="B102" s="141"/>
      <c r="C102" s="56">
        <f>SUM(C93:C101)</f>
        <v>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3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2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1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4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</v>
      </c>
      <c r="G171" s="213"/>
      <c r="H171" s="211">
        <f>SUM(H159:I170)</f>
        <v>0</v>
      </c>
      <c r="I171" s="213"/>
      <c r="J171" s="211">
        <f>SUM(J159:L170)</f>
        <v>3</v>
      </c>
      <c r="K171" s="212"/>
      <c r="L171" s="213"/>
      <c r="M171" s="56">
        <f t="shared" si="16"/>
        <v>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1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18</v>
      </c>
      <c r="H4" s="147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51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19</v>
      </c>
      <c r="H4" s="147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51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20</v>
      </c>
      <c r="H4" s="147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51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2020-06-05T01:32:43Z</dcterms:created>
  <dcterms:modified xsi:type="dcterms:W3CDTF">2020-06-05T01:32:48Z</dcterms:modified>
</cp:coreProperties>
</file>