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e8yC6q2nANylJT+tW7wWum7LnKu27HTmW/N9lsdZPO1Bjrs74q3qpVWKFwAwM2pMqBxpSTGBg6ZWcDRYN94lMQ==" workbookSaltValue="dFohlZfksyUH5bcwbWVq5A==" workbookSpinCount="100000" lockStructure="1"/>
  <bookViews>
    <workbookView xWindow="0" yWindow="0" windowWidth="15360" windowHeight="7635"/>
  </bookViews>
  <sheets>
    <sheet name="法適用_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B10" i="4" s="1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H85" i="4"/>
  <c r="G85" i="4"/>
  <c r="F85" i="4"/>
  <c r="BB10" i="4"/>
  <c r="AT10" i="4"/>
  <c r="AL10" i="4"/>
  <c r="W10" i="4"/>
  <c r="I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<sst xmlns="http://schemas.openxmlformats.org/spreadsheetml/2006/main" count="232" uniqueCount="120">
  <si>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</si>
  <si>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</si>
  <si>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</si>
  <si>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</si>
  <si>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</si>
  <si>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</si>
  <si>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</si>
  <si>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</si>
  <si>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</si>
  <si>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</si>
  <si>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</si>
  <si>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</si>
  <si>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</si>
  <si>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</si>
  <si>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</si>
  <si>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</si>
  <si>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</si>
  <si>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</si>
  <si>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</si>
  <si>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</si>
  <si>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</si>
  <si>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</si>
  <si>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</si>
  <si>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</si>
  <si>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</si>
  <si>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</si>
  <si>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</si>
  <si>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</si>
  <si>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</si>
  <si>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</si>
  <si>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</si>
  <si>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</si>
  <si>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</si>
  <si>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</si>
  <si>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</si>
  <si>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</si>
  <si>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</si>
  <si>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</si>
  <si>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</si>
  <si>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</si>
  <si>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3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</si>
  <si>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</si>
  <si>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</si>
  <si>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</si>
  <si>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</si>
  <si>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</si>
  <si>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</si>
  <si>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</si>
  <si>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</si>
  <si>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</si>
  <si>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</si>
  <si>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</si>
  <si>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</si>
  <si>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</si>
  <si>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</si>
  <si>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</si>
  <si>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</si>
  <si>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</si>
  <si>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</si>
  <si>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</si>
  <si>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</si>
  <si>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</si>
  <si>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</si>
  <si>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</si>
  <si>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</si>
  <si>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</si>
  <si>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</si>
  <si>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</si>
  <si>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</si>
  <si>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</si>
  <si>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</si>
  <si>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</si>
  <si>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</si>
  <si>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</si>
  <si>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</si>
  <si>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</si>
  <si>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</si>
  <si>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</si>
  <si>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</si>
  <si>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</si>
  <si>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</si>
  <si>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</si>
  <si>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</si>
  <si>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</si>
  <si>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</si>
  <si>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</si>
  <si>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</si>
  <si>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</si>
  <si>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</si>
  <si>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</si>
  <si>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</si>
  <si>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</si>
  <si>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</si>
  <si>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</si>
  <si>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</si>
  <si>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</si>
  <si>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</si>
  <si>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</si>
  <si>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</si>
  <si>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</si>
  <si>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</si>
  <si>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</si>
  <si>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</si>
  <si>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</si>
  <si>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</si>
  <si>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大阪府　大阪市</t>
  </si>
  <si>
    <t>法適用</t>
  </si>
  <si>
    <t>水道事業</t>
  </si>
  <si>
    <t>末端給水事業</t>
  </si>
  <si>
    <t>政令市等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</si>
  <si>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</si>
  <si>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</si>
  <si>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</si>
  <si>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</si>
  <si>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</si>
  <si>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</si>
  <si>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</si>
  <si>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・①有形固定資産減価償却率は、資産の減価償却がどの
　程度進んでいるか、また、②管路経年化率は、法定耐
　用年数を超過した管路の割合を示す指標です。
　どちらも類似団体と比べて高くなっており、アセット
　マネジメントの取り組みにより施設の実質的な更新時
　期を見据えつつ、順次更新等を行っていく必要があり
　ます。
・③管路更新率は、管路の更新ペースが把握できる指標
　です。管路の更新・耐震化を推進すべく、近年は、管
　路更新ペースアップの取り組みを実施しており、その
　結果、類似団体平均をやや上回っています。
  ただし、平成29年度については、管路の更新延長とし
　て65km（管路更新率1.24％）の現場施工は完了したも
　のの、埋戻材料に係る履行確認により、年度内に工事
　検査を実施できなかった更新延長が44km分あったた
　め、その結果、21km分の管路更新率（管路更新率
　0.40％）となっています。</t>
    <phoneticPr fontId="4"/>
  </si>
  <si>
    <t>・①経常収支比率は、黒字であれば100％以上となる指
　標です。類似団体と比べて高く、事業の効率的運営に
　努めてきた結果100％を超えており、堅調に推移して
　います。
・②累積欠損金は発生していません。
・③流動比率は、当座の支払能力を表す指標で、100％
　以上であることが必要です。類似団体と同水準であ
　り、常に100％を上回っています。
・④企業債残高対給水収益比率は、企業債残高の規模を
　示す指標です。類似団体と比べて高いものの、企業債
　の新規発行の抑制等により、類似団体平均値の減少以
　上に改善しています。
・⑤料金回収率は、100％以上であれば健全な指標で
　す。
　類似団体と比べて高く、常に100％を上回っていま
　す。
・⑥給水原価は、有収水量（料金の対象となった水量）
　１㎥あたりにかかる費用を表す指標です。
　類似団体と比べて低く、概ね一定しています。
・⑦施設利用率は、高いほど健全な指標です。類似団体
　と比べて低く、50％を下回る水準であり、給水能力に
　余裕が生じている状況となっています。
・⑧有収率は、100％に近いほど健全な指標です。
　これまで管路の計画的漏水調査や、メータの不感率調
　査などに取り組み、一定の改善を図りましたが、依然
　として類似団体と比べて低い水準となっています。</t>
    <rPh sb="145" eb="147">
      <t>ルイジ</t>
    </rPh>
    <rPh sb="147" eb="149">
      <t>ダンタイ</t>
    </rPh>
    <rPh sb="150" eb="151">
      <t>ドウ</t>
    </rPh>
    <rPh sb="151" eb="153">
      <t>スイジュン</t>
    </rPh>
    <rPh sb="498" eb="500">
      <t>カンロ</t>
    </rPh>
    <rPh sb="501" eb="504">
      <t>ケイカクテキ</t>
    </rPh>
    <rPh sb="504" eb="506">
      <t>ロウスイ</t>
    </rPh>
    <rPh sb="506" eb="508">
      <t>チョウサ</t>
    </rPh>
    <rPh sb="514" eb="516">
      <t>フカン</t>
    </rPh>
    <rPh sb="516" eb="517">
      <t>リツ</t>
    </rPh>
    <rPh sb="524" eb="525">
      <t>ト</t>
    </rPh>
    <rPh sb="526" eb="527">
      <t>ク</t>
    </rPh>
    <rPh sb="529" eb="531">
      <t>イッテイ</t>
    </rPh>
    <rPh sb="532" eb="534">
      <t>カイゼン</t>
    </rPh>
    <rPh sb="535" eb="536">
      <t>ハカ</t>
    </rPh>
    <rPh sb="542" eb="544">
      <t>イゼン</t>
    </rPh>
    <rPh sb="549" eb="551">
      <t>ルイジ</t>
    </rPh>
    <phoneticPr fontId="4"/>
  </si>
  <si>
    <t>・経営面に関する指標は、経営改善の取組による一定の
　効果が見られるが、施設の老朽化に関する指標は類似
　団体平均値に比しても高い水準で推移しており、計画
　的な施設の更新整備を早期に進める必要があります。
・本市では、平成30年３月に「大阪市水道経営戦略」を
　策定しており、人件費をはじめとした経常費用の削減
　に努めつつ、企業債残高の削減を図るなど、財務体質
　の強化を図るとともに、管路更新のペースアップなど
　安定給水確保のために必要な事業を着実に推進してい
　きます。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</si>
</sst>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1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6" fillId="0" borderId="9" xfId="0" applyFont="1" applyFill="1" applyBorder="1" applyAlignment="1" applyProtection="1">
      <alignment horizontal="left" vertical="top" wrapText="1"/>
      <protection locked="0"/>
    </xf>
    <xf numFmtId="0" fontId="16" fillId="0" borderId="0" xfId="0" applyFont="1" applyFill="1" applyBorder="1" applyAlignment="1" applyProtection="1">
      <alignment horizontal="left" vertical="top" wrapText="1"/>
      <protection locked="0"/>
    </xf>
    <xf numFmtId="0" fontId="16" fillId="0" borderId="10" xfId="0" applyFont="1" applyFill="1" applyBorder="1" applyAlignment="1" applyProtection="1">
      <alignment horizontal="left" vertical="top" wrapText="1"/>
      <protection locked="0"/>
    </xf>
    <xf numFmtId="0" fontId="16" fillId="0" borderId="11" xfId="0" applyFont="1" applyFill="1" applyBorder="1" applyAlignment="1" applyProtection="1">
      <alignment horizontal="left" vertical="top" wrapText="1"/>
      <protection locked="0"/>
    </xf>
    <xf numFmtId="0" fontId="16" fillId="0" borderId="1" xfId="0" applyFont="1" applyFill="1" applyBorder="1" applyAlignment="1" applyProtection="1">
      <alignment horizontal="left" vertical="top" wrapText="1"/>
      <protection locked="0"/>
    </xf>
    <xf numFmtId="0" fontId="16" fillId="0" borderId="12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7" fillId="0" borderId="9" xfId="0" applyFont="1" applyBorder="1" applyAlignment="1" applyProtection="1">
      <alignment horizontal="left" vertical="top" wrapText="1"/>
      <protection locked="0"/>
    </xf>
    <xf numFmtId="0" fontId="17" fillId="0" borderId="0" xfId="0" applyFont="1" applyBorder="1" applyAlignment="1" applyProtection="1">
      <alignment horizontal="left" vertical="top" wrapText="1"/>
      <protection locked="0"/>
    </xf>
    <xf numFmtId="0" fontId="17" fillId="0" borderId="10" xfId="0" applyFont="1" applyBorder="1" applyAlignment="1" applyProtection="1">
      <alignment horizontal="left" vertical="top" wrapText="1"/>
      <protection locked="0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1.29</c:v>
                </c:pt>
                <c:pt idx="1">
                  <c:v>1.36</c:v>
                </c:pt>
                <c:pt idx="2">
                  <c:v>1.35</c:v>
                </c:pt>
                <c:pt idx="3">
                  <c:v>1.34</c:v>
                </c:pt>
                <c:pt idx="4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56-4297-9737-1CD8D0FDE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75968"/>
        <c:axId val="38677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1.26</c:v>
                </c:pt>
                <c:pt idx="1">
                  <c:v>1.23</c:v>
                </c:pt>
                <c:pt idx="2">
                  <c:v>1.23</c:v>
                </c:pt>
                <c:pt idx="3">
                  <c:v>1.18</c:v>
                </c:pt>
                <c:pt idx="4">
                  <c:v>0.97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56-4297-9737-1CD8D0FDE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75968"/>
        <c:axId val="38677888"/>
      </c:lineChart>
      <c:dateAx>
        <c:axId val="38675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677888"/>
        <c:crosses val="autoZero"/>
        <c:auto val="1"/>
        <c:lblOffset val="100"/>
        <c:baseTimeUnit val="years"/>
      </c:dateAx>
      <c:valAx>
        <c:axId val="38677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675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49.29</c:v>
                </c:pt>
                <c:pt idx="1">
                  <c:v>48.08</c:v>
                </c:pt>
                <c:pt idx="2">
                  <c:v>46.14</c:v>
                </c:pt>
                <c:pt idx="3">
                  <c:v>45.48</c:v>
                </c:pt>
                <c:pt idx="4">
                  <c:v>45.67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64-4DF9-A623-719149C47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122176"/>
        <c:axId val="75124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59.6</c:v>
                </c:pt>
                <c:pt idx="1">
                  <c:v>58.97</c:v>
                </c:pt>
                <c:pt idx="2">
                  <c:v>58.67</c:v>
                </c:pt>
                <c:pt idx="3">
                  <c:v>59</c:v>
                </c:pt>
                <c:pt idx="4">
                  <c:v>59.36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664-4DF9-A623-719149C47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22176"/>
        <c:axId val="75124096"/>
      </c:lineChart>
      <c:dateAx>
        <c:axId val="75122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124096"/>
        <c:crosses val="autoZero"/>
        <c:auto val="1"/>
        <c:lblOffset val="100"/>
        <c:baseTimeUnit val="years"/>
      </c:dateAx>
      <c:valAx>
        <c:axId val="75124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122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87.07</c:v>
                </c:pt>
                <c:pt idx="1">
                  <c:v>87.29</c:v>
                </c:pt>
                <c:pt idx="2">
                  <c:v>90.48</c:v>
                </c:pt>
                <c:pt idx="3">
                  <c:v>92.22</c:v>
                </c:pt>
                <c:pt idx="4">
                  <c:v>92.02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C9-4CB2-AD7A-6395E024A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175808"/>
        <c:axId val="75177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93.22</c:v>
                </c:pt>
                <c:pt idx="1">
                  <c:v>92.91</c:v>
                </c:pt>
                <c:pt idx="2">
                  <c:v>93.36</c:v>
                </c:pt>
                <c:pt idx="3">
                  <c:v>93.69</c:v>
                </c:pt>
                <c:pt idx="4">
                  <c:v>93.82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1C9-4CB2-AD7A-6395E024A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75808"/>
        <c:axId val="75177984"/>
      </c:lineChart>
      <c:dateAx>
        <c:axId val="75175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177984"/>
        <c:crosses val="autoZero"/>
        <c:auto val="1"/>
        <c:lblOffset val="100"/>
        <c:baseTimeUnit val="years"/>
      </c:dateAx>
      <c:valAx>
        <c:axId val="75177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175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118.08</c:v>
                </c:pt>
                <c:pt idx="1">
                  <c:v>122.93</c:v>
                </c:pt>
                <c:pt idx="2">
                  <c:v>123.25</c:v>
                </c:pt>
                <c:pt idx="3">
                  <c:v>128.29</c:v>
                </c:pt>
                <c:pt idx="4">
                  <c:v>131.41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22-4B60-819E-AC6322352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13216"/>
        <c:axId val="38727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109.88</c:v>
                </c:pt>
                <c:pt idx="1">
                  <c:v>113.97</c:v>
                </c:pt>
                <c:pt idx="2">
                  <c:v>114.38</c:v>
                </c:pt>
                <c:pt idx="3">
                  <c:v>114.5</c:v>
                </c:pt>
                <c:pt idx="4">
                  <c:v>113.59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22-4B60-819E-AC6322352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13216"/>
        <c:axId val="38727680"/>
      </c:lineChart>
      <c:dateAx>
        <c:axId val="38713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727680"/>
        <c:crosses val="autoZero"/>
        <c:auto val="1"/>
        <c:lblOffset val="100"/>
        <c:baseTimeUnit val="years"/>
      </c:dateAx>
      <c:valAx>
        <c:axId val="387276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713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47.13</c:v>
                </c:pt>
                <c:pt idx="1">
                  <c:v>49.27</c:v>
                </c:pt>
                <c:pt idx="2">
                  <c:v>50.35</c:v>
                </c:pt>
                <c:pt idx="3">
                  <c:v>50.74</c:v>
                </c:pt>
                <c:pt idx="4">
                  <c:v>51.6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FC-421C-9B46-06BD8660E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656"/>
        <c:axId val="748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45.85</c:v>
                </c:pt>
                <c:pt idx="1">
                  <c:v>46.73</c:v>
                </c:pt>
                <c:pt idx="2">
                  <c:v>47.39</c:v>
                </c:pt>
                <c:pt idx="3">
                  <c:v>48.05</c:v>
                </c:pt>
                <c:pt idx="4">
                  <c:v>48.64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EFC-421C-9B46-06BD8660E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656"/>
        <c:axId val="74842496"/>
      </c:lineChart>
      <c:dateAx>
        <c:axId val="94566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4842496"/>
        <c:crosses val="autoZero"/>
        <c:auto val="1"/>
        <c:lblOffset val="100"/>
        <c:baseTimeUnit val="years"/>
      </c:dateAx>
      <c:valAx>
        <c:axId val="748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566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37.26</c:v>
                </c:pt>
                <c:pt idx="1">
                  <c:v>43.35</c:v>
                </c:pt>
                <c:pt idx="2">
                  <c:v>44</c:v>
                </c:pt>
                <c:pt idx="3">
                  <c:v>44.9</c:v>
                </c:pt>
                <c:pt idx="4">
                  <c:v>46.51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0A-44F2-AE88-DD93E1B0B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881664"/>
        <c:axId val="74887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13.95</c:v>
                </c:pt>
                <c:pt idx="1">
                  <c:v>15.33</c:v>
                </c:pt>
                <c:pt idx="2">
                  <c:v>16.739999999999998</c:v>
                </c:pt>
                <c:pt idx="3">
                  <c:v>17.97</c:v>
                </c:pt>
                <c:pt idx="4">
                  <c:v>19.95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0A-44F2-AE88-DD93E1B0B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881664"/>
        <c:axId val="74887936"/>
      </c:lineChart>
      <c:dateAx>
        <c:axId val="74881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4887936"/>
        <c:crosses val="autoZero"/>
        <c:auto val="1"/>
        <c:lblOffset val="100"/>
        <c:baseTimeUnit val="years"/>
      </c:dateAx>
      <c:valAx>
        <c:axId val="74887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4881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CE-4D25-BE86-2BE9F6291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935680"/>
        <c:axId val="74946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3CE-4D25-BE86-2BE9F6291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35680"/>
        <c:axId val="74946048"/>
      </c:lineChart>
      <c:dateAx>
        <c:axId val="74935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4946048"/>
        <c:crosses val="autoZero"/>
        <c:auto val="1"/>
        <c:lblOffset val="100"/>
        <c:baseTimeUnit val="years"/>
      </c:dateAx>
      <c:valAx>
        <c:axId val="749460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4935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280.39</c:v>
                </c:pt>
                <c:pt idx="1">
                  <c:v>141.31</c:v>
                </c:pt>
                <c:pt idx="2">
                  <c:v>178.02</c:v>
                </c:pt>
                <c:pt idx="3">
                  <c:v>157.76</c:v>
                </c:pt>
                <c:pt idx="4">
                  <c:v>173.27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6B-4928-8C19-306ECD226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41344"/>
        <c:axId val="75251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295.06</c:v>
                </c:pt>
                <c:pt idx="1">
                  <c:v>178.43</c:v>
                </c:pt>
                <c:pt idx="2">
                  <c:v>168.99</c:v>
                </c:pt>
                <c:pt idx="3">
                  <c:v>159.12</c:v>
                </c:pt>
                <c:pt idx="4">
                  <c:v>169.68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26B-4928-8C19-306ECD226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41344"/>
        <c:axId val="75251712"/>
      </c:lineChart>
      <c:dateAx>
        <c:axId val="75241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251712"/>
        <c:crosses val="autoZero"/>
        <c:auto val="1"/>
        <c:lblOffset val="100"/>
        <c:baseTimeUnit val="years"/>
      </c:dateAx>
      <c:valAx>
        <c:axId val="752517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241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337.16</c:v>
                </c:pt>
                <c:pt idx="1">
                  <c:v>322.27</c:v>
                </c:pt>
                <c:pt idx="2">
                  <c:v>298.64999999999998</c:v>
                </c:pt>
                <c:pt idx="3">
                  <c:v>276.60000000000002</c:v>
                </c:pt>
                <c:pt idx="4">
                  <c:v>247.22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66-40F9-ABAB-2F2A8F93D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86784"/>
        <c:axId val="75288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226.55</c:v>
                </c:pt>
                <c:pt idx="1">
                  <c:v>220.35</c:v>
                </c:pt>
                <c:pt idx="2">
                  <c:v>212.16</c:v>
                </c:pt>
                <c:pt idx="3">
                  <c:v>206.16</c:v>
                </c:pt>
                <c:pt idx="4">
                  <c:v>203.63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D66-40F9-ABAB-2F2A8F93D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86784"/>
        <c:axId val="75288960"/>
      </c:lineChart>
      <c:dateAx>
        <c:axId val="75286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288960"/>
        <c:crosses val="autoZero"/>
        <c:auto val="1"/>
        <c:lblOffset val="100"/>
        <c:baseTimeUnit val="years"/>
      </c:dateAx>
      <c:valAx>
        <c:axId val="752889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286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112.13</c:v>
                </c:pt>
                <c:pt idx="1">
                  <c:v>116.95</c:v>
                </c:pt>
                <c:pt idx="2">
                  <c:v>117.5</c:v>
                </c:pt>
                <c:pt idx="3">
                  <c:v>122.16</c:v>
                </c:pt>
                <c:pt idx="4">
                  <c:v>125.47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A5-4FC9-85DE-372074C7F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49600"/>
        <c:axId val="75064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99.53</c:v>
                </c:pt>
                <c:pt idx="1">
                  <c:v>104.05</c:v>
                </c:pt>
                <c:pt idx="2">
                  <c:v>104.16</c:v>
                </c:pt>
                <c:pt idx="3">
                  <c:v>104.03</c:v>
                </c:pt>
                <c:pt idx="4">
                  <c:v>103.04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8A5-4FC9-85DE-372074C7F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49600"/>
        <c:axId val="75064064"/>
      </c:lineChart>
      <c:dateAx>
        <c:axId val="75049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064064"/>
        <c:crosses val="autoZero"/>
        <c:auto val="1"/>
        <c:lblOffset val="100"/>
        <c:baseTimeUnit val="years"/>
      </c:dateAx>
      <c:valAx>
        <c:axId val="75064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049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143.97999999999999</c:v>
                </c:pt>
                <c:pt idx="1">
                  <c:v>138.43</c:v>
                </c:pt>
                <c:pt idx="2">
                  <c:v>137.18</c:v>
                </c:pt>
                <c:pt idx="3">
                  <c:v>131.37</c:v>
                </c:pt>
                <c:pt idx="4">
                  <c:v>127.9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E9-418B-A2A0-78C054BBE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3120"/>
        <c:axId val="75095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179.62</c:v>
                </c:pt>
                <c:pt idx="1">
                  <c:v>171.57</c:v>
                </c:pt>
                <c:pt idx="2">
                  <c:v>171.29</c:v>
                </c:pt>
                <c:pt idx="3">
                  <c:v>171.54</c:v>
                </c:pt>
                <c:pt idx="4">
                  <c:v>173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EE9-418B-A2A0-78C054BBE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3120"/>
        <c:axId val="75095040"/>
      </c:lineChart>
      <c:dateAx>
        <c:axId val="75093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095040"/>
        <c:crosses val="autoZero"/>
        <c:auto val="1"/>
        <c:lblOffset val="100"/>
        <c:baseTimeUnit val="years"/>
      </c:dateAx>
      <c:valAx>
        <c:axId val="75095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093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【113.39】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【274.27】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【165.71】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85" zoomScaleNormal="85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92" t="s">
        <v>0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</row>
    <row r="3" spans="1:78" ht="9.75" customHeight="1" x14ac:dyDescent="0.15">
      <c r="A3" s="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</row>
    <row r="4" spans="1:78" ht="9.75" customHeight="1" x14ac:dyDescent="0.15">
      <c r="A4" s="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93" t="str">
        <f>データ!H6</f>
        <v>大阪府　大阪市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4"/>
      <c r="AE6" s="94"/>
      <c r="AF6" s="94"/>
      <c r="AG6" s="94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84" t="s">
        <v>1</v>
      </c>
      <c r="C7" s="85"/>
      <c r="D7" s="85"/>
      <c r="E7" s="85"/>
      <c r="F7" s="85"/>
      <c r="G7" s="85"/>
      <c r="H7" s="85"/>
      <c r="I7" s="84" t="s">
        <v>2</v>
      </c>
      <c r="J7" s="85"/>
      <c r="K7" s="85"/>
      <c r="L7" s="85"/>
      <c r="M7" s="85"/>
      <c r="N7" s="85"/>
      <c r="O7" s="86"/>
      <c r="P7" s="87" t="s">
        <v>3</v>
      </c>
      <c r="Q7" s="87"/>
      <c r="R7" s="87"/>
      <c r="S7" s="87"/>
      <c r="T7" s="87"/>
      <c r="U7" s="87"/>
      <c r="V7" s="87"/>
      <c r="W7" s="87" t="s">
        <v>4</v>
      </c>
      <c r="X7" s="87"/>
      <c r="Y7" s="87"/>
      <c r="Z7" s="87"/>
      <c r="AA7" s="87"/>
      <c r="AB7" s="87"/>
      <c r="AC7" s="87"/>
      <c r="AD7" s="87" t="s">
        <v>5</v>
      </c>
      <c r="AE7" s="87"/>
      <c r="AF7" s="87"/>
      <c r="AG7" s="87"/>
      <c r="AH7" s="87"/>
      <c r="AI7" s="87"/>
      <c r="AJ7" s="87"/>
      <c r="AK7" s="4"/>
      <c r="AL7" s="87" t="s">
        <v>6</v>
      </c>
      <c r="AM7" s="87"/>
      <c r="AN7" s="87"/>
      <c r="AO7" s="87"/>
      <c r="AP7" s="87"/>
      <c r="AQ7" s="87"/>
      <c r="AR7" s="87"/>
      <c r="AS7" s="87"/>
      <c r="AT7" s="84" t="s">
        <v>7</v>
      </c>
      <c r="AU7" s="85"/>
      <c r="AV7" s="85"/>
      <c r="AW7" s="85"/>
      <c r="AX7" s="85"/>
      <c r="AY7" s="85"/>
      <c r="AZ7" s="85"/>
      <c r="BA7" s="85"/>
      <c r="BB7" s="87" t="s">
        <v>8</v>
      </c>
      <c r="BC7" s="87"/>
      <c r="BD7" s="87"/>
      <c r="BE7" s="87"/>
      <c r="BF7" s="87"/>
      <c r="BG7" s="87"/>
      <c r="BH7" s="87"/>
      <c r="BI7" s="87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88" t="str">
        <f>データ!$I$6</f>
        <v>法適用</v>
      </c>
      <c r="C8" s="89"/>
      <c r="D8" s="89"/>
      <c r="E8" s="89"/>
      <c r="F8" s="89"/>
      <c r="G8" s="89"/>
      <c r="H8" s="89"/>
      <c r="I8" s="88" t="str">
        <f>データ!$J$6</f>
        <v>水道事業</v>
      </c>
      <c r="J8" s="89"/>
      <c r="K8" s="89"/>
      <c r="L8" s="89"/>
      <c r="M8" s="89"/>
      <c r="N8" s="89"/>
      <c r="O8" s="90"/>
      <c r="P8" s="91" t="str">
        <f>データ!$K$6</f>
        <v>末端給水事業</v>
      </c>
      <c r="Q8" s="91"/>
      <c r="R8" s="91"/>
      <c r="S8" s="91"/>
      <c r="T8" s="91"/>
      <c r="U8" s="91"/>
      <c r="V8" s="91"/>
      <c r="W8" s="91" t="str">
        <f>データ!$L$6</f>
        <v>政令市等</v>
      </c>
      <c r="X8" s="91"/>
      <c r="Y8" s="91"/>
      <c r="Z8" s="91"/>
      <c r="AA8" s="91"/>
      <c r="AB8" s="91"/>
      <c r="AC8" s="91"/>
      <c r="AD8" s="91" t="str">
        <f>データ!$M$6</f>
        <v>自治体職員</v>
      </c>
      <c r="AE8" s="91"/>
      <c r="AF8" s="91"/>
      <c r="AG8" s="91"/>
      <c r="AH8" s="91"/>
      <c r="AI8" s="91"/>
      <c r="AJ8" s="91"/>
      <c r="AK8" s="4"/>
      <c r="AL8" s="79">
        <f>データ!$R$6</f>
        <v>2702432</v>
      </c>
      <c r="AM8" s="79"/>
      <c r="AN8" s="79"/>
      <c r="AO8" s="79"/>
      <c r="AP8" s="79"/>
      <c r="AQ8" s="79"/>
      <c r="AR8" s="79"/>
      <c r="AS8" s="79"/>
      <c r="AT8" s="75">
        <f>データ!$S$6</f>
        <v>225.21</v>
      </c>
      <c r="AU8" s="76"/>
      <c r="AV8" s="76"/>
      <c r="AW8" s="76"/>
      <c r="AX8" s="76"/>
      <c r="AY8" s="76"/>
      <c r="AZ8" s="76"/>
      <c r="BA8" s="76"/>
      <c r="BB8" s="78">
        <f>データ!$T$6</f>
        <v>11999.61</v>
      </c>
      <c r="BC8" s="78"/>
      <c r="BD8" s="78"/>
      <c r="BE8" s="78"/>
      <c r="BF8" s="78"/>
      <c r="BG8" s="78"/>
      <c r="BH8" s="78"/>
      <c r="BI8" s="78"/>
      <c r="BJ8" s="3"/>
      <c r="BK8" s="3"/>
      <c r="BL8" s="82" t="s">
        <v>10</v>
      </c>
      <c r="BM8" s="83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84" t="s">
        <v>12</v>
      </c>
      <c r="C9" s="85"/>
      <c r="D9" s="85"/>
      <c r="E9" s="85"/>
      <c r="F9" s="85"/>
      <c r="G9" s="85"/>
      <c r="H9" s="85"/>
      <c r="I9" s="84" t="s">
        <v>13</v>
      </c>
      <c r="J9" s="85"/>
      <c r="K9" s="85"/>
      <c r="L9" s="85"/>
      <c r="M9" s="85"/>
      <c r="N9" s="85"/>
      <c r="O9" s="86"/>
      <c r="P9" s="87" t="s">
        <v>14</v>
      </c>
      <c r="Q9" s="87"/>
      <c r="R9" s="87"/>
      <c r="S9" s="87"/>
      <c r="T9" s="87"/>
      <c r="U9" s="87"/>
      <c r="V9" s="87"/>
      <c r="W9" s="87" t="s">
        <v>15</v>
      </c>
      <c r="X9" s="87"/>
      <c r="Y9" s="87"/>
      <c r="Z9" s="87"/>
      <c r="AA9" s="87"/>
      <c r="AB9" s="87"/>
      <c r="AC9" s="87"/>
      <c r="AD9" s="2"/>
      <c r="AE9" s="2"/>
      <c r="AF9" s="2"/>
      <c r="AG9" s="2"/>
      <c r="AH9" s="4"/>
      <c r="AI9" s="4"/>
      <c r="AJ9" s="4"/>
      <c r="AK9" s="4"/>
      <c r="AL9" s="87" t="s">
        <v>16</v>
      </c>
      <c r="AM9" s="87"/>
      <c r="AN9" s="87"/>
      <c r="AO9" s="87"/>
      <c r="AP9" s="87"/>
      <c r="AQ9" s="87"/>
      <c r="AR9" s="87"/>
      <c r="AS9" s="87"/>
      <c r="AT9" s="84" t="s">
        <v>17</v>
      </c>
      <c r="AU9" s="85"/>
      <c r="AV9" s="85"/>
      <c r="AW9" s="85"/>
      <c r="AX9" s="85"/>
      <c r="AY9" s="85"/>
      <c r="AZ9" s="85"/>
      <c r="BA9" s="85"/>
      <c r="BB9" s="87" t="s">
        <v>18</v>
      </c>
      <c r="BC9" s="87"/>
      <c r="BD9" s="87"/>
      <c r="BE9" s="87"/>
      <c r="BF9" s="87"/>
      <c r="BG9" s="87"/>
      <c r="BH9" s="87"/>
      <c r="BI9" s="87"/>
      <c r="BJ9" s="3"/>
      <c r="BK9" s="3"/>
      <c r="BL9" s="73" t="s">
        <v>19</v>
      </c>
      <c r="BM9" s="74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75" t="str">
        <f>データ!$N$6</f>
        <v>-</v>
      </c>
      <c r="C10" s="76"/>
      <c r="D10" s="76"/>
      <c r="E10" s="76"/>
      <c r="F10" s="76"/>
      <c r="G10" s="76"/>
      <c r="H10" s="76"/>
      <c r="I10" s="75">
        <f>データ!$O$6</f>
        <v>61.39</v>
      </c>
      <c r="J10" s="76"/>
      <c r="K10" s="76"/>
      <c r="L10" s="76"/>
      <c r="M10" s="76"/>
      <c r="N10" s="76"/>
      <c r="O10" s="77"/>
      <c r="P10" s="78">
        <f>データ!$P$6</f>
        <v>100.5</v>
      </c>
      <c r="Q10" s="78"/>
      <c r="R10" s="78"/>
      <c r="S10" s="78"/>
      <c r="T10" s="78"/>
      <c r="U10" s="78"/>
      <c r="V10" s="78"/>
      <c r="W10" s="79">
        <f>データ!$Q$6</f>
        <v>2073</v>
      </c>
      <c r="X10" s="79"/>
      <c r="Y10" s="79"/>
      <c r="Z10" s="79"/>
      <c r="AA10" s="79"/>
      <c r="AB10" s="79"/>
      <c r="AC10" s="79"/>
      <c r="AD10" s="2"/>
      <c r="AE10" s="2"/>
      <c r="AF10" s="2"/>
      <c r="AG10" s="2"/>
      <c r="AH10" s="4"/>
      <c r="AI10" s="4"/>
      <c r="AJ10" s="4"/>
      <c r="AK10" s="4"/>
      <c r="AL10" s="79">
        <f>データ!$U$6</f>
        <v>2716989</v>
      </c>
      <c r="AM10" s="79"/>
      <c r="AN10" s="79"/>
      <c r="AO10" s="79"/>
      <c r="AP10" s="79"/>
      <c r="AQ10" s="79"/>
      <c r="AR10" s="79"/>
      <c r="AS10" s="79"/>
      <c r="AT10" s="75">
        <f>データ!$V$6</f>
        <v>225.21</v>
      </c>
      <c r="AU10" s="76"/>
      <c r="AV10" s="76"/>
      <c r="AW10" s="76"/>
      <c r="AX10" s="76"/>
      <c r="AY10" s="76"/>
      <c r="AZ10" s="76"/>
      <c r="BA10" s="76"/>
      <c r="BB10" s="78">
        <f>データ!$W$6</f>
        <v>12064.25</v>
      </c>
      <c r="BC10" s="78"/>
      <c r="BD10" s="78"/>
      <c r="BE10" s="78"/>
      <c r="BF10" s="78"/>
      <c r="BG10" s="78"/>
      <c r="BH10" s="78"/>
      <c r="BI10" s="78"/>
      <c r="BJ10" s="2"/>
      <c r="BK10" s="2"/>
      <c r="BL10" s="80" t="s">
        <v>21</v>
      </c>
      <c r="BM10" s="81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23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64" t="s">
        <v>25</v>
      </c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6"/>
    </row>
    <row r="15" spans="1:78" ht="13.5" customHeight="1" x14ac:dyDescent="0.15">
      <c r="A15" s="2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8"/>
      <c r="BK15" s="2"/>
      <c r="BL15" s="67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9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70" t="s">
        <v>118</v>
      </c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2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70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2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70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2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70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2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70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2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70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2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70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2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70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2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70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2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70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2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70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2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70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2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70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2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70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2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70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2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70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2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70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2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70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2"/>
    </row>
    <row r="34" spans="1:78" ht="13.5" customHeight="1" x14ac:dyDescent="0.15">
      <c r="A34" s="2"/>
      <c r="B34" s="17"/>
      <c r="C34" s="55" t="s">
        <v>26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19"/>
      <c r="R34" s="55" t="s">
        <v>27</v>
      </c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19"/>
      <c r="AG34" s="55" t="s">
        <v>28</v>
      </c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19"/>
      <c r="AV34" s="55" t="s">
        <v>29</v>
      </c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18"/>
      <c r="BK34" s="2"/>
      <c r="BL34" s="70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2"/>
    </row>
    <row r="35" spans="1:78" ht="13.5" customHeight="1" x14ac:dyDescent="0.15">
      <c r="A35" s="2"/>
      <c r="B35" s="17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19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19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19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18"/>
      <c r="BK35" s="2"/>
      <c r="BL35" s="70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2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70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2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70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2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70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2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70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2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70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2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70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2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70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2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70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2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70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2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3" t="s">
        <v>30</v>
      </c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5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6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8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49" t="s">
        <v>117</v>
      </c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1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49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1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49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1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49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1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49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1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49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1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49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1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49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1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49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1"/>
    </row>
    <row r="56" spans="1:78" ht="13.5" customHeight="1" x14ac:dyDescent="0.15">
      <c r="A56" s="2"/>
      <c r="B56" s="17"/>
      <c r="C56" s="55" t="s">
        <v>31</v>
      </c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19"/>
      <c r="R56" s="55" t="s">
        <v>32</v>
      </c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19"/>
      <c r="AG56" s="55" t="s">
        <v>33</v>
      </c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19"/>
      <c r="AV56" s="55" t="s">
        <v>34</v>
      </c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18"/>
      <c r="BK56" s="2"/>
      <c r="BL56" s="49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1"/>
    </row>
    <row r="57" spans="1:78" ht="13.5" customHeight="1" x14ac:dyDescent="0.15">
      <c r="A57" s="2"/>
      <c r="B57" s="17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19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19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19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18"/>
      <c r="BK57" s="2"/>
      <c r="BL57" s="49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1"/>
    </row>
    <row r="58" spans="1:78" ht="13.5" customHeight="1" x14ac:dyDescent="0.15">
      <c r="A58" s="2"/>
      <c r="B58" s="17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9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1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9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1"/>
    </row>
    <row r="60" spans="1:78" ht="13.5" customHeight="1" x14ac:dyDescent="0.15">
      <c r="A60" s="2"/>
      <c r="B60" s="56" t="s">
        <v>35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8"/>
      <c r="BK60" s="2"/>
      <c r="BL60" s="49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1"/>
    </row>
    <row r="61" spans="1:78" ht="13.5" customHeight="1" x14ac:dyDescent="0.15">
      <c r="A61" s="2"/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8"/>
      <c r="BK61" s="2"/>
      <c r="BL61" s="49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1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49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1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3" t="s">
        <v>36</v>
      </c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5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6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8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49" t="s">
        <v>119</v>
      </c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1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49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1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49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1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49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1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49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1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49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1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49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1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49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1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49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1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49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1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49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1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49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1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49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1"/>
    </row>
    <row r="79" spans="1:78" ht="13.5" customHeight="1" x14ac:dyDescent="0.15">
      <c r="A79" s="2"/>
      <c r="B79" s="17"/>
      <c r="C79" s="55" t="s">
        <v>37</v>
      </c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19"/>
      <c r="V79" s="19"/>
      <c r="W79" s="55" t="s">
        <v>38</v>
      </c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19"/>
      <c r="AP79" s="19"/>
      <c r="AQ79" s="55" t="s">
        <v>39</v>
      </c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4"/>
      <c r="BJ79" s="18"/>
      <c r="BK79" s="2"/>
      <c r="BL79" s="49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1"/>
    </row>
    <row r="80" spans="1:78" ht="13.5" customHeight="1" x14ac:dyDescent="0.15">
      <c r="A80" s="2"/>
      <c r="B80" s="17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19"/>
      <c r="V80" s="19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19"/>
      <c r="AP80" s="19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4"/>
      <c r="BJ80" s="18"/>
      <c r="BK80" s="2"/>
      <c r="BL80" s="49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1"/>
    </row>
    <row r="81" spans="1:78" ht="13.5" customHeight="1" x14ac:dyDescent="0.15">
      <c r="A81" s="2"/>
      <c r="B81" s="17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4"/>
      <c r="V81" s="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4"/>
      <c r="AP81" s="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4"/>
      <c r="BJ81" s="18"/>
      <c r="BK81" s="2"/>
      <c r="BL81" s="49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1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2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4"/>
    </row>
    <row r="83" spans="1:78" x14ac:dyDescent="0.15">
      <c r="C83" s="25" t="s">
        <v>40</v>
      </c>
    </row>
    <row r="84" spans="1:78" hidden="1" x14ac:dyDescent="0.15">
      <c r="B84" s="26" t="s">
        <v>41</v>
      </c>
      <c r="C84" s="26"/>
      <c r="D84" s="26"/>
      <c r="E84" s="26" t="s">
        <v>42</v>
      </c>
      <c r="F84" s="26" t="s">
        <v>43</v>
      </c>
      <c r="G84" s="26" t="s">
        <v>44</v>
      </c>
      <c r="H84" s="26" t="s">
        <v>45</v>
      </c>
      <c r="I84" s="26" t="s">
        <v>46</v>
      </c>
      <c r="J84" s="26" t="s">
        <v>47</v>
      </c>
      <c r="K84" s="26" t="s">
        <v>48</v>
      </c>
      <c r="L84" s="26" t="s">
        <v>49</v>
      </c>
      <c r="M84" s="26" t="s">
        <v>50</v>
      </c>
      <c r="N84" s="26" t="s">
        <v>51</v>
      </c>
      <c r="O84" s="26" t="s">
        <v>52</v>
      </c>
    </row>
    <row r="85" spans="1:78" hidden="1" x14ac:dyDescent="0.15">
      <c r="B85" s="26"/>
      <c r="C85" s="26"/>
      <c r="D85" s="26"/>
      <c r="E85" s="26" t="str">
        <f>データ!AH6</f>
        <v>【113.39】</v>
      </c>
      <c r="F85" s="26" t="str">
        <f>データ!AS6</f>
        <v>【0.85】</v>
      </c>
      <c r="G85" s="26" t="str">
        <f>データ!BD6</f>
        <v>【264.34】</v>
      </c>
      <c r="H85" s="26" t="str">
        <f>データ!BO6</f>
        <v>【274.27】</v>
      </c>
      <c r="I85" s="26" t="str">
        <f>データ!BZ6</f>
        <v>【104.36】</v>
      </c>
      <c r="J85" s="26" t="str">
        <f>データ!CK6</f>
        <v>【165.71】</v>
      </c>
      <c r="K85" s="26" t="str">
        <f>データ!CV6</f>
        <v>【60.41】</v>
      </c>
      <c r="L85" s="26" t="str">
        <f>データ!DG6</f>
        <v>【89.93】</v>
      </c>
      <c r="M85" s="26" t="str">
        <f>データ!DR6</f>
        <v>【48.12】</v>
      </c>
      <c r="N85" s="26" t="str">
        <f>データ!EC6</f>
        <v>【15.89】</v>
      </c>
      <c r="O85" s="26" t="str">
        <f>データ!EN6</f>
        <v>【0.69】</v>
      </c>
    </row>
  </sheetData>
  <sheetProtection algorithmName="SHA-512" hashValue="T7vFc5Q1jObkK/e8k/MtxjnlTv7Sd7niUdzpniL+absTQXNG7HPqS7HsmAukdor5J0fSae/lL1ynRunPHTs7Qw==" saltValue="tL95f1mDOKvIThO0yiLlow==" spinCount="100000" sheet="1" objects="1" scenarios="1" formatCells="0" formatColumns="0" formatRows="0"/>
  <mergeCells count="55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53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>
        <v>1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/>
      <c r="AI1" s="27">
        <v>1</v>
      </c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/>
      <c r="AT1" s="27">
        <v>1</v>
      </c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/>
      <c r="BE1" s="27">
        <v>1</v>
      </c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/>
      <c r="BP1" s="27">
        <v>1</v>
      </c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/>
      <c r="CA1" s="27">
        <v>1</v>
      </c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/>
      <c r="CL1" s="27">
        <v>1</v>
      </c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/>
      <c r="CW1" s="27">
        <v>1</v>
      </c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/>
      <c r="DH1" s="27">
        <v>1</v>
      </c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/>
      <c r="DS1" s="27">
        <v>1</v>
      </c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/>
      <c r="ED1" s="27">
        <v>1</v>
      </c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/>
    </row>
    <row r="2" spans="1:144" x14ac:dyDescent="0.15">
      <c r="A2" s="28" t="s">
        <v>54</v>
      </c>
      <c r="B2" s="28">
        <f>COLUMN()-1</f>
        <v>1</v>
      </c>
      <c r="C2" s="28">
        <f t="shared" ref="C2:BR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ref="BS2:ED2" si="1">COLUMN()-1</f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ref="EE2:EN2" si="2">COLUMN()-1</f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</row>
    <row r="3" spans="1:144" x14ac:dyDescent="0.15">
      <c r="A3" s="28" t="s">
        <v>55</v>
      </c>
      <c r="B3" s="29" t="s">
        <v>56</v>
      </c>
      <c r="C3" s="29" t="s">
        <v>57</v>
      </c>
      <c r="D3" s="29" t="s">
        <v>58</v>
      </c>
      <c r="E3" s="29" t="s">
        <v>59</v>
      </c>
      <c r="F3" s="29" t="s">
        <v>60</v>
      </c>
      <c r="G3" s="29" t="s">
        <v>61</v>
      </c>
      <c r="H3" s="96" t="s">
        <v>62</v>
      </c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8"/>
      <c r="X3" s="102" t="s">
        <v>63</v>
      </c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 t="s">
        <v>64</v>
      </c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</row>
    <row r="4" spans="1:144" x14ac:dyDescent="0.15">
      <c r="A4" s="28" t="s">
        <v>65</v>
      </c>
      <c r="B4" s="30"/>
      <c r="C4" s="30"/>
      <c r="D4" s="30"/>
      <c r="E4" s="30"/>
      <c r="F4" s="30"/>
      <c r="G4" s="30"/>
      <c r="H4" s="99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1"/>
      <c r="X4" s="95" t="s">
        <v>66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 t="s">
        <v>67</v>
      </c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 t="s">
        <v>68</v>
      </c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 t="s">
        <v>69</v>
      </c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 t="s">
        <v>70</v>
      </c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 t="s">
        <v>71</v>
      </c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 t="s">
        <v>72</v>
      </c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 t="s">
        <v>73</v>
      </c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 t="s">
        <v>74</v>
      </c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 t="s">
        <v>75</v>
      </c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 t="s">
        <v>76</v>
      </c>
      <c r="EE4" s="95"/>
      <c r="EF4" s="95"/>
      <c r="EG4" s="95"/>
      <c r="EH4" s="95"/>
      <c r="EI4" s="95"/>
      <c r="EJ4" s="95"/>
      <c r="EK4" s="95"/>
      <c r="EL4" s="95"/>
      <c r="EM4" s="95"/>
      <c r="EN4" s="95"/>
    </row>
    <row r="5" spans="1:144" x14ac:dyDescent="0.15">
      <c r="A5" s="28" t="s">
        <v>77</v>
      </c>
      <c r="B5" s="31"/>
      <c r="C5" s="31"/>
      <c r="D5" s="31"/>
      <c r="E5" s="31"/>
      <c r="F5" s="31"/>
      <c r="G5" s="31"/>
      <c r="H5" s="32" t="s">
        <v>78</v>
      </c>
      <c r="I5" s="32" t="s">
        <v>79</v>
      </c>
      <c r="J5" s="32" t="s">
        <v>80</v>
      </c>
      <c r="K5" s="32" t="s">
        <v>81</v>
      </c>
      <c r="L5" s="32" t="s">
        <v>82</v>
      </c>
      <c r="M5" s="32" t="s">
        <v>5</v>
      </c>
      <c r="N5" s="32" t="s">
        <v>83</v>
      </c>
      <c r="O5" s="32" t="s">
        <v>84</v>
      </c>
      <c r="P5" s="32" t="s">
        <v>85</v>
      </c>
      <c r="Q5" s="32" t="s">
        <v>86</v>
      </c>
      <c r="R5" s="32" t="s">
        <v>87</v>
      </c>
      <c r="S5" s="32" t="s">
        <v>88</v>
      </c>
      <c r="T5" s="32" t="s">
        <v>89</v>
      </c>
      <c r="U5" s="32" t="s">
        <v>90</v>
      </c>
      <c r="V5" s="32" t="s">
        <v>91</v>
      </c>
      <c r="W5" s="32" t="s">
        <v>92</v>
      </c>
      <c r="X5" s="32" t="s">
        <v>93</v>
      </c>
      <c r="Y5" s="32" t="s">
        <v>94</v>
      </c>
      <c r="Z5" s="32" t="s">
        <v>95</v>
      </c>
      <c r="AA5" s="32" t="s">
        <v>96</v>
      </c>
      <c r="AB5" s="32" t="s">
        <v>97</v>
      </c>
      <c r="AC5" s="32" t="s">
        <v>98</v>
      </c>
      <c r="AD5" s="32" t="s">
        <v>99</v>
      </c>
      <c r="AE5" s="32" t="s">
        <v>100</v>
      </c>
      <c r="AF5" s="32" t="s">
        <v>101</v>
      </c>
      <c r="AG5" s="32" t="s">
        <v>102</v>
      </c>
      <c r="AH5" s="32" t="s">
        <v>41</v>
      </c>
      <c r="AI5" s="32" t="s">
        <v>93</v>
      </c>
      <c r="AJ5" s="32" t="s">
        <v>94</v>
      </c>
      <c r="AK5" s="32" t="s">
        <v>95</v>
      </c>
      <c r="AL5" s="32" t="s">
        <v>96</v>
      </c>
      <c r="AM5" s="32" t="s">
        <v>97</v>
      </c>
      <c r="AN5" s="32" t="s">
        <v>98</v>
      </c>
      <c r="AO5" s="32" t="s">
        <v>99</v>
      </c>
      <c r="AP5" s="32" t="s">
        <v>100</v>
      </c>
      <c r="AQ5" s="32" t="s">
        <v>101</v>
      </c>
      <c r="AR5" s="32" t="s">
        <v>102</v>
      </c>
      <c r="AS5" s="32" t="s">
        <v>103</v>
      </c>
      <c r="AT5" s="32" t="s">
        <v>93</v>
      </c>
      <c r="AU5" s="32" t="s">
        <v>94</v>
      </c>
      <c r="AV5" s="32" t="s">
        <v>95</v>
      </c>
      <c r="AW5" s="32" t="s">
        <v>96</v>
      </c>
      <c r="AX5" s="32" t="s">
        <v>97</v>
      </c>
      <c r="AY5" s="32" t="s">
        <v>98</v>
      </c>
      <c r="AZ5" s="32" t="s">
        <v>99</v>
      </c>
      <c r="BA5" s="32" t="s">
        <v>100</v>
      </c>
      <c r="BB5" s="32" t="s">
        <v>101</v>
      </c>
      <c r="BC5" s="32" t="s">
        <v>102</v>
      </c>
      <c r="BD5" s="32" t="s">
        <v>103</v>
      </c>
      <c r="BE5" s="32" t="s">
        <v>93</v>
      </c>
      <c r="BF5" s="32" t="s">
        <v>94</v>
      </c>
      <c r="BG5" s="32" t="s">
        <v>95</v>
      </c>
      <c r="BH5" s="32" t="s">
        <v>96</v>
      </c>
      <c r="BI5" s="32" t="s">
        <v>97</v>
      </c>
      <c r="BJ5" s="32" t="s">
        <v>98</v>
      </c>
      <c r="BK5" s="32" t="s">
        <v>99</v>
      </c>
      <c r="BL5" s="32" t="s">
        <v>100</v>
      </c>
      <c r="BM5" s="32" t="s">
        <v>101</v>
      </c>
      <c r="BN5" s="32" t="s">
        <v>102</v>
      </c>
      <c r="BO5" s="32" t="s">
        <v>103</v>
      </c>
      <c r="BP5" s="32" t="s">
        <v>93</v>
      </c>
      <c r="BQ5" s="32" t="s">
        <v>94</v>
      </c>
      <c r="BR5" s="32" t="s">
        <v>95</v>
      </c>
      <c r="BS5" s="32" t="s">
        <v>96</v>
      </c>
      <c r="BT5" s="32" t="s">
        <v>97</v>
      </c>
      <c r="BU5" s="32" t="s">
        <v>98</v>
      </c>
      <c r="BV5" s="32" t="s">
        <v>99</v>
      </c>
      <c r="BW5" s="32" t="s">
        <v>100</v>
      </c>
      <c r="BX5" s="32" t="s">
        <v>101</v>
      </c>
      <c r="BY5" s="32" t="s">
        <v>102</v>
      </c>
      <c r="BZ5" s="32" t="s">
        <v>103</v>
      </c>
      <c r="CA5" s="32" t="s">
        <v>93</v>
      </c>
      <c r="CB5" s="32" t="s">
        <v>94</v>
      </c>
      <c r="CC5" s="32" t="s">
        <v>95</v>
      </c>
      <c r="CD5" s="32" t="s">
        <v>96</v>
      </c>
      <c r="CE5" s="32" t="s">
        <v>97</v>
      </c>
      <c r="CF5" s="32" t="s">
        <v>98</v>
      </c>
      <c r="CG5" s="32" t="s">
        <v>99</v>
      </c>
      <c r="CH5" s="32" t="s">
        <v>100</v>
      </c>
      <c r="CI5" s="32" t="s">
        <v>101</v>
      </c>
      <c r="CJ5" s="32" t="s">
        <v>102</v>
      </c>
      <c r="CK5" s="32" t="s">
        <v>103</v>
      </c>
      <c r="CL5" s="32" t="s">
        <v>93</v>
      </c>
      <c r="CM5" s="32" t="s">
        <v>94</v>
      </c>
      <c r="CN5" s="32" t="s">
        <v>95</v>
      </c>
      <c r="CO5" s="32" t="s">
        <v>96</v>
      </c>
      <c r="CP5" s="32" t="s">
        <v>97</v>
      </c>
      <c r="CQ5" s="32" t="s">
        <v>98</v>
      </c>
      <c r="CR5" s="32" t="s">
        <v>99</v>
      </c>
      <c r="CS5" s="32" t="s">
        <v>100</v>
      </c>
      <c r="CT5" s="32" t="s">
        <v>101</v>
      </c>
      <c r="CU5" s="32" t="s">
        <v>102</v>
      </c>
      <c r="CV5" s="32" t="s">
        <v>103</v>
      </c>
      <c r="CW5" s="32" t="s">
        <v>93</v>
      </c>
      <c r="CX5" s="32" t="s">
        <v>94</v>
      </c>
      <c r="CY5" s="32" t="s">
        <v>95</v>
      </c>
      <c r="CZ5" s="32" t="s">
        <v>96</v>
      </c>
      <c r="DA5" s="32" t="s">
        <v>97</v>
      </c>
      <c r="DB5" s="32" t="s">
        <v>98</v>
      </c>
      <c r="DC5" s="32" t="s">
        <v>99</v>
      </c>
      <c r="DD5" s="32" t="s">
        <v>100</v>
      </c>
      <c r="DE5" s="32" t="s">
        <v>101</v>
      </c>
      <c r="DF5" s="32" t="s">
        <v>102</v>
      </c>
      <c r="DG5" s="32" t="s">
        <v>103</v>
      </c>
      <c r="DH5" s="32" t="s">
        <v>93</v>
      </c>
      <c r="DI5" s="32" t="s">
        <v>94</v>
      </c>
      <c r="DJ5" s="32" t="s">
        <v>95</v>
      </c>
      <c r="DK5" s="32" t="s">
        <v>96</v>
      </c>
      <c r="DL5" s="32" t="s">
        <v>97</v>
      </c>
      <c r="DM5" s="32" t="s">
        <v>98</v>
      </c>
      <c r="DN5" s="32" t="s">
        <v>99</v>
      </c>
      <c r="DO5" s="32" t="s">
        <v>100</v>
      </c>
      <c r="DP5" s="32" t="s">
        <v>101</v>
      </c>
      <c r="DQ5" s="32" t="s">
        <v>102</v>
      </c>
      <c r="DR5" s="32" t="s">
        <v>103</v>
      </c>
      <c r="DS5" s="32" t="s">
        <v>93</v>
      </c>
      <c r="DT5" s="32" t="s">
        <v>94</v>
      </c>
      <c r="DU5" s="32" t="s">
        <v>95</v>
      </c>
      <c r="DV5" s="32" t="s">
        <v>96</v>
      </c>
      <c r="DW5" s="32" t="s">
        <v>97</v>
      </c>
      <c r="DX5" s="32" t="s">
        <v>98</v>
      </c>
      <c r="DY5" s="32" t="s">
        <v>99</v>
      </c>
      <c r="DZ5" s="32" t="s">
        <v>100</v>
      </c>
      <c r="EA5" s="32" t="s">
        <v>101</v>
      </c>
      <c r="EB5" s="32" t="s">
        <v>102</v>
      </c>
      <c r="EC5" s="32" t="s">
        <v>103</v>
      </c>
      <c r="ED5" s="32" t="s">
        <v>93</v>
      </c>
      <c r="EE5" s="32" t="s">
        <v>94</v>
      </c>
      <c r="EF5" s="32" t="s">
        <v>95</v>
      </c>
      <c r="EG5" s="32" t="s">
        <v>96</v>
      </c>
      <c r="EH5" s="32" t="s">
        <v>97</v>
      </c>
      <c r="EI5" s="32" t="s">
        <v>98</v>
      </c>
      <c r="EJ5" s="32" t="s">
        <v>99</v>
      </c>
      <c r="EK5" s="32" t="s">
        <v>100</v>
      </c>
      <c r="EL5" s="32" t="s">
        <v>101</v>
      </c>
      <c r="EM5" s="32" t="s">
        <v>102</v>
      </c>
      <c r="EN5" s="32" t="s">
        <v>103</v>
      </c>
    </row>
    <row r="6" spans="1:144" s="36" customFormat="1" x14ac:dyDescent="0.15">
      <c r="A6" s="28" t="s">
        <v>104</v>
      </c>
      <c r="B6" s="33">
        <f>B7</f>
        <v>2017</v>
      </c>
      <c r="C6" s="33">
        <f t="shared" ref="C6:W6" si="3">C7</f>
        <v>271004</v>
      </c>
      <c r="D6" s="33">
        <f t="shared" si="3"/>
        <v>46</v>
      </c>
      <c r="E6" s="33">
        <f t="shared" si="3"/>
        <v>1</v>
      </c>
      <c r="F6" s="33">
        <f t="shared" si="3"/>
        <v>0</v>
      </c>
      <c r="G6" s="33">
        <f t="shared" si="3"/>
        <v>1</v>
      </c>
      <c r="H6" s="33" t="str">
        <f t="shared" si="3"/>
        <v>大阪府　大阪市</v>
      </c>
      <c r="I6" s="33" t="str">
        <f t="shared" si="3"/>
        <v>法適用</v>
      </c>
      <c r="J6" s="33" t="str">
        <f t="shared" si="3"/>
        <v>水道事業</v>
      </c>
      <c r="K6" s="33" t="str">
        <f t="shared" si="3"/>
        <v>末端給水事業</v>
      </c>
      <c r="L6" s="33" t="str">
        <f t="shared" si="3"/>
        <v>政令市等</v>
      </c>
      <c r="M6" s="33" t="str">
        <f t="shared" si="3"/>
        <v>自治体職員</v>
      </c>
      <c r="N6" s="34" t="str">
        <f t="shared" si="3"/>
        <v>-</v>
      </c>
      <c r="O6" s="34">
        <f t="shared" si="3"/>
        <v>61.39</v>
      </c>
      <c r="P6" s="34">
        <f t="shared" si="3"/>
        <v>100.5</v>
      </c>
      <c r="Q6" s="34">
        <f t="shared" si="3"/>
        <v>2073</v>
      </c>
      <c r="R6" s="34">
        <f t="shared" si="3"/>
        <v>2702432</v>
      </c>
      <c r="S6" s="34">
        <f t="shared" si="3"/>
        <v>225.21</v>
      </c>
      <c r="T6" s="34">
        <f t="shared" si="3"/>
        <v>11999.61</v>
      </c>
      <c r="U6" s="34">
        <f t="shared" si="3"/>
        <v>2716989</v>
      </c>
      <c r="V6" s="34">
        <f t="shared" si="3"/>
        <v>225.21</v>
      </c>
      <c r="W6" s="34">
        <f t="shared" si="3"/>
        <v>12064.25</v>
      </c>
      <c r="X6" s="35">
        <f>IF(X7="",NA(),X7)</f>
        <v>118.08</v>
      </c>
      <c r="Y6" s="35">
        <f t="shared" ref="Y6:AG6" si="4">IF(Y7="",NA(),Y7)</f>
        <v>122.93</v>
      </c>
      <c r="Z6" s="35">
        <f t="shared" si="4"/>
        <v>123.25</v>
      </c>
      <c r="AA6" s="35">
        <f t="shared" si="4"/>
        <v>128.29</v>
      </c>
      <c r="AB6" s="35">
        <f t="shared" si="4"/>
        <v>131.41</v>
      </c>
      <c r="AC6" s="35">
        <f t="shared" si="4"/>
        <v>109.88</v>
      </c>
      <c r="AD6" s="35">
        <f t="shared" si="4"/>
        <v>113.97</v>
      </c>
      <c r="AE6" s="35">
        <f t="shared" si="4"/>
        <v>114.38</v>
      </c>
      <c r="AF6" s="35">
        <f t="shared" si="4"/>
        <v>114.5</v>
      </c>
      <c r="AG6" s="35">
        <f t="shared" si="4"/>
        <v>113.59</v>
      </c>
      <c r="AH6" s="34" t="str">
        <f>IF(AH7="","",IF(AH7="-","【-】","【"&amp;SUBSTITUTE(TEXT(AH7,"#,##0.00"),"-","△")&amp;"】"))</f>
        <v>【113.39】</v>
      </c>
      <c r="AI6" s="34">
        <f>IF(AI7="",NA(),AI7)</f>
        <v>0</v>
      </c>
      <c r="AJ6" s="34">
        <f t="shared" ref="AJ6:AR6" si="5">IF(AJ7="",NA(),AJ7)</f>
        <v>0</v>
      </c>
      <c r="AK6" s="34">
        <f t="shared" si="5"/>
        <v>0</v>
      </c>
      <c r="AL6" s="34">
        <f t="shared" si="5"/>
        <v>0</v>
      </c>
      <c r="AM6" s="34">
        <f t="shared" si="5"/>
        <v>0</v>
      </c>
      <c r="AN6" s="34">
        <f t="shared" si="5"/>
        <v>0</v>
      </c>
      <c r="AO6" s="34">
        <f t="shared" si="5"/>
        <v>0</v>
      </c>
      <c r="AP6" s="34">
        <f t="shared" si="5"/>
        <v>0</v>
      </c>
      <c r="AQ6" s="34">
        <f t="shared" si="5"/>
        <v>0</v>
      </c>
      <c r="AR6" s="34">
        <f t="shared" si="5"/>
        <v>0</v>
      </c>
      <c r="AS6" s="34" t="str">
        <f>IF(AS7="","",IF(AS7="-","【-】","【"&amp;SUBSTITUTE(TEXT(AS7,"#,##0.00"),"-","△")&amp;"】"))</f>
        <v>【0.85】</v>
      </c>
      <c r="AT6" s="35">
        <f>IF(AT7="",NA(),AT7)</f>
        <v>280.39</v>
      </c>
      <c r="AU6" s="35">
        <f t="shared" ref="AU6:BC6" si="6">IF(AU7="",NA(),AU7)</f>
        <v>141.31</v>
      </c>
      <c r="AV6" s="35">
        <f t="shared" si="6"/>
        <v>178.02</v>
      </c>
      <c r="AW6" s="35">
        <f t="shared" si="6"/>
        <v>157.76</v>
      </c>
      <c r="AX6" s="35">
        <f t="shared" si="6"/>
        <v>173.27</v>
      </c>
      <c r="AY6" s="35">
        <f t="shared" si="6"/>
        <v>295.06</v>
      </c>
      <c r="AZ6" s="35">
        <f t="shared" si="6"/>
        <v>178.43</v>
      </c>
      <c r="BA6" s="35">
        <f t="shared" si="6"/>
        <v>168.99</v>
      </c>
      <c r="BB6" s="35">
        <f t="shared" si="6"/>
        <v>159.12</v>
      </c>
      <c r="BC6" s="35">
        <f t="shared" si="6"/>
        <v>169.68</v>
      </c>
      <c r="BD6" s="34" t="str">
        <f>IF(BD7="","",IF(BD7="-","【-】","【"&amp;SUBSTITUTE(TEXT(BD7,"#,##0.00"),"-","△")&amp;"】"))</f>
        <v>【264.34】</v>
      </c>
      <c r="BE6" s="35">
        <f>IF(BE7="",NA(),BE7)</f>
        <v>337.16</v>
      </c>
      <c r="BF6" s="35">
        <f t="shared" ref="BF6:BN6" si="7">IF(BF7="",NA(),BF7)</f>
        <v>322.27</v>
      </c>
      <c r="BG6" s="35">
        <f t="shared" si="7"/>
        <v>298.64999999999998</v>
      </c>
      <c r="BH6" s="35">
        <f t="shared" si="7"/>
        <v>276.60000000000002</v>
      </c>
      <c r="BI6" s="35">
        <f t="shared" si="7"/>
        <v>247.22</v>
      </c>
      <c r="BJ6" s="35">
        <f t="shared" si="7"/>
        <v>226.55</v>
      </c>
      <c r="BK6" s="35">
        <f t="shared" si="7"/>
        <v>220.35</v>
      </c>
      <c r="BL6" s="35">
        <f t="shared" si="7"/>
        <v>212.16</v>
      </c>
      <c r="BM6" s="35">
        <f t="shared" si="7"/>
        <v>206.16</v>
      </c>
      <c r="BN6" s="35">
        <f t="shared" si="7"/>
        <v>203.63</v>
      </c>
      <c r="BO6" s="34" t="str">
        <f>IF(BO7="","",IF(BO7="-","【-】","【"&amp;SUBSTITUTE(TEXT(BO7,"#,##0.00"),"-","△")&amp;"】"))</f>
        <v>【274.27】</v>
      </c>
      <c r="BP6" s="35">
        <f>IF(BP7="",NA(),BP7)</f>
        <v>112.13</v>
      </c>
      <c r="BQ6" s="35">
        <f t="shared" ref="BQ6:BY6" si="8">IF(BQ7="",NA(),BQ7)</f>
        <v>116.95</v>
      </c>
      <c r="BR6" s="35">
        <f t="shared" si="8"/>
        <v>117.5</v>
      </c>
      <c r="BS6" s="35">
        <f t="shared" si="8"/>
        <v>122.16</v>
      </c>
      <c r="BT6" s="35">
        <f t="shared" si="8"/>
        <v>125.47</v>
      </c>
      <c r="BU6" s="35">
        <f t="shared" si="8"/>
        <v>99.53</v>
      </c>
      <c r="BV6" s="35">
        <f t="shared" si="8"/>
        <v>104.05</v>
      </c>
      <c r="BW6" s="35">
        <f t="shared" si="8"/>
        <v>104.16</v>
      </c>
      <c r="BX6" s="35">
        <f t="shared" si="8"/>
        <v>104.03</v>
      </c>
      <c r="BY6" s="35">
        <f t="shared" si="8"/>
        <v>103.04</v>
      </c>
      <c r="BZ6" s="34" t="str">
        <f>IF(BZ7="","",IF(BZ7="-","【-】","【"&amp;SUBSTITUTE(TEXT(BZ7,"#,##0.00"),"-","△")&amp;"】"))</f>
        <v>【104.36】</v>
      </c>
      <c r="CA6" s="35">
        <f>IF(CA7="",NA(),CA7)</f>
        <v>143.97999999999999</v>
      </c>
      <c r="CB6" s="35">
        <f t="shared" ref="CB6:CJ6" si="9">IF(CB7="",NA(),CB7)</f>
        <v>138.43</v>
      </c>
      <c r="CC6" s="35">
        <f t="shared" si="9"/>
        <v>137.18</v>
      </c>
      <c r="CD6" s="35">
        <f t="shared" si="9"/>
        <v>131.37</v>
      </c>
      <c r="CE6" s="35">
        <f t="shared" si="9"/>
        <v>127.9</v>
      </c>
      <c r="CF6" s="35">
        <f t="shared" si="9"/>
        <v>179.62</v>
      </c>
      <c r="CG6" s="35">
        <f t="shared" si="9"/>
        <v>171.57</v>
      </c>
      <c r="CH6" s="35">
        <f t="shared" si="9"/>
        <v>171.29</v>
      </c>
      <c r="CI6" s="35">
        <f t="shared" si="9"/>
        <v>171.54</v>
      </c>
      <c r="CJ6" s="35">
        <f t="shared" si="9"/>
        <v>173</v>
      </c>
      <c r="CK6" s="34" t="str">
        <f>IF(CK7="","",IF(CK7="-","【-】","【"&amp;SUBSTITUTE(TEXT(CK7,"#,##0.00"),"-","△")&amp;"】"))</f>
        <v>【165.71】</v>
      </c>
      <c r="CL6" s="35">
        <f>IF(CL7="",NA(),CL7)</f>
        <v>49.29</v>
      </c>
      <c r="CM6" s="35">
        <f t="shared" ref="CM6:CU6" si="10">IF(CM7="",NA(),CM7)</f>
        <v>48.08</v>
      </c>
      <c r="CN6" s="35">
        <f t="shared" si="10"/>
        <v>46.14</v>
      </c>
      <c r="CO6" s="35">
        <f t="shared" si="10"/>
        <v>45.48</v>
      </c>
      <c r="CP6" s="35">
        <f t="shared" si="10"/>
        <v>45.67</v>
      </c>
      <c r="CQ6" s="35">
        <f t="shared" si="10"/>
        <v>59.6</v>
      </c>
      <c r="CR6" s="35">
        <f t="shared" si="10"/>
        <v>58.97</v>
      </c>
      <c r="CS6" s="35">
        <f t="shared" si="10"/>
        <v>58.67</v>
      </c>
      <c r="CT6" s="35">
        <f t="shared" si="10"/>
        <v>59</v>
      </c>
      <c r="CU6" s="35">
        <f t="shared" si="10"/>
        <v>59.36</v>
      </c>
      <c r="CV6" s="34" t="str">
        <f>IF(CV7="","",IF(CV7="-","【-】","【"&amp;SUBSTITUTE(TEXT(CV7,"#,##0.00"),"-","△")&amp;"】"))</f>
        <v>【60.41】</v>
      </c>
      <c r="CW6" s="35">
        <f>IF(CW7="",NA(),CW7)</f>
        <v>87.07</v>
      </c>
      <c r="CX6" s="35">
        <f t="shared" ref="CX6:DF6" si="11">IF(CX7="",NA(),CX7)</f>
        <v>87.29</v>
      </c>
      <c r="CY6" s="35">
        <f t="shared" si="11"/>
        <v>90.48</v>
      </c>
      <c r="CZ6" s="35">
        <f t="shared" si="11"/>
        <v>92.22</v>
      </c>
      <c r="DA6" s="35">
        <f t="shared" si="11"/>
        <v>92.02</v>
      </c>
      <c r="DB6" s="35">
        <f t="shared" si="11"/>
        <v>93.22</v>
      </c>
      <c r="DC6" s="35">
        <f t="shared" si="11"/>
        <v>92.91</v>
      </c>
      <c r="DD6" s="35">
        <f t="shared" si="11"/>
        <v>93.36</v>
      </c>
      <c r="DE6" s="35">
        <f t="shared" si="11"/>
        <v>93.69</v>
      </c>
      <c r="DF6" s="35">
        <f t="shared" si="11"/>
        <v>93.82</v>
      </c>
      <c r="DG6" s="34" t="str">
        <f>IF(DG7="","",IF(DG7="-","【-】","【"&amp;SUBSTITUTE(TEXT(DG7,"#,##0.00"),"-","△")&amp;"】"))</f>
        <v>【89.93】</v>
      </c>
      <c r="DH6" s="35">
        <f>IF(DH7="",NA(),DH7)</f>
        <v>47.13</v>
      </c>
      <c r="DI6" s="35">
        <f t="shared" ref="DI6:DQ6" si="12">IF(DI7="",NA(),DI7)</f>
        <v>49.27</v>
      </c>
      <c r="DJ6" s="35">
        <f t="shared" si="12"/>
        <v>50.35</v>
      </c>
      <c r="DK6" s="35">
        <f t="shared" si="12"/>
        <v>50.74</v>
      </c>
      <c r="DL6" s="35">
        <f t="shared" si="12"/>
        <v>51.6</v>
      </c>
      <c r="DM6" s="35">
        <f t="shared" si="12"/>
        <v>45.85</v>
      </c>
      <c r="DN6" s="35">
        <f t="shared" si="12"/>
        <v>46.73</v>
      </c>
      <c r="DO6" s="35">
        <f t="shared" si="12"/>
        <v>47.39</v>
      </c>
      <c r="DP6" s="35">
        <f t="shared" si="12"/>
        <v>48.05</v>
      </c>
      <c r="DQ6" s="35">
        <f t="shared" si="12"/>
        <v>48.64</v>
      </c>
      <c r="DR6" s="34" t="str">
        <f>IF(DR7="","",IF(DR7="-","【-】","【"&amp;SUBSTITUTE(TEXT(DR7,"#,##0.00"),"-","△")&amp;"】"))</f>
        <v>【48.12】</v>
      </c>
      <c r="DS6" s="35">
        <f>IF(DS7="",NA(),DS7)</f>
        <v>37.26</v>
      </c>
      <c r="DT6" s="35">
        <f t="shared" ref="DT6:EB6" si="13">IF(DT7="",NA(),DT7)</f>
        <v>43.35</v>
      </c>
      <c r="DU6" s="35">
        <f t="shared" si="13"/>
        <v>44</v>
      </c>
      <c r="DV6" s="35">
        <f t="shared" si="13"/>
        <v>44.9</v>
      </c>
      <c r="DW6" s="35">
        <f t="shared" si="13"/>
        <v>46.51</v>
      </c>
      <c r="DX6" s="35">
        <f t="shared" si="13"/>
        <v>13.95</v>
      </c>
      <c r="DY6" s="35">
        <f t="shared" si="13"/>
        <v>15.33</v>
      </c>
      <c r="DZ6" s="35">
        <f t="shared" si="13"/>
        <v>16.739999999999998</v>
      </c>
      <c r="EA6" s="35">
        <f t="shared" si="13"/>
        <v>17.97</v>
      </c>
      <c r="EB6" s="35">
        <f t="shared" si="13"/>
        <v>19.95</v>
      </c>
      <c r="EC6" s="34" t="str">
        <f>IF(EC7="","",IF(EC7="-","【-】","【"&amp;SUBSTITUTE(TEXT(EC7,"#,##0.00"),"-","△")&amp;"】"))</f>
        <v>【15.89】</v>
      </c>
      <c r="ED6" s="35">
        <f>IF(ED7="",NA(),ED7)</f>
        <v>1.29</v>
      </c>
      <c r="EE6" s="35">
        <f t="shared" ref="EE6:EM6" si="14">IF(EE7="",NA(),EE7)</f>
        <v>1.36</v>
      </c>
      <c r="EF6" s="35">
        <f t="shared" si="14"/>
        <v>1.35</v>
      </c>
      <c r="EG6" s="35">
        <f t="shared" si="14"/>
        <v>1.34</v>
      </c>
      <c r="EH6" s="35">
        <f t="shared" si="14"/>
        <v>0.4</v>
      </c>
      <c r="EI6" s="35">
        <f t="shared" si="14"/>
        <v>1.26</v>
      </c>
      <c r="EJ6" s="35">
        <f t="shared" si="14"/>
        <v>1.23</v>
      </c>
      <c r="EK6" s="35">
        <f t="shared" si="14"/>
        <v>1.23</v>
      </c>
      <c r="EL6" s="35">
        <f t="shared" si="14"/>
        <v>1.18</v>
      </c>
      <c r="EM6" s="35">
        <f t="shared" si="14"/>
        <v>0.97</v>
      </c>
      <c r="EN6" s="34" t="str">
        <f>IF(EN7="","",IF(EN7="-","【-】","【"&amp;SUBSTITUTE(TEXT(EN7,"#,##0.00"),"-","△")&amp;"】"))</f>
        <v>【0.69】</v>
      </c>
    </row>
    <row r="7" spans="1:144" s="36" customFormat="1" x14ac:dyDescent="0.15">
      <c r="A7" s="28"/>
      <c r="B7" s="37">
        <v>2017</v>
      </c>
      <c r="C7" s="37">
        <v>271004</v>
      </c>
      <c r="D7" s="37">
        <v>46</v>
      </c>
      <c r="E7" s="37">
        <v>1</v>
      </c>
      <c r="F7" s="37">
        <v>0</v>
      </c>
      <c r="G7" s="37">
        <v>1</v>
      </c>
      <c r="H7" s="37" t="s">
        <v>105</v>
      </c>
      <c r="I7" s="37" t="s">
        <v>106</v>
      </c>
      <c r="J7" s="37" t="s">
        <v>107</v>
      </c>
      <c r="K7" s="37" t="s">
        <v>108</v>
      </c>
      <c r="L7" s="37" t="s">
        <v>109</v>
      </c>
      <c r="M7" s="37" t="s">
        <v>110</v>
      </c>
      <c r="N7" s="38" t="s">
        <v>111</v>
      </c>
      <c r="O7" s="38">
        <v>61.39</v>
      </c>
      <c r="P7" s="38">
        <v>100.5</v>
      </c>
      <c r="Q7" s="38">
        <v>2073</v>
      </c>
      <c r="R7" s="38">
        <v>2702432</v>
      </c>
      <c r="S7" s="38">
        <v>225.21</v>
      </c>
      <c r="T7" s="38">
        <v>11999.61</v>
      </c>
      <c r="U7" s="38">
        <v>2716989</v>
      </c>
      <c r="V7" s="38">
        <v>225.21</v>
      </c>
      <c r="W7" s="38">
        <v>12064.25</v>
      </c>
      <c r="X7" s="38">
        <v>118.08</v>
      </c>
      <c r="Y7" s="38">
        <v>122.93</v>
      </c>
      <c r="Z7" s="38">
        <v>123.25</v>
      </c>
      <c r="AA7" s="38">
        <v>128.29</v>
      </c>
      <c r="AB7" s="38">
        <v>131.41</v>
      </c>
      <c r="AC7" s="38">
        <v>109.88</v>
      </c>
      <c r="AD7" s="38">
        <v>113.97</v>
      </c>
      <c r="AE7" s="38">
        <v>114.38</v>
      </c>
      <c r="AF7" s="38">
        <v>114.5</v>
      </c>
      <c r="AG7" s="38">
        <v>113.59</v>
      </c>
      <c r="AH7" s="38">
        <v>113.39</v>
      </c>
      <c r="AI7" s="38">
        <v>0</v>
      </c>
      <c r="AJ7" s="38">
        <v>0</v>
      </c>
      <c r="AK7" s="38">
        <v>0</v>
      </c>
      <c r="AL7" s="38">
        <v>0</v>
      </c>
      <c r="AM7" s="38">
        <v>0</v>
      </c>
      <c r="AN7" s="38">
        <v>0</v>
      </c>
      <c r="AO7" s="38">
        <v>0</v>
      </c>
      <c r="AP7" s="38">
        <v>0</v>
      </c>
      <c r="AQ7" s="38">
        <v>0</v>
      </c>
      <c r="AR7" s="38">
        <v>0</v>
      </c>
      <c r="AS7" s="38">
        <v>0.85</v>
      </c>
      <c r="AT7" s="38">
        <v>280.39</v>
      </c>
      <c r="AU7" s="38">
        <v>141.31</v>
      </c>
      <c r="AV7" s="38">
        <v>178.02</v>
      </c>
      <c r="AW7" s="38">
        <v>157.76</v>
      </c>
      <c r="AX7" s="38">
        <v>173.27</v>
      </c>
      <c r="AY7" s="38">
        <v>295.06</v>
      </c>
      <c r="AZ7" s="38">
        <v>178.43</v>
      </c>
      <c r="BA7" s="38">
        <v>168.99</v>
      </c>
      <c r="BB7" s="38">
        <v>159.12</v>
      </c>
      <c r="BC7" s="38">
        <v>169.68</v>
      </c>
      <c r="BD7" s="38">
        <v>264.33999999999997</v>
      </c>
      <c r="BE7" s="38">
        <v>337.16</v>
      </c>
      <c r="BF7" s="38">
        <v>322.27</v>
      </c>
      <c r="BG7" s="38">
        <v>298.64999999999998</v>
      </c>
      <c r="BH7" s="38">
        <v>276.60000000000002</v>
      </c>
      <c r="BI7" s="38">
        <v>247.22</v>
      </c>
      <c r="BJ7" s="38">
        <v>226.55</v>
      </c>
      <c r="BK7" s="38">
        <v>220.35</v>
      </c>
      <c r="BL7" s="38">
        <v>212.16</v>
      </c>
      <c r="BM7" s="38">
        <v>206.16</v>
      </c>
      <c r="BN7" s="38">
        <v>203.63</v>
      </c>
      <c r="BO7" s="38">
        <v>274.27</v>
      </c>
      <c r="BP7" s="38">
        <v>112.13</v>
      </c>
      <c r="BQ7" s="38">
        <v>116.95</v>
      </c>
      <c r="BR7" s="38">
        <v>117.5</v>
      </c>
      <c r="BS7" s="38">
        <v>122.16</v>
      </c>
      <c r="BT7" s="38">
        <v>125.47</v>
      </c>
      <c r="BU7" s="38">
        <v>99.53</v>
      </c>
      <c r="BV7" s="38">
        <v>104.05</v>
      </c>
      <c r="BW7" s="38">
        <v>104.16</v>
      </c>
      <c r="BX7" s="38">
        <v>104.03</v>
      </c>
      <c r="BY7" s="38">
        <v>103.04</v>
      </c>
      <c r="BZ7" s="38">
        <v>104.36</v>
      </c>
      <c r="CA7" s="38">
        <v>143.97999999999999</v>
      </c>
      <c r="CB7" s="38">
        <v>138.43</v>
      </c>
      <c r="CC7" s="38">
        <v>137.18</v>
      </c>
      <c r="CD7" s="38">
        <v>131.37</v>
      </c>
      <c r="CE7" s="38">
        <v>127.9</v>
      </c>
      <c r="CF7" s="38">
        <v>179.62</v>
      </c>
      <c r="CG7" s="38">
        <v>171.57</v>
      </c>
      <c r="CH7" s="38">
        <v>171.29</v>
      </c>
      <c r="CI7" s="38">
        <v>171.54</v>
      </c>
      <c r="CJ7" s="38">
        <v>173</v>
      </c>
      <c r="CK7" s="38">
        <v>165.71</v>
      </c>
      <c r="CL7" s="38">
        <v>49.29</v>
      </c>
      <c r="CM7" s="38">
        <v>48.08</v>
      </c>
      <c r="CN7" s="38">
        <v>46.14</v>
      </c>
      <c r="CO7" s="38">
        <v>45.48</v>
      </c>
      <c r="CP7" s="38">
        <v>45.67</v>
      </c>
      <c r="CQ7" s="38">
        <v>59.6</v>
      </c>
      <c r="CR7" s="38">
        <v>58.97</v>
      </c>
      <c r="CS7" s="38">
        <v>58.67</v>
      </c>
      <c r="CT7" s="38">
        <v>59</v>
      </c>
      <c r="CU7" s="38">
        <v>59.36</v>
      </c>
      <c r="CV7" s="38">
        <v>60.41</v>
      </c>
      <c r="CW7" s="38">
        <v>87.07</v>
      </c>
      <c r="CX7" s="38">
        <v>87.29</v>
      </c>
      <c r="CY7" s="38">
        <v>90.48</v>
      </c>
      <c r="CZ7" s="38">
        <v>92.22</v>
      </c>
      <c r="DA7" s="38">
        <v>92.02</v>
      </c>
      <c r="DB7" s="38">
        <v>93.22</v>
      </c>
      <c r="DC7" s="38">
        <v>92.91</v>
      </c>
      <c r="DD7" s="38">
        <v>93.36</v>
      </c>
      <c r="DE7" s="38">
        <v>93.69</v>
      </c>
      <c r="DF7" s="38">
        <v>93.82</v>
      </c>
      <c r="DG7" s="38">
        <v>89.93</v>
      </c>
      <c r="DH7" s="38">
        <v>47.13</v>
      </c>
      <c r="DI7" s="38">
        <v>49.27</v>
      </c>
      <c r="DJ7" s="38">
        <v>50.35</v>
      </c>
      <c r="DK7" s="38">
        <v>50.74</v>
      </c>
      <c r="DL7" s="38">
        <v>51.6</v>
      </c>
      <c r="DM7" s="38">
        <v>45.85</v>
      </c>
      <c r="DN7" s="38">
        <v>46.73</v>
      </c>
      <c r="DO7" s="38">
        <v>47.39</v>
      </c>
      <c r="DP7" s="38">
        <v>48.05</v>
      </c>
      <c r="DQ7" s="38">
        <v>48.64</v>
      </c>
      <c r="DR7" s="38">
        <v>48.12</v>
      </c>
      <c r="DS7" s="38">
        <v>37.26</v>
      </c>
      <c r="DT7" s="38">
        <v>43.35</v>
      </c>
      <c r="DU7" s="38">
        <v>44</v>
      </c>
      <c r="DV7" s="38">
        <v>44.9</v>
      </c>
      <c r="DW7" s="38">
        <v>46.51</v>
      </c>
      <c r="DX7" s="38">
        <v>13.95</v>
      </c>
      <c r="DY7" s="38">
        <v>15.33</v>
      </c>
      <c r="DZ7" s="38">
        <v>16.739999999999998</v>
      </c>
      <c r="EA7" s="38">
        <v>17.97</v>
      </c>
      <c r="EB7" s="38">
        <v>19.95</v>
      </c>
      <c r="EC7" s="38">
        <v>15.89</v>
      </c>
      <c r="ED7" s="38">
        <v>1.29</v>
      </c>
      <c r="EE7" s="38">
        <v>1.36</v>
      </c>
      <c r="EF7" s="38">
        <v>1.35</v>
      </c>
      <c r="EG7" s="38">
        <v>1.34</v>
      </c>
      <c r="EH7" s="38">
        <v>0.4</v>
      </c>
      <c r="EI7" s="38">
        <v>1.26</v>
      </c>
      <c r="EJ7" s="38">
        <v>1.23</v>
      </c>
      <c r="EK7" s="38">
        <v>1.23</v>
      </c>
      <c r="EL7" s="38">
        <v>1.18</v>
      </c>
      <c r="EM7" s="38">
        <v>0.97</v>
      </c>
      <c r="EN7" s="38">
        <v>0.69</v>
      </c>
    </row>
    <row r="8" spans="1:144" x14ac:dyDescent="0.15">
      <c r="X8" s="39"/>
      <c r="Y8" s="39"/>
      <c r="Z8" s="39"/>
      <c r="AA8" s="39"/>
      <c r="AB8" s="39"/>
      <c r="AC8" s="39"/>
      <c r="AD8" s="39"/>
      <c r="AE8" s="39"/>
      <c r="AF8" s="39"/>
      <c r="AG8" s="39"/>
      <c r="AH8" s="40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40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40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40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40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40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40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40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40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40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40"/>
    </row>
    <row r="9" spans="1:144" x14ac:dyDescent="0.15">
      <c r="A9" s="41"/>
      <c r="B9" s="41" t="s">
        <v>112</v>
      </c>
      <c r="C9" s="41" t="s">
        <v>113</v>
      </c>
      <c r="D9" s="41" t="s">
        <v>114</v>
      </c>
      <c r="E9" s="41" t="s">
        <v>115</v>
      </c>
      <c r="F9" s="41" t="s">
        <v>116</v>
      </c>
      <c r="X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4" x14ac:dyDescent="0.15">
      <c r="A10" s="41" t="s">
        <v>56</v>
      </c>
      <c r="B10" s="42">
        <f>DATEVALUE($B$6-4&amp;"年1月1日")</f>
        <v>41275</v>
      </c>
      <c r="C10" s="42">
        <f>DATEVALUE($B$6-3&amp;"年1月1日")</f>
        <v>41640</v>
      </c>
      <c r="D10" s="42">
        <f>DATEVALUE($B$6-2&amp;"年1月1日")</f>
        <v>42005</v>
      </c>
      <c r="E10" s="42">
        <f>DATEVALUE($B$6-1&amp;"年1月1日")</f>
        <v>42370</v>
      </c>
      <c r="F10" s="42">
        <f>DATEVALUE($B$6&amp;"年1月1日")</f>
        <v>42736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/>
  <cp:keywords/>
  <dc:description/>
  <cp:lastModifiedBy>大阪市水道局</cp:lastModifiedBy>
  <cp:lastPrinted>2019-01-22T08:49:31Z</cp:lastPrinted>
  <dcterms:created xsi:type="dcterms:W3CDTF">2018-12-03T08:34:01Z</dcterms:created>
  <dcterms:modified xsi:type="dcterms:W3CDTF">2019-02-26T04:12:08Z</dcterms:modified>
  <cp:category/>
</cp:coreProperties>
</file>