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連携推進課共有\■連携推進\2023（R5）\06_料金・会計制度\05_様式集関連（事業提案書）\20230510_公表用最終\"/>
    </mc:Choice>
  </mc:AlternateContent>
  <bookViews>
    <workbookView xWindow="0" yWindow="0" windowWidth="28800" windowHeight="12270"/>
  </bookViews>
  <sheets>
    <sheet name="（添付１）財務３表" sheetId="1" r:id="rId1"/>
    <sheet name="（添付１－①）事業費内訳" sheetId="2" r:id="rId2"/>
    <sheet name="（添付１ー②）設計計画" sheetId="4" r:id="rId3"/>
    <sheet name="（添付１－③）工事計画" sheetId="5" r:id="rId4"/>
    <sheet name="（添付１ー④）断水計画" sheetId="3" r:id="rId5"/>
    <sheet name="（添付１ー⑤）SPC経費" sheetId="6" r:id="rId6"/>
  </sheets>
  <definedNames>
    <definedName name="_xlnm.Print_Area" localSheetId="0">'（添付１）財務３表'!$B$2:$Q$139</definedName>
    <definedName name="_xlnm.Print_Area" localSheetId="1">'（添付１－①）事業費内訳'!$B$2:$Q$44</definedName>
    <definedName name="_xlnm.Print_Area" localSheetId="2">'（添付１ー②）設計計画'!$B$2:$T$266</definedName>
    <definedName name="_xlnm.Print_Area" localSheetId="4">'（添付１ー④）断水計画'!$B$2:$P$19</definedName>
    <definedName name="_xlnm.Print_Area" localSheetId="5">'（添付１ー⑤）SPC経費'!$B$2:$Q$68</definedName>
    <definedName name="_xlnm.Print_Area" localSheetId="3">'（添付１－③）工事計画'!$B$2:$T$266</definedName>
    <definedName name="_xlnm.Print_Titles" localSheetId="2">'（添付１ー②）設計計画'!$2:$5</definedName>
    <definedName name="_xlnm.Print_Titles" localSheetId="3">'（添付１－③）工事計画'!$2:$5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2" l="1"/>
  <c r="T36" i="4" l="1"/>
  <c r="T35" i="4"/>
  <c r="T34" i="4"/>
  <c r="T33" i="4"/>
  <c r="T32" i="4"/>
  <c r="T31" i="4"/>
  <c r="T30" i="4"/>
  <c r="T29" i="4"/>
  <c r="T28" i="4"/>
  <c r="T27" i="4"/>
  <c r="T26" i="4"/>
  <c r="T25" i="4"/>
  <c r="T24" i="4"/>
  <c r="T23" i="4"/>
  <c r="T22" i="4"/>
  <c r="T21" i="4"/>
  <c r="T20" i="4"/>
  <c r="T17" i="4"/>
  <c r="T16" i="4"/>
  <c r="T15" i="4"/>
  <c r="T14" i="4"/>
  <c r="T13" i="4"/>
  <c r="T12" i="4"/>
  <c r="T11" i="4"/>
  <c r="T10" i="4"/>
  <c r="T9" i="4"/>
  <c r="T8" i="4"/>
  <c r="O6" i="3"/>
  <c r="O28" i="3" s="1"/>
  <c r="N6" i="3"/>
  <c r="N28" i="3" s="1"/>
  <c r="M6" i="3"/>
  <c r="M28" i="3" s="1"/>
  <c r="L6" i="3"/>
  <c r="L28" i="3" s="1"/>
  <c r="K6" i="3"/>
  <c r="K28" i="3" s="1"/>
  <c r="J6" i="3"/>
  <c r="J28" i="3" s="1"/>
  <c r="I6" i="3"/>
  <c r="I28" i="3" s="1"/>
  <c r="H6" i="3"/>
  <c r="H28" i="3" s="1"/>
  <c r="P7" i="3"/>
  <c r="O8" i="3" s="1"/>
  <c r="S406" i="5"/>
  <c r="S406" i="4"/>
  <c r="S405" i="5"/>
  <c r="S405" i="4"/>
  <c r="S404" i="5"/>
  <c r="S404" i="4"/>
  <c r="S403" i="5"/>
  <c r="S403" i="4"/>
  <c r="S402" i="5"/>
  <c r="S402" i="4"/>
  <c r="S401" i="5"/>
  <c r="S401" i="4"/>
  <c r="S400" i="5"/>
  <c r="S400" i="4"/>
  <c r="S399" i="5"/>
  <c r="S399" i="4"/>
  <c r="S398" i="5"/>
  <c r="S398" i="4"/>
  <c r="S397" i="5"/>
  <c r="S397" i="4"/>
  <c r="S396" i="5"/>
  <c r="S396" i="4"/>
  <c r="S395" i="5"/>
  <c r="S395" i="4"/>
  <c r="S394" i="5"/>
  <c r="S394" i="4"/>
  <c r="S393" i="5"/>
  <c r="S393" i="4"/>
  <c r="S392" i="5"/>
  <c r="S392" i="4"/>
  <c r="S391" i="5"/>
  <c r="S391" i="4"/>
  <c r="S390" i="5"/>
  <c r="S390" i="4"/>
  <c r="S389" i="5"/>
  <c r="S389" i="4"/>
  <c r="S388" i="5"/>
  <c r="S388" i="4"/>
  <c r="S387" i="5"/>
  <c r="S387" i="4"/>
  <c r="S386" i="5"/>
  <c r="S386" i="4"/>
  <c r="S385" i="5"/>
  <c r="S385" i="4"/>
  <c r="S384" i="5"/>
  <c r="S384" i="4"/>
  <c r="S383" i="5"/>
  <c r="S383" i="4"/>
  <c r="S382" i="5"/>
  <c r="S382" i="4"/>
  <c r="S381" i="5"/>
  <c r="S381" i="4"/>
  <c r="S380" i="5"/>
  <c r="S380" i="4"/>
  <c r="S379" i="5"/>
  <c r="S379" i="4"/>
  <c r="S378" i="5"/>
  <c r="S378" i="4"/>
  <c r="S377" i="5"/>
  <c r="S377" i="4"/>
  <c r="S376" i="5"/>
  <c r="S376" i="4"/>
  <c r="S375" i="5"/>
  <c r="S375" i="4"/>
  <c r="S374" i="5"/>
  <c r="S374" i="4"/>
  <c r="S373" i="5"/>
  <c r="S373" i="4"/>
  <c r="S372" i="5"/>
  <c r="S372" i="4"/>
  <c r="S371" i="5"/>
  <c r="S371" i="4"/>
  <c r="S370" i="5"/>
  <c r="S370" i="4"/>
  <c r="S369" i="5"/>
  <c r="S369" i="4"/>
  <c r="S368" i="5"/>
  <c r="S368" i="4"/>
  <c r="S367" i="5"/>
  <c r="S367" i="4"/>
  <c r="S366" i="5"/>
  <c r="S366" i="4"/>
  <c r="S365" i="5"/>
  <c r="S365" i="4"/>
  <c r="S364" i="5"/>
  <c r="S364" i="4"/>
  <c r="S363" i="5"/>
  <c r="S363" i="4"/>
  <c r="S362" i="5"/>
  <c r="S362" i="4"/>
  <c r="S361" i="5"/>
  <c r="S361" i="4"/>
  <c r="S360" i="5"/>
  <c r="S360" i="4"/>
  <c r="S359" i="5"/>
  <c r="S359" i="4"/>
  <c r="S358" i="5"/>
  <c r="S358" i="4"/>
  <c r="S357" i="5"/>
  <c r="S357" i="4"/>
  <c r="S356" i="5"/>
  <c r="S356" i="4"/>
  <c r="S355" i="5"/>
  <c r="S355" i="4"/>
  <c r="S354" i="5"/>
  <c r="S354" i="4"/>
  <c r="S353" i="5"/>
  <c r="S353" i="4"/>
  <c r="S352" i="5"/>
  <c r="S352" i="4"/>
  <c r="S351" i="5"/>
  <c r="S351" i="4"/>
  <c r="S350" i="5"/>
  <c r="S350" i="4"/>
  <c r="S349" i="5"/>
  <c r="S349" i="4"/>
  <c r="S348" i="5"/>
  <c r="S348" i="4"/>
  <c r="S347" i="5"/>
  <c r="S347" i="4"/>
  <c r="S346" i="5"/>
  <c r="S346" i="4"/>
  <c r="S345" i="5"/>
  <c r="S345" i="4"/>
  <c r="S344" i="5"/>
  <c r="S344" i="4"/>
  <c r="S343" i="5"/>
  <c r="S343" i="4"/>
  <c r="S342" i="5"/>
  <c r="S342" i="4"/>
  <c r="S341" i="5"/>
  <c r="S341" i="4"/>
  <c r="S340" i="5"/>
  <c r="S340" i="4"/>
  <c r="S339" i="5"/>
  <c r="S339" i="4"/>
  <c r="S338" i="5"/>
  <c r="S338" i="4"/>
  <c r="S337" i="5"/>
  <c r="S337" i="4"/>
  <c r="S336" i="5"/>
  <c r="S336" i="4"/>
  <c r="S335" i="5"/>
  <c r="S335" i="4"/>
  <c r="S334" i="5"/>
  <c r="S334" i="4"/>
  <c r="S333" i="5"/>
  <c r="S333" i="4"/>
  <c r="S332" i="5"/>
  <c r="S332" i="4"/>
  <c r="S331" i="5"/>
  <c r="S331" i="4"/>
  <c r="S330" i="5"/>
  <c r="S330" i="4"/>
  <c r="S329" i="5"/>
  <c r="S329" i="4"/>
  <c r="S328" i="5"/>
  <c r="S328" i="4"/>
  <c r="S327" i="5"/>
  <c r="S327" i="4"/>
  <c r="S326" i="5"/>
  <c r="S326" i="4"/>
  <c r="S325" i="5"/>
  <c r="S325" i="4"/>
  <c r="S324" i="5"/>
  <c r="S324" i="4"/>
  <c r="S323" i="5"/>
  <c r="S323" i="4"/>
  <c r="S322" i="5"/>
  <c r="S322" i="4"/>
  <c r="S321" i="5"/>
  <c r="S321" i="4"/>
  <c r="S320" i="5"/>
  <c r="S320" i="4"/>
  <c r="S319" i="5"/>
  <c r="S319" i="4"/>
  <c r="S318" i="5"/>
  <c r="S318" i="4"/>
  <c r="S317" i="5"/>
  <c r="S317" i="4"/>
  <c r="S316" i="5"/>
  <c r="S316" i="4"/>
  <c r="S315" i="5"/>
  <c r="S315" i="4"/>
  <c r="S314" i="5"/>
  <c r="S314" i="4"/>
  <c r="S313" i="5"/>
  <c r="S313" i="4"/>
  <c r="S312" i="5"/>
  <c r="S312" i="4"/>
  <c r="S311" i="5"/>
  <c r="S311" i="4"/>
  <c r="S310" i="5"/>
  <c r="S310" i="4"/>
  <c r="S309" i="5"/>
  <c r="S309" i="4"/>
  <c r="S308" i="5"/>
  <c r="S308" i="4"/>
  <c r="S307" i="5"/>
  <c r="S307" i="4"/>
  <c r="S306" i="5"/>
  <c r="S306" i="4"/>
  <c r="S305" i="5"/>
  <c r="S305" i="4"/>
  <c r="S304" i="5"/>
  <c r="S304" i="4"/>
  <c r="S303" i="5"/>
  <c r="S303" i="4"/>
  <c r="S302" i="5"/>
  <c r="S302" i="4"/>
  <c r="S301" i="5"/>
  <c r="S301" i="4"/>
  <c r="S300" i="5"/>
  <c r="S300" i="4"/>
  <c r="S299" i="5"/>
  <c r="S299" i="4"/>
  <c r="S298" i="5"/>
  <c r="S298" i="4"/>
  <c r="S297" i="5"/>
  <c r="S297" i="4"/>
  <c r="S296" i="5"/>
  <c r="S296" i="4"/>
  <c r="S295" i="5"/>
  <c r="S295" i="4"/>
  <c r="S293" i="5"/>
  <c r="S293" i="4"/>
  <c r="S292" i="5"/>
  <c r="S292" i="4"/>
  <c r="S291" i="5"/>
  <c r="S291" i="4"/>
  <c r="S290" i="5"/>
  <c r="S290" i="4"/>
  <c r="R406" i="5"/>
  <c r="Q406" i="5"/>
  <c r="P406" i="5"/>
  <c r="O406" i="5"/>
  <c r="N406" i="5"/>
  <c r="M406" i="5"/>
  <c r="R405" i="5"/>
  <c r="Q405" i="5"/>
  <c r="P405" i="5"/>
  <c r="O405" i="5"/>
  <c r="N405" i="5"/>
  <c r="M405" i="5"/>
  <c r="R404" i="5"/>
  <c r="Q404" i="5"/>
  <c r="P404" i="5"/>
  <c r="O404" i="5"/>
  <c r="N404" i="5"/>
  <c r="M404" i="5"/>
  <c r="R403" i="5"/>
  <c r="Q403" i="5"/>
  <c r="P403" i="5"/>
  <c r="O403" i="5"/>
  <c r="N403" i="5"/>
  <c r="M403" i="5"/>
  <c r="R402" i="5"/>
  <c r="Q402" i="5"/>
  <c r="P402" i="5"/>
  <c r="O402" i="5"/>
  <c r="N402" i="5"/>
  <c r="M402" i="5"/>
  <c r="R401" i="5"/>
  <c r="Q401" i="5"/>
  <c r="P401" i="5"/>
  <c r="O401" i="5"/>
  <c r="N401" i="5"/>
  <c r="M401" i="5"/>
  <c r="R400" i="5"/>
  <c r="Q400" i="5"/>
  <c r="P400" i="5"/>
  <c r="O400" i="5"/>
  <c r="N400" i="5"/>
  <c r="M400" i="5"/>
  <c r="R399" i="5"/>
  <c r="Q399" i="5"/>
  <c r="P399" i="5"/>
  <c r="O399" i="5"/>
  <c r="N399" i="5"/>
  <c r="M399" i="5"/>
  <c r="R398" i="5"/>
  <c r="Q398" i="5"/>
  <c r="P398" i="5"/>
  <c r="O398" i="5"/>
  <c r="N398" i="5"/>
  <c r="M398" i="5"/>
  <c r="R397" i="5"/>
  <c r="Q397" i="5"/>
  <c r="P397" i="5"/>
  <c r="O397" i="5"/>
  <c r="N397" i="5"/>
  <c r="M397" i="5"/>
  <c r="R396" i="5"/>
  <c r="Q396" i="5"/>
  <c r="P396" i="5"/>
  <c r="O396" i="5"/>
  <c r="N396" i="5"/>
  <c r="M396" i="5"/>
  <c r="R395" i="5"/>
  <c r="Q395" i="5"/>
  <c r="P395" i="5"/>
  <c r="O395" i="5"/>
  <c r="N395" i="5"/>
  <c r="M395" i="5"/>
  <c r="R394" i="5"/>
  <c r="Q394" i="5"/>
  <c r="P394" i="5"/>
  <c r="O394" i="5"/>
  <c r="N394" i="5"/>
  <c r="M394" i="5"/>
  <c r="R393" i="5"/>
  <c r="Q393" i="5"/>
  <c r="P393" i="5"/>
  <c r="O393" i="5"/>
  <c r="N393" i="5"/>
  <c r="M393" i="5"/>
  <c r="R392" i="5"/>
  <c r="Q392" i="5"/>
  <c r="P392" i="5"/>
  <c r="O392" i="5"/>
  <c r="N392" i="5"/>
  <c r="M392" i="5"/>
  <c r="R391" i="5"/>
  <c r="Q391" i="5"/>
  <c r="P391" i="5"/>
  <c r="O391" i="5"/>
  <c r="N391" i="5"/>
  <c r="M391" i="5"/>
  <c r="R390" i="5"/>
  <c r="Q390" i="5"/>
  <c r="P390" i="5"/>
  <c r="O390" i="5"/>
  <c r="N390" i="5"/>
  <c r="M390" i="5"/>
  <c r="R389" i="5"/>
  <c r="Q389" i="5"/>
  <c r="P389" i="5"/>
  <c r="O389" i="5"/>
  <c r="N389" i="5"/>
  <c r="M389" i="5"/>
  <c r="R388" i="5"/>
  <c r="Q388" i="5"/>
  <c r="P388" i="5"/>
  <c r="O388" i="5"/>
  <c r="N388" i="5"/>
  <c r="M388" i="5"/>
  <c r="R387" i="5"/>
  <c r="Q387" i="5"/>
  <c r="P387" i="5"/>
  <c r="O387" i="5"/>
  <c r="N387" i="5"/>
  <c r="M387" i="5"/>
  <c r="R386" i="5"/>
  <c r="Q386" i="5"/>
  <c r="P386" i="5"/>
  <c r="O386" i="5"/>
  <c r="N386" i="5"/>
  <c r="M386" i="5"/>
  <c r="R385" i="5"/>
  <c r="Q385" i="5"/>
  <c r="P385" i="5"/>
  <c r="O385" i="5"/>
  <c r="N385" i="5"/>
  <c r="M385" i="5"/>
  <c r="R384" i="5"/>
  <c r="Q384" i="5"/>
  <c r="P384" i="5"/>
  <c r="O384" i="5"/>
  <c r="N384" i="5"/>
  <c r="M384" i="5"/>
  <c r="R383" i="5"/>
  <c r="Q383" i="5"/>
  <c r="P383" i="5"/>
  <c r="O383" i="5"/>
  <c r="N383" i="5"/>
  <c r="M383" i="5"/>
  <c r="R382" i="5"/>
  <c r="Q382" i="5"/>
  <c r="P382" i="5"/>
  <c r="O382" i="5"/>
  <c r="N382" i="5"/>
  <c r="M382" i="5"/>
  <c r="R381" i="5"/>
  <c r="Q381" i="5"/>
  <c r="P381" i="5"/>
  <c r="O381" i="5"/>
  <c r="N381" i="5"/>
  <c r="M381" i="5"/>
  <c r="R380" i="5"/>
  <c r="Q380" i="5"/>
  <c r="P380" i="5"/>
  <c r="O380" i="5"/>
  <c r="N380" i="5"/>
  <c r="M380" i="5"/>
  <c r="R379" i="5"/>
  <c r="Q379" i="5"/>
  <c r="P379" i="5"/>
  <c r="O379" i="5"/>
  <c r="N379" i="5"/>
  <c r="M379" i="5"/>
  <c r="R378" i="5"/>
  <c r="Q378" i="5"/>
  <c r="P378" i="5"/>
  <c r="O378" i="5"/>
  <c r="N378" i="5"/>
  <c r="M378" i="5"/>
  <c r="R377" i="5"/>
  <c r="Q377" i="5"/>
  <c r="P377" i="5"/>
  <c r="O377" i="5"/>
  <c r="N377" i="5"/>
  <c r="M377" i="5"/>
  <c r="R376" i="5"/>
  <c r="Q376" i="5"/>
  <c r="P376" i="5"/>
  <c r="O376" i="5"/>
  <c r="N376" i="5"/>
  <c r="M376" i="5"/>
  <c r="R375" i="5"/>
  <c r="Q375" i="5"/>
  <c r="P375" i="5"/>
  <c r="O375" i="5"/>
  <c r="N375" i="5"/>
  <c r="M375" i="5"/>
  <c r="R374" i="5"/>
  <c r="Q374" i="5"/>
  <c r="P374" i="5"/>
  <c r="O374" i="5"/>
  <c r="N374" i="5"/>
  <c r="M374" i="5"/>
  <c r="R373" i="5"/>
  <c r="Q373" i="5"/>
  <c r="P373" i="5"/>
  <c r="O373" i="5"/>
  <c r="N373" i="5"/>
  <c r="M373" i="5"/>
  <c r="R372" i="5"/>
  <c r="Q372" i="5"/>
  <c r="P372" i="5"/>
  <c r="O372" i="5"/>
  <c r="N372" i="5"/>
  <c r="M372" i="5"/>
  <c r="R371" i="5"/>
  <c r="Q371" i="5"/>
  <c r="P371" i="5"/>
  <c r="O371" i="5"/>
  <c r="N371" i="5"/>
  <c r="M371" i="5"/>
  <c r="R370" i="5"/>
  <c r="Q370" i="5"/>
  <c r="P370" i="5"/>
  <c r="O370" i="5"/>
  <c r="N370" i="5"/>
  <c r="M370" i="5"/>
  <c r="R369" i="5"/>
  <c r="Q369" i="5"/>
  <c r="P369" i="5"/>
  <c r="O369" i="5"/>
  <c r="N369" i="5"/>
  <c r="M369" i="5"/>
  <c r="R368" i="5"/>
  <c r="Q368" i="5"/>
  <c r="P368" i="5"/>
  <c r="O368" i="5"/>
  <c r="N368" i="5"/>
  <c r="M368" i="5"/>
  <c r="R367" i="5"/>
  <c r="Q367" i="5"/>
  <c r="P367" i="5"/>
  <c r="O367" i="5"/>
  <c r="N367" i="5"/>
  <c r="M367" i="5"/>
  <c r="R366" i="5"/>
  <c r="Q366" i="5"/>
  <c r="P366" i="5"/>
  <c r="O366" i="5"/>
  <c r="N366" i="5"/>
  <c r="M366" i="5"/>
  <c r="R365" i="5"/>
  <c r="Q365" i="5"/>
  <c r="P365" i="5"/>
  <c r="O365" i="5"/>
  <c r="N365" i="5"/>
  <c r="M365" i="5"/>
  <c r="R364" i="5"/>
  <c r="Q364" i="5"/>
  <c r="P364" i="5"/>
  <c r="O364" i="5"/>
  <c r="N364" i="5"/>
  <c r="M364" i="5"/>
  <c r="R363" i="5"/>
  <c r="Q363" i="5"/>
  <c r="P363" i="5"/>
  <c r="O363" i="5"/>
  <c r="N363" i="5"/>
  <c r="M363" i="5"/>
  <c r="R362" i="5"/>
  <c r="Q362" i="5"/>
  <c r="P362" i="5"/>
  <c r="O362" i="5"/>
  <c r="N362" i="5"/>
  <c r="M362" i="5"/>
  <c r="R361" i="5"/>
  <c r="Q361" i="5"/>
  <c r="P361" i="5"/>
  <c r="O361" i="5"/>
  <c r="N361" i="5"/>
  <c r="M361" i="5"/>
  <c r="R360" i="5"/>
  <c r="Q360" i="5"/>
  <c r="P360" i="5"/>
  <c r="O360" i="5"/>
  <c r="N360" i="5"/>
  <c r="M360" i="5"/>
  <c r="R359" i="5"/>
  <c r="Q359" i="5"/>
  <c r="P359" i="5"/>
  <c r="O359" i="5"/>
  <c r="N359" i="5"/>
  <c r="M359" i="5"/>
  <c r="R358" i="5"/>
  <c r="Q358" i="5"/>
  <c r="P358" i="5"/>
  <c r="O358" i="5"/>
  <c r="N358" i="5"/>
  <c r="M358" i="5"/>
  <c r="R357" i="5"/>
  <c r="Q357" i="5"/>
  <c r="P357" i="5"/>
  <c r="O357" i="5"/>
  <c r="N357" i="5"/>
  <c r="M357" i="5"/>
  <c r="R356" i="5"/>
  <c r="Q356" i="5"/>
  <c r="P356" i="5"/>
  <c r="O356" i="5"/>
  <c r="N356" i="5"/>
  <c r="M356" i="5"/>
  <c r="R355" i="5"/>
  <c r="Q355" i="5"/>
  <c r="P355" i="5"/>
  <c r="O355" i="5"/>
  <c r="N355" i="5"/>
  <c r="M355" i="5"/>
  <c r="R354" i="5"/>
  <c r="Q354" i="5"/>
  <c r="P354" i="5"/>
  <c r="O354" i="5"/>
  <c r="N354" i="5"/>
  <c r="M354" i="5"/>
  <c r="R353" i="5"/>
  <c r="Q353" i="5"/>
  <c r="P353" i="5"/>
  <c r="O353" i="5"/>
  <c r="N353" i="5"/>
  <c r="M353" i="5"/>
  <c r="R352" i="5"/>
  <c r="Q352" i="5"/>
  <c r="P352" i="5"/>
  <c r="O352" i="5"/>
  <c r="N352" i="5"/>
  <c r="M352" i="5"/>
  <c r="R351" i="5"/>
  <c r="Q351" i="5"/>
  <c r="P351" i="5"/>
  <c r="O351" i="5"/>
  <c r="N351" i="5"/>
  <c r="M351" i="5"/>
  <c r="R350" i="5"/>
  <c r="Q350" i="5"/>
  <c r="P350" i="5"/>
  <c r="O350" i="5"/>
  <c r="N350" i="5"/>
  <c r="M350" i="5"/>
  <c r="R349" i="5"/>
  <c r="Q349" i="5"/>
  <c r="P349" i="5"/>
  <c r="O349" i="5"/>
  <c r="N349" i="5"/>
  <c r="M349" i="5"/>
  <c r="R348" i="5"/>
  <c r="Q348" i="5"/>
  <c r="P348" i="5"/>
  <c r="O348" i="5"/>
  <c r="N348" i="5"/>
  <c r="M348" i="5"/>
  <c r="R347" i="5"/>
  <c r="Q347" i="5"/>
  <c r="P347" i="5"/>
  <c r="O347" i="5"/>
  <c r="N347" i="5"/>
  <c r="M347" i="5"/>
  <c r="R346" i="5"/>
  <c r="Q346" i="5"/>
  <c r="P346" i="5"/>
  <c r="O346" i="5"/>
  <c r="N346" i="5"/>
  <c r="M346" i="5"/>
  <c r="R345" i="5"/>
  <c r="Q345" i="5"/>
  <c r="P345" i="5"/>
  <c r="O345" i="5"/>
  <c r="N345" i="5"/>
  <c r="M345" i="5"/>
  <c r="R344" i="5"/>
  <c r="Q344" i="5"/>
  <c r="P344" i="5"/>
  <c r="O344" i="5"/>
  <c r="N344" i="5"/>
  <c r="M344" i="5"/>
  <c r="R343" i="5"/>
  <c r="Q343" i="5"/>
  <c r="P343" i="5"/>
  <c r="O343" i="5"/>
  <c r="N343" i="5"/>
  <c r="M343" i="5"/>
  <c r="R342" i="5"/>
  <c r="Q342" i="5"/>
  <c r="P342" i="5"/>
  <c r="O342" i="5"/>
  <c r="N342" i="5"/>
  <c r="M342" i="5"/>
  <c r="R341" i="5"/>
  <c r="Q341" i="5"/>
  <c r="P341" i="5"/>
  <c r="O341" i="5"/>
  <c r="N341" i="5"/>
  <c r="M341" i="5"/>
  <c r="R340" i="5"/>
  <c r="Q340" i="5"/>
  <c r="P340" i="5"/>
  <c r="O340" i="5"/>
  <c r="N340" i="5"/>
  <c r="M340" i="5"/>
  <c r="R339" i="5"/>
  <c r="Q339" i="5"/>
  <c r="P339" i="5"/>
  <c r="O339" i="5"/>
  <c r="N339" i="5"/>
  <c r="M339" i="5"/>
  <c r="R338" i="5"/>
  <c r="Q338" i="5"/>
  <c r="P338" i="5"/>
  <c r="O338" i="5"/>
  <c r="N338" i="5"/>
  <c r="M338" i="5"/>
  <c r="R337" i="5"/>
  <c r="Q337" i="5"/>
  <c r="P337" i="5"/>
  <c r="O337" i="5"/>
  <c r="N337" i="5"/>
  <c r="M337" i="5"/>
  <c r="R336" i="5"/>
  <c r="Q336" i="5"/>
  <c r="P336" i="5"/>
  <c r="O336" i="5"/>
  <c r="N336" i="5"/>
  <c r="M336" i="5"/>
  <c r="R335" i="5"/>
  <c r="Q335" i="5"/>
  <c r="P335" i="5"/>
  <c r="O335" i="5"/>
  <c r="N335" i="5"/>
  <c r="M335" i="5"/>
  <c r="R334" i="5"/>
  <c r="Q334" i="5"/>
  <c r="P334" i="5"/>
  <c r="O334" i="5"/>
  <c r="N334" i="5"/>
  <c r="M334" i="5"/>
  <c r="R333" i="5"/>
  <c r="Q333" i="5"/>
  <c r="P333" i="5"/>
  <c r="O333" i="5"/>
  <c r="N333" i="5"/>
  <c r="M333" i="5"/>
  <c r="R332" i="5"/>
  <c r="Q332" i="5"/>
  <c r="P332" i="5"/>
  <c r="O332" i="5"/>
  <c r="N332" i="5"/>
  <c r="M332" i="5"/>
  <c r="R331" i="5"/>
  <c r="Q331" i="5"/>
  <c r="P331" i="5"/>
  <c r="O331" i="5"/>
  <c r="N331" i="5"/>
  <c r="M331" i="5"/>
  <c r="R330" i="5"/>
  <c r="Q330" i="5"/>
  <c r="P330" i="5"/>
  <c r="O330" i="5"/>
  <c r="N330" i="5"/>
  <c r="M330" i="5"/>
  <c r="R329" i="5"/>
  <c r="Q329" i="5"/>
  <c r="P329" i="5"/>
  <c r="O329" i="5"/>
  <c r="N329" i="5"/>
  <c r="M329" i="5"/>
  <c r="R328" i="5"/>
  <c r="Q328" i="5"/>
  <c r="P328" i="5"/>
  <c r="O328" i="5"/>
  <c r="N328" i="5"/>
  <c r="M328" i="5"/>
  <c r="R327" i="5"/>
  <c r="Q327" i="5"/>
  <c r="P327" i="5"/>
  <c r="O327" i="5"/>
  <c r="N327" i="5"/>
  <c r="M327" i="5"/>
  <c r="R326" i="5"/>
  <c r="Q326" i="5"/>
  <c r="P326" i="5"/>
  <c r="O326" i="5"/>
  <c r="N326" i="5"/>
  <c r="M326" i="5"/>
  <c r="R325" i="5"/>
  <c r="Q325" i="5"/>
  <c r="P325" i="5"/>
  <c r="O325" i="5"/>
  <c r="N325" i="5"/>
  <c r="M325" i="5"/>
  <c r="R324" i="5"/>
  <c r="Q324" i="5"/>
  <c r="P324" i="5"/>
  <c r="O324" i="5"/>
  <c r="N324" i="5"/>
  <c r="M324" i="5"/>
  <c r="R323" i="5"/>
  <c r="Q323" i="5"/>
  <c r="P323" i="5"/>
  <c r="O323" i="5"/>
  <c r="N323" i="5"/>
  <c r="M323" i="5"/>
  <c r="R322" i="5"/>
  <c r="Q322" i="5"/>
  <c r="P322" i="5"/>
  <c r="O322" i="5"/>
  <c r="N322" i="5"/>
  <c r="M322" i="5"/>
  <c r="R321" i="5"/>
  <c r="Q321" i="5"/>
  <c r="P321" i="5"/>
  <c r="O321" i="5"/>
  <c r="N321" i="5"/>
  <c r="M321" i="5"/>
  <c r="R320" i="5"/>
  <c r="Q320" i="5"/>
  <c r="P320" i="5"/>
  <c r="O320" i="5"/>
  <c r="N320" i="5"/>
  <c r="M320" i="5"/>
  <c r="R319" i="5"/>
  <c r="Q319" i="5"/>
  <c r="P319" i="5"/>
  <c r="O319" i="5"/>
  <c r="N319" i="5"/>
  <c r="M319" i="5"/>
  <c r="R318" i="5"/>
  <c r="Q318" i="5"/>
  <c r="P318" i="5"/>
  <c r="O318" i="5"/>
  <c r="N318" i="5"/>
  <c r="M318" i="5"/>
  <c r="R317" i="5"/>
  <c r="Q317" i="5"/>
  <c r="P317" i="5"/>
  <c r="O317" i="5"/>
  <c r="N317" i="5"/>
  <c r="M317" i="5"/>
  <c r="R316" i="5"/>
  <c r="Q316" i="5"/>
  <c r="P316" i="5"/>
  <c r="O316" i="5"/>
  <c r="N316" i="5"/>
  <c r="M316" i="5"/>
  <c r="R315" i="5"/>
  <c r="Q315" i="5"/>
  <c r="P315" i="5"/>
  <c r="O315" i="5"/>
  <c r="N315" i="5"/>
  <c r="M315" i="5"/>
  <c r="R314" i="5"/>
  <c r="Q314" i="5"/>
  <c r="P314" i="5"/>
  <c r="O314" i="5"/>
  <c r="N314" i="5"/>
  <c r="M314" i="5"/>
  <c r="R313" i="5"/>
  <c r="Q313" i="5"/>
  <c r="P313" i="5"/>
  <c r="O313" i="5"/>
  <c r="N313" i="5"/>
  <c r="M313" i="5"/>
  <c r="R312" i="5"/>
  <c r="Q312" i="5"/>
  <c r="P312" i="5"/>
  <c r="O312" i="5"/>
  <c r="N312" i="5"/>
  <c r="M312" i="5"/>
  <c r="R311" i="5"/>
  <c r="Q311" i="5"/>
  <c r="P311" i="5"/>
  <c r="O311" i="5"/>
  <c r="N311" i="5"/>
  <c r="M311" i="5"/>
  <c r="R310" i="5"/>
  <c r="Q310" i="5"/>
  <c r="P310" i="5"/>
  <c r="O310" i="5"/>
  <c r="N310" i="5"/>
  <c r="M310" i="5"/>
  <c r="R309" i="5"/>
  <c r="Q309" i="5"/>
  <c r="P309" i="5"/>
  <c r="O309" i="5"/>
  <c r="N309" i="5"/>
  <c r="M309" i="5"/>
  <c r="R308" i="5"/>
  <c r="Q308" i="5"/>
  <c r="P308" i="5"/>
  <c r="O308" i="5"/>
  <c r="N308" i="5"/>
  <c r="M308" i="5"/>
  <c r="R307" i="5"/>
  <c r="Q307" i="5"/>
  <c r="P307" i="5"/>
  <c r="O307" i="5"/>
  <c r="N307" i="5"/>
  <c r="M307" i="5"/>
  <c r="R306" i="5"/>
  <c r="Q306" i="5"/>
  <c r="P306" i="5"/>
  <c r="O306" i="5"/>
  <c r="N306" i="5"/>
  <c r="M306" i="5"/>
  <c r="R305" i="5"/>
  <c r="Q305" i="5"/>
  <c r="P305" i="5"/>
  <c r="O305" i="5"/>
  <c r="N305" i="5"/>
  <c r="M305" i="5"/>
  <c r="R304" i="5"/>
  <c r="Q304" i="5"/>
  <c r="P304" i="5"/>
  <c r="O304" i="5"/>
  <c r="N304" i="5"/>
  <c r="M304" i="5"/>
  <c r="R303" i="5"/>
  <c r="Q303" i="5"/>
  <c r="P303" i="5"/>
  <c r="O303" i="5"/>
  <c r="N303" i="5"/>
  <c r="M303" i="5"/>
  <c r="R302" i="5"/>
  <c r="Q302" i="5"/>
  <c r="P302" i="5"/>
  <c r="O302" i="5"/>
  <c r="N302" i="5"/>
  <c r="M302" i="5"/>
  <c r="R301" i="5"/>
  <c r="Q301" i="5"/>
  <c r="P301" i="5"/>
  <c r="O301" i="5"/>
  <c r="N301" i="5"/>
  <c r="M301" i="5"/>
  <c r="R300" i="5"/>
  <c r="Q300" i="5"/>
  <c r="P300" i="5"/>
  <c r="O300" i="5"/>
  <c r="N300" i="5"/>
  <c r="M300" i="5"/>
  <c r="R299" i="5"/>
  <c r="Q299" i="5"/>
  <c r="P299" i="5"/>
  <c r="O299" i="5"/>
  <c r="N299" i="5"/>
  <c r="M299" i="5"/>
  <c r="R298" i="5"/>
  <c r="Q298" i="5"/>
  <c r="P298" i="5"/>
  <c r="O298" i="5"/>
  <c r="N298" i="5"/>
  <c r="M298" i="5"/>
  <c r="R297" i="5"/>
  <c r="Q297" i="5"/>
  <c r="P297" i="5"/>
  <c r="O297" i="5"/>
  <c r="N297" i="5"/>
  <c r="M297" i="5"/>
  <c r="R296" i="5"/>
  <c r="Q296" i="5"/>
  <c r="P296" i="5"/>
  <c r="O296" i="5"/>
  <c r="N296" i="5"/>
  <c r="M296" i="5"/>
  <c r="R295" i="5"/>
  <c r="Q295" i="5"/>
  <c r="P295" i="5"/>
  <c r="O295" i="5"/>
  <c r="N295" i="5"/>
  <c r="M295" i="5"/>
  <c r="R294" i="5"/>
  <c r="Q294" i="5"/>
  <c r="P294" i="5"/>
  <c r="O294" i="5"/>
  <c r="N294" i="5"/>
  <c r="M294" i="5"/>
  <c r="Q293" i="5"/>
  <c r="P293" i="5"/>
  <c r="O293" i="5"/>
  <c r="N293" i="5"/>
  <c r="M293" i="5"/>
  <c r="R292" i="5"/>
  <c r="P292" i="5"/>
  <c r="O292" i="5"/>
  <c r="N292" i="5"/>
  <c r="M292" i="5"/>
  <c r="R291" i="5"/>
  <c r="Q291" i="5"/>
  <c r="O291" i="5"/>
  <c r="N291" i="5"/>
  <c r="M291" i="5"/>
  <c r="R290" i="5"/>
  <c r="Q290" i="5"/>
  <c r="P290" i="5"/>
  <c r="N290" i="5"/>
  <c r="M290" i="5"/>
  <c r="R406" i="4"/>
  <c r="Q406" i="4"/>
  <c r="P406" i="4"/>
  <c r="O406" i="4"/>
  <c r="N406" i="4"/>
  <c r="M406" i="4"/>
  <c r="R405" i="4"/>
  <c r="Q405" i="4"/>
  <c r="P405" i="4"/>
  <c r="O405" i="4"/>
  <c r="N405" i="4"/>
  <c r="M405" i="4"/>
  <c r="R404" i="4"/>
  <c r="Q404" i="4"/>
  <c r="P404" i="4"/>
  <c r="O404" i="4"/>
  <c r="N404" i="4"/>
  <c r="M404" i="4"/>
  <c r="R403" i="4"/>
  <c r="Q403" i="4"/>
  <c r="P403" i="4"/>
  <c r="O403" i="4"/>
  <c r="N403" i="4"/>
  <c r="M403" i="4"/>
  <c r="R402" i="4"/>
  <c r="Q402" i="4"/>
  <c r="P402" i="4"/>
  <c r="O402" i="4"/>
  <c r="N402" i="4"/>
  <c r="M402" i="4"/>
  <c r="R401" i="4"/>
  <c r="Q401" i="4"/>
  <c r="P401" i="4"/>
  <c r="O401" i="4"/>
  <c r="N401" i="4"/>
  <c r="M401" i="4"/>
  <c r="R400" i="4"/>
  <c r="Q400" i="4"/>
  <c r="P400" i="4"/>
  <c r="O400" i="4"/>
  <c r="N400" i="4"/>
  <c r="M400" i="4"/>
  <c r="R399" i="4"/>
  <c r="Q399" i="4"/>
  <c r="P399" i="4"/>
  <c r="O399" i="4"/>
  <c r="N399" i="4"/>
  <c r="M399" i="4"/>
  <c r="R398" i="4"/>
  <c r="Q398" i="4"/>
  <c r="P398" i="4"/>
  <c r="O398" i="4"/>
  <c r="N398" i="4"/>
  <c r="M398" i="4"/>
  <c r="R397" i="4"/>
  <c r="Q397" i="4"/>
  <c r="P397" i="4"/>
  <c r="O397" i="4"/>
  <c r="N397" i="4"/>
  <c r="M397" i="4"/>
  <c r="R396" i="4"/>
  <c r="Q396" i="4"/>
  <c r="P396" i="4"/>
  <c r="O396" i="4"/>
  <c r="N396" i="4"/>
  <c r="M396" i="4"/>
  <c r="R395" i="4"/>
  <c r="Q395" i="4"/>
  <c r="P395" i="4"/>
  <c r="O395" i="4"/>
  <c r="N395" i="4"/>
  <c r="M395" i="4"/>
  <c r="R394" i="4"/>
  <c r="Q394" i="4"/>
  <c r="P394" i="4"/>
  <c r="O394" i="4"/>
  <c r="N394" i="4"/>
  <c r="M394" i="4"/>
  <c r="R393" i="4"/>
  <c r="Q393" i="4"/>
  <c r="P393" i="4"/>
  <c r="O393" i="4"/>
  <c r="N393" i="4"/>
  <c r="M393" i="4"/>
  <c r="R392" i="4"/>
  <c r="Q392" i="4"/>
  <c r="P392" i="4"/>
  <c r="O392" i="4"/>
  <c r="N392" i="4"/>
  <c r="M392" i="4"/>
  <c r="R391" i="4"/>
  <c r="Q391" i="4"/>
  <c r="P391" i="4"/>
  <c r="O391" i="4"/>
  <c r="N391" i="4"/>
  <c r="M391" i="4"/>
  <c r="R390" i="4"/>
  <c r="Q390" i="4"/>
  <c r="P390" i="4"/>
  <c r="O390" i="4"/>
  <c r="N390" i="4"/>
  <c r="M390" i="4"/>
  <c r="R389" i="4"/>
  <c r="Q389" i="4"/>
  <c r="P389" i="4"/>
  <c r="O389" i="4"/>
  <c r="N389" i="4"/>
  <c r="M389" i="4"/>
  <c r="R388" i="4"/>
  <c r="Q388" i="4"/>
  <c r="P388" i="4"/>
  <c r="O388" i="4"/>
  <c r="N388" i="4"/>
  <c r="M388" i="4"/>
  <c r="R387" i="4"/>
  <c r="Q387" i="4"/>
  <c r="P387" i="4"/>
  <c r="O387" i="4"/>
  <c r="N387" i="4"/>
  <c r="M387" i="4"/>
  <c r="R386" i="4"/>
  <c r="Q386" i="4"/>
  <c r="P386" i="4"/>
  <c r="O386" i="4"/>
  <c r="N386" i="4"/>
  <c r="M386" i="4"/>
  <c r="R385" i="4"/>
  <c r="Q385" i="4"/>
  <c r="P385" i="4"/>
  <c r="O385" i="4"/>
  <c r="N385" i="4"/>
  <c r="M385" i="4"/>
  <c r="R384" i="4"/>
  <c r="Q384" i="4"/>
  <c r="P384" i="4"/>
  <c r="O384" i="4"/>
  <c r="N384" i="4"/>
  <c r="M384" i="4"/>
  <c r="R383" i="4"/>
  <c r="Q383" i="4"/>
  <c r="P383" i="4"/>
  <c r="O383" i="4"/>
  <c r="N383" i="4"/>
  <c r="M383" i="4"/>
  <c r="R382" i="4"/>
  <c r="Q382" i="4"/>
  <c r="P382" i="4"/>
  <c r="O382" i="4"/>
  <c r="N382" i="4"/>
  <c r="M382" i="4"/>
  <c r="R381" i="4"/>
  <c r="Q381" i="4"/>
  <c r="P381" i="4"/>
  <c r="O381" i="4"/>
  <c r="N381" i="4"/>
  <c r="M381" i="4"/>
  <c r="R380" i="4"/>
  <c r="Q380" i="4"/>
  <c r="P380" i="4"/>
  <c r="O380" i="4"/>
  <c r="N380" i="4"/>
  <c r="M380" i="4"/>
  <c r="R379" i="4"/>
  <c r="Q379" i="4"/>
  <c r="P379" i="4"/>
  <c r="O379" i="4"/>
  <c r="N379" i="4"/>
  <c r="M379" i="4"/>
  <c r="R378" i="4"/>
  <c r="Q378" i="4"/>
  <c r="P378" i="4"/>
  <c r="O378" i="4"/>
  <c r="N378" i="4"/>
  <c r="M378" i="4"/>
  <c r="R377" i="4"/>
  <c r="Q377" i="4"/>
  <c r="P377" i="4"/>
  <c r="O377" i="4"/>
  <c r="N377" i="4"/>
  <c r="M377" i="4"/>
  <c r="R376" i="4"/>
  <c r="Q376" i="4"/>
  <c r="P376" i="4"/>
  <c r="O376" i="4"/>
  <c r="N376" i="4"/>
  <c r="M376" i="4"/>
  <c r="R375" i="4"/>
  <c r="Q375" i="4"/>
  <c r="P375" i="4"/>
  <c r="O375" i="4"/>
  <c r="N375" i="4"/>
  <c r="M375" i="4"/>
  <c r="R374" i="4"/>
  <c r="Q374" i="4"/>
  <c r="P374" i="4"/>
  <c r="O374" i="4"/>
  <c r="N374" i="4"/>
  <c r="M374" i="4"/>
  <c r="R373" i="4"/>
  <c r="Q373" i="4"/>
  <c r="P373" i="4"/>
  <c r="O373" i="4"/>
  <c r="N373" i="4"/>
  <c r="M373" i="4"/>
  <c r="R372" i="4"/>
  <c r="Q372" i="4"/>
  <c r="P372" i="4"/>
  <c r="O372" i="4"/>
  <c r="N372" i="4"/>
  <c r="M372" i="4"/>
  <c r="R371" i="4"/>
  <c r="Q371" i="4"/>
  <c r="P371" i="4"/>
  <c r="O371" i="4"/>
  <c r="N371" i="4"/>
  <c r="M371" i="4"/>
  <c r="R370" i="4"/>
  <c r="Q370" i="4"/>
  <c r="P370" i="4"/>
  <c r="O370" i="4"/>
  <c r="N370" i="4"/>
  <c r="M370" i="4"/>
  <c r="R369" i="4"/>
  <c r="Q369" i="4"/>
  <c r="P369" i="4"/>
  <c r="O369" i="4"/>
  <c r="N369" i="4"/>
  <c r="M369" i="4"/>
  <c r="R368" i="4"/>
  <c r="Q368" i="4"/>
  <c r="P368" i="4"/>
  <c r="O368" i="4"/>
  <c r="N368" i="4"/>
  <c r="M368" i="4"/>
  <c r="R367" i="4"/>
  <c r="Q367" i="4"/>
  <c r="P367" i="4"/>
  <c r="O367" i="4"/>
  <c r="N367" i="4"/>
  <c r="M367" i="4"/>
  <c r="R366" i="4"/>
  <c r="Q366" i="4"/>
  <c r="P366" i="4"/>
  <c r="O366" i="4"/>
  <c r="N366" i="4"/>
  <c r="M366" i="4"/>
  <c r="R365" i="4"/>
  <c r="Q365" i="4"/>
  <c r="P365" i="4"/>
  <c r="O365" i="4"/>
  <c r="N365" i="4"/>
  <c r="M365" i="4"/>
  <c r="R364" i="4"/>
  <c r="Q364" i="4"/>
  <c r="P364" i="4"/>
  <c r="O364" i="4"/>
  <c r="N364" i="4"/>
  <c r="M364" i="4"/>
  <c r="R363" i="4"/>
  <c r="Q363" i="4"/>
  <c r="P363" i="4"/>
  <c r="O363" i="4"/>
  <c r="N363" i="4"/>
  <c r="M363" i="4"/>
  <c r="R362" i="4"/>
  <c r="Q362" i="4"/>
  <c r="P362" i="4"/>
  <c r="O362" i="4"/>
  <c r="N362" i="4"/>
  <c r="M362" i="4"/>
  <c r="R361" i="4"/>
  <c r="Q361" i="4"/>
  <c r="P361" i="4"/>
  <c r="O361" i="4"/>
  <c r="N361" i="4"/>
  <c r="M361" i="4"/>
  <c r="R360" i="4"/>
  <c r="Q360" i="4"/>
  <c r="P360" i="4"/>
  <c r="O360" i="4"/>
  <c r="N360" i="4"/>
  <c r="M360" i="4"/>
  <c r="R359" i="4"/>
  <c r="Q359" i="4"/>
  <c r="P359" i="4"/>
  <c r="O359" i="4"/>
  <c r="N359" i="4"/>
  <c r="M359" i="4"/>
  <c r="R358" i="4"/>
  <c r="Q358" i="4"/>
  <c r="P358" i="4"/>
  <c r="O358" i="4"/>
  <c r="N358" i="4"/>
  <c r="M358" i="4"/>
  <c r="R357" i="4"/>
  <c r="Q357" i="4"/>
  <c r="P357" i="4"/>
  <c r="O357" i="4"/>
  <c r="N357" i="4"/>
  <c r="M357" i="4"/>
  <c r="R356" i="4"/>
  <c r="Q356" i="4"/>
  <c r="P356" i="4"/>
  <c r="O356" i="4"/>
  <c r="N356" i="4"/>
  <c r="M356" i="4"/>
  <c r="R355" i="4"/>
  <c r="Q355" i="4"/>
  <c r="P355" i="4"/>
  <c r="O355" i="4"/>
  <c r="N355" i="4"/>
  <c r="M355" i="4"/>
  <c r="R354" i="4"/>
  <c r="Q354" i="4"/>
  <c r="P354" i="4"/>
  <c r="O354" i="4"/>
  <c r="N354" i="4"/>
  <c r="M354" i="4"/>
  <c r="R353" i="4"/>
  <c r="Q353" i="4"/>
  <c r="P353" i="4"/>
  <c r="O353" i="4"/>
  <c r="N353" i="4"/>
  <c r="M353" i="4"/>
  <c r="R352" i="4"/>
  <c r="Q352" i="4"/>
  <c r="P352" i="4"/>
  <c r="O352" i="4"/>
  <c r="N352" i="4"/>
  <c r="M352" i="4"/>
  <c r="R351" i="4"/>
  <c r="Q351" i="4"/>
  <c r="P351" i="4"/>
  <c r="O351" i="4"/>
  <c r="N351" i="4"/>
  <c r="M351" i="4"/>
  <c r="R350" i="4"/>
  <c r="Q350" i="4"/>
  <c r="P350" i="4"/>
  <c r="O350" i="4"/>
  <c r="N350" i="4"/>
  <c r="M350" i="4"/>
  <c r="R349" i="4"/>
  <c r="Q349" i="4"/>
  <c r="P349" i="4"/>
  <c r="O349" i="4"/>
  <c r="N349" i="4"/>
  <c r="M349" i="4"/>
  <c r="R348" i="4"/>
  <c r="Q348" i="4"/>
  <c r="P348" i="4"/>
  <c r="O348" i="4"/>
  <c r="N348" i="4"/>
  <c r="M348" i="4"/>
  <c r="R347" i="4"/>
  <c r="Q347" i="4"/>
  <c r="P347" i="4"/>
  <c r="O347" i="4"/>
  <c r="N347" i="4"/>
  <c r="M347" i="4"/>
  <c r="R346" i="4"/>
  <c r="Q346" i="4"/>
  <c r="P346" i="4"/>
  <c r="O346" i="4"/>
  <c r="N346" i="4"/>
  <c r="M346" i="4"/>
  <c r="R345" i="4"/>
  <c r="Q345" i="4"/>
  <c r="P345" i="4"/>
  <c r="O345" i="4"/>
  <c r="N345" i="4"/>
  <c r="M345" i="4"/>
  <c r="R344" i="4"/>
  <c r="Q344" i="4"/>
  <c r="P344" i="4"/>
  <c r="O344" i="4"/>
  <c r="N344" i="4"/>
  <c r="M344" i="4"/>
  <c r="R343" i="4"/>
  <c r="Q343" i="4"/>
  <c r="P343" i="4"/>
  <c r="O343" i="4"/>
  <c r="N343" i="4"/>
  <c r="M343" i="4"/>
  <c r="R342" i="4"/>
  <c r="Q342" i="4"/>
  <c r="P342" i="4"/>
  <c r="O342" i="4"/>
  <c r="N342" i="4"/>
  <c r="M342" i="4"/>
  <c r="R341" i="4"/>
  <c r="Q341" i="4"/>
  <c r="P341" i="4"/>
  <c r="O341" i="4"/>
  <c r="N341" i="4"/>
  <c r="M341" i="4"/>
  <c r="R340" i="4"/>
  <c r="Q340" i="4"/>
  <c r="P340" i="4"/>
  <c r="O340" i="4"/>
  <c r="N340" i="4"/>
  <c r="M340" i="4"/>
  <c r="R339" i="4"/>
  <c r="Q339" i="4"/>
  <c r="P339" i="4"/>
  <c r="O339" i="4"/>
  <c r="N339" i="4"/>
  <c r="M339" i="4"/>
  <c r="R338" i="4"/>
  <c r="Q338" i="4"/>
  <c r="P338" i="4"/>
  <c r="O338" i="4"/>
  <c r="N338" i="4"/>
  <c r="M338" i="4"/>
  <c r="R337" i="4"/>
  <c r="Q337" i="4"/>
  <c r="P337" i="4"/>
  <c r="O337" i="4"/>
  <c r="N337" i="4"/>
  <c r="M337" i="4"/>
  <c r="R336" i="4"/>
  <c r="Q336" i="4"/>
  <c r="P336" i="4"/>
  <c r="O336" i="4"/>
  <c r="N336" i="4"/>
  <c r="M336" i="4"/>
  <c r="R335" i="4"/>
  <c r="Q335" i="4"/>
  <c r="P335" i="4"/>
  <c r="O335" i="4"/>
  <c r="N335" i="4"/>
  <c r="M335" i="4"/>
  <c r="R334" i="4"/>
  <c r="Q334" i="4"/>
  <c r="P334" i="4"/>
  <c r="O334" i="4"/>
  <c r="N334" i="4"/>
  <c r="M334" i="4"/>
  <c r="R333" i="4"/>
  <c r="Q333" i="4"/>
  <c r="P333" i="4"/>
  <c r="O333" i="4"/>
  <c r="N333" i="4"/>
  <c r="M333" i="4"/>
  <c r="R332" i="4"/>
  <c r="Q332" i="4"/>
  <c r="P332" i="4"/>
  <c r="O332" i="4"/>
  <c r="N332" i="4"/>
  <c r="M332" i="4"/>
  <c r="R331" i="4"/>
  <c r="Q331" i="4"/>
  <c r="P331" i="4"/>
  <c r="O331" i="4"/>
  <c r="N331" i="4"/>
  <c r="M331" i="4"/>
  <c r="R330" i="4"/>
  <c r="Q330" i="4"/>
  <c r="P330" i="4"/>
  <c r="O330" i="4"/>
  <c r="N330" i="4"/>
  <c r="M330" i="4"/>
  <c r="R329" i="4"/>
  <c r="Q329" i="4"/>
  <c r="P329" i="4"/>
  <c r="O329" i="4"/>
  <c r="N329" i="4"/>
  <c r="M329" i="4"/>
  <c r="R328" i="4"/>
  <c r="Q328" i="4"/>
  <c r="P328" i="4"/>
  <c r="O328" i="4"/>
  <c r="N328" i="4"/>
  <c r="M328" i="4"/>
  <c r="R327" i="4"/>
  <c r="Q327" i="4"/>
  <c r="P327" i="4"/>
  <c r="O327" i="4"/>
  <c r="N327" i="4"/>
  <c r="M327" i="4"/>
  <c r="R326" i="4"/>
  <c r="Q326" i="4"/>
  <c r="P326" i="4"/>
  <c r="O326" i="4"/>
  <c r="N326" i="4"/>
  <c r="M326" i="4"/>
  <c r="R325" i="4"/>
  <c r="Q325" i="4"/>
  <c r="P325" i="4"/>
  <c r="O325" i="4"/>
  <c r="N325" i="4"/>
  <c r="M325" i="4"/>
  <c r="R324" i="4"/>
  <c r="Q324" i="4"/>
  <c r="P324" i="4"/>
  <c r="O324" i="4"/>
  <c r="N324" i="4"/>
  <c r="M324" i="4"/>
  <c r="R323" i="4"/>
  <c r="Q323" i="4"/>
  <c r="P323" i="4"/>
  <c r="O323" i="4"/>
  <c r="N323" i="4"/>
  <c r="M323" i="4"/>
  <c r="R322" i="4"/>
  <c r="Q322" i="4"/>
  <c r="P322" i="4"/>
  <c r="O322" i="4"/>
  <c r="N322" i="4"/>
  <c r="M322" i="4"/>
  <c r="R321" i="4"/>
  <c r="Q321" i="4"/>
  <c r="P321" i="4"/>
  <c r="O321" i="4"/>
  <c r="N321" i="4"/>
  <c r="M321" i="4"/>
  <c r="R320" i="4"/>
  <c r="Q320" i="4"/>
  <c r="P320" i="4"/>
  <c r="O320" i="4"/>
  <c r="N320" i="4"/>
  <c r="M320" i="4"/>
  <c r="R319" i="4"/>
  <c r="Q319" i="4"/>
  <c r="P319" i="4"/>
  <c r="O319" i="4"/>
  <c r="N319" i="4"/>
  <c r="M319" i="4"/>
  <c r="R318" i="4"/>
  <c r="Q318" i="4"/>
  <c r="P318" i="4"/>
  <c r="O318" i="4"/>
  <c r="N318" i="4"/>
  <c r="M318" i="4"/>
  <c r="R317" i="4"/>
  <c r="Q317" i="4"/>
  <c r="P317" i="4"/>
  <c r="O317" i="4"/>
  <c r="N317" i="4"/>
  <c r="M317" i="4"/>
  <c r="R316" i="4"/>
  <c r="Q316" i="4"/>
  <c r="P316" i="4"/>
  <c r="O316" i="4"/>
  <c r="N316" i="4"/>
  <c r="M316" i="4"/>
  <c r="R315" i="4"/>
  <c r="Q315" i="4"/>
  <c r="P315" i="4"/>
  <c r="O315" i="4"/>
  <c r="N315" i="4"/>
  <c r="M315" i="4"/>
  <c r="R314" i="4"/>
  <c r="Q314" i="4"/>
  <c r="P314" i="4"/>
  <c r="O314" i="4"/>
  <c r="N314" i="4"/>
  <c r="M314" i="4"/>
  <c r="R313" i="4"/>
  <c r="Q313" i="4"/>
  <c r="P313" i="4"/>
  <c r="O313" i="4"/>
  <c r="N313" i="4"/>
  <c r="M313" i="4"/>
  <c r="R312" i="4"/>
  <c r="Q312" i="4"/>
  <c r="P312" i="4"/>
  <c r="O312" i="4"/>
  <c r="N312" i="4"/>
  <c r="M312" i="4"/>
  <c r="R311" i="4"/>
  <c r="Q311" i="4"/>
  <c r="P311" i="4"/>
  <c r="O311" i="4"/>
  <c r="N311" i="4"/>
  <c r="M311" i="4"/>
  <c r="R310" i="4"/>
  <c r="Q310" i="4"/>
  <c r="P310" i="4"/>
  <c r="O310" i="4"/>
  <c r="N310" i="4"/>
  <c r="M310" i="4"/>
  <c r="R309" i="4"/>
  <c r="Q309" i="4"/>
  <c r="P309" i="4"/>
  <c r="O309" i="4"/>
  <c r="N309" i="4"/>
  <c r="M309" i="4"/>
  <c r="R308" i="4"/>
  <c r="Q308" i="4"/>
  <c r="P308" i="4"/>
  <c r="O308" i="4"/>
  <c r="N308" i="4"/>
  <c r="M308" i="4"/>
  <c r="R307" i="4"/>
  <c r="Q307" i="4"/>
  <c r="P307" i="4"/>
  <c r="O307" i="4"/>
  <c r="N307" i="4"/>
  <c r="M307" i="4"/>
  <c r="R306" i="4"/>
  <c r="Q306" i="4"/>
  <c r="P306" i="4"/>
  <c r="O306" i="4"/>
  <c r="N306" i="4"/>
  <c r="M306" i="4"/>
  <c r="R305" i="4"/>
  <c r="Q305" i="4"/>
  <c r="P305" i="4"/>
  <c r="O305" i="4"/>
  <c r="N305" i="4"/>
  <c r="M305" i="4"/>
  <c r="R304" i="4"/>
  <c r="Q304" i="4"/>
  <c r="P304" i="4"/>
  <c r="O304" i="4"/>
  <c r="N304" i="4"/>
  <c r="M304" i="4"/>
  <c r="R303" i="4"/>
  <c r="Q303" i="4"/>
  <c r="P303" i="4"/>
  <c r="O303" i="4"/>
  <c r="N303" i="4"/>
  <c r="M303" i="4"/>
  <c r="R302" i="4"/>
  <c r="Q302" i="4"/>
  <c r="P302" i="4"/>
  <c r="O302" i="4"/>
  <c r="N302" i="4"/>
  <c r="M302" i="4"/>
  <c r="R301" i="4"/>
  <c r="Q301" i="4"/>
  <c r="P301" i="4"/>
  <c r="O301" i="4"/>
  <c r="N301" i="4"/>
  <c r="M301" i="4"/>
  <c r="R300" i="4"/>
  <c r="Q300" i="4"/>
  <c r="P300" i="4"/>
  <c r="O300" i="4"/>
  <c r="N300" i="4"/>
  <c r="M300" i="4"/>
  <c r="R299" i="4"/>
  <c r="Q299" i="4"/>
  <c r="P299" i="4"/>
  <c r="O299" i="4"/>
  <c r="N299" i="4"/>
  <c r="M299" i="4"/>
  <c r="R298" i="4"/>
  <c r="Q298" i="4"/>
  <c r="P298" i="4"/>
  <c r="O298" i="4"/>
  <c r="N298" i="4"/>
  <c r="M298" i="4"/>
  <c r="R297" i="4"/>
  <c r="Q297" i="4"/>
  <c r="P297" i="4"/>
  <c r="O297" i="4"/>
  <c r="N297" i="4"/>
  <c r="M297" i="4"/>
  <c r="R296" i="4"/>
  <c r="Q296" i="4"/>
  <c r="P296" i="4"/>
  <c r="O296" i="4"/>
  <c r="N296" i="4"/>
  <c r="M296" i="4"/>
  <c r="R295" i="4"/>
  <c r="Q295" i="4"/>
  <c r="P295" i="4"/>
  <c r="O295" i="4"/>
  <c r="N295" i="4"/>
  <c r="M295" i="4"/>
  <c r="R294" i="4"/>
  <c r="Q294" i="4"/>
  <c r="P294" i="4"/>
  <c r="O294" i="4"/>
  <c r="N294" i="4"/>
  <c r="M294" i="4"/>
  <c r="Q293" i="4"/>
  <c r="P293" i="4"/>
  <c r="O293" i="4"/>
  <c r="N293" i="4"/>
  <c r="M293" i="4"/>
  <c r="R292" i="4"/>
  <c r="P292" i="4"/>
  <c r="O292" i="4"/>
  <c r="N292" i="4"/>
  <c r="M292" i="4"/>
  <c r="R291" i="4"/>
  <c r="Q291" i="4"/>
  <c r="O291" i="4"/>
  <c r="N291" i="4"/>
  <c r="M291" i="4"/>
  <c r="R290" i="4"/>
  <c r="Q290" i="4"/>
  <c r="P290" i="4"/>
  <c r="N290" i="4"/>
  <c r="M290" i="4"/>
  <c r="L406" i="5"/>
  <c r="L406" i="4"/>
  <c r="L405" i="5"/>
  <c r="L405" i="4"/>
  <c r="L404" i="5"/>
  <c r="L404" i="4"/>
  <c r="L403" i="5"/>
  <c r="L403" i="4"/>
  <c r="L402" i="5"/>
  <c r="L402" i="4"/>
  <c r="L401" i="5"/>
  <c r="L401" i="4"/>
  <c r="L400" i="5"/>
  <c r="L400" i="4"/>
  <c r="L399" i="5"/>
  <c r="L399" i="4"/>
  <c r="L398" i="5"/>
  <c r="L398" i="4"/>
  <c r="L397" i="5"/>
  <c r="L397" i="4"/>
  <c r="L396" i="5"/>
  <c r="L396" i="4"/>
  <c r="L395" i="5"/>
  <c r="L395" i="4"/>
  <c r="L394" i="5"/>
  <c r="L394" i="4"/>
  <c r="L393" i="5"/>
  <c r="L393" i="4"/>
  <c r="L392" i="5"/>
  <c r="L392" i="4"/>
  <c r="L391" i="5"/>
  <c r="L391" i="4"/>
  <c r="L390" i="5"/>
  <c r="L390" i="4"/>
  <c r="L389" i="5"/>
  <c r="L389" i="4"/>
  <c r="L388" i="5"/>
  <c r="L388" i="4"/>
  <c r="L387" i="5"/>
  <c r="L387" i="4"/>
  <c r="L386" i="5"/>
  <c r="L386" i="4"/>
  <c r="L385" i="5"/>
  <c r="L385" i="4"/>
  <c r="L384" i="5"/>
  <c r="L384" i="4"/>
  <c r="L383" i="5"/>
  <c r="L383" i="4"/>
  <c r="L382" i="5"/>
  <c r="L382" i="4"/>
  <c r="L381" i="5"/>
  <c r="L381" i="4"/>
  <c r="L380" i="5"/>
  <c r="L380" i="4"/>
  <c r="L379" i="5"/>
  <c r="L379" i="4"/>
  <c r="L378" i="5"/>
  <c r="L378" i="4"/>
  <c r="L377" i="5"/>
  <c r="L377" i="4"/>
  <c r="L376" i="5"/>
  <c r="L376" i="4"/>
  <c r="L375" i="5"/>
  <c r="L375" i="4"/>
  <c r="L374" i="5"/>
  <c r="L374" i="4"/>
  <c r="L373" i="5"/>
  <c r="L373" i="4"/>
  <c r="L372" i="5"/>
  <c r="L372" i="4"/>
  <c r="L371" i="5"/>
  <c r="L371" i="4"/>
  <c r="L370" i="5"/>
  <c r="L370" i="4"/>
  <c r="L369" i="5"/>
  <c r="L369" i="4"/>
  <c r="L368" i="5"/>
  <c r="L368" i="4"/>
  <c r="L367" i="5"/>
  <c r="L367" i="4"/>
  <c r="L366" i="5"/>
  <c r="L366" i="4"/>
  <c r="L365" i="5"/>
  <c r="L365" i="4"/>
  <c r="L364" i="5"/>
  <c r="L364" i="4"/>
  <c r="L363" i="5"/>
  <c r="L363" i="4"/>
  <c r="L362" i="5"/>
  <c r="L362" i="4"/>
  <c r="L361" i="5"/>
  <c r="L361" i="4"/>
  <c r="L360" i="5"/>
  <c r="L360" i="4"/>
  <c r="L359" i="5"/>
  <c r="L359" i="4"/>
  <c r="L358" i="5"/>
  <c r="L358" i="4"/>
  <c r="L357" i="5"/>
  <c r="L357" i="4"/>
  <c r="L356" i="5"/>
  <c r="L356" i="4"/>
  <c r="L355" i="5"/>
  <c r="L355" i="4"/>
  <c r="L354" i="5"/>
  <c r="L354" i="4"/>
  <c r="L353" i="5"/>
  <c r="L353" i="4"/>
  <c r="L352" i="5"/>
  <c r="L352" i="4"/>
  <c r="L351" i="5"/>
  <c r="L351" i="4"/>
  <c r="L350" i="5"/>
  <c r="L350" i="4"/>
  <c r="L349" i="5"/>
  <c r="L349" i="4"/>
  <c r="L348" i="5"/>
  <c r="L348" i="4"/>
  <c r="L347" i="5"/>
  <c r="L347" i="4"/>
  <c r="L346" i="5"/>
  <c r="L346" i="4"/>
  <c r="L345" i="5"/>
  <c r="L345" i="4"/>
  <c r="L344" i="5"/>
  <c r="L344" i="4"/>
  <c r="L343" i="5"/>
  <c r="L343" i="4"/>
  <c r="L342" i="5"/>
  <c r="L342" i="4"/>
  <c r="L341" i="5"/>
  <c r="L341" i="4"/>
  <c r="L340" i="5"/>
  <c r="L340" i="4"/>
  <c r="L339" i="5"/>
  <c r="L339" i="4"/>
  <c r="L338" i="5"/>
  <c r="L338" i="4"/>
  <c r="L337" i="5"/>
  <c r="L337" i="4"/>
  <c r="L336" i="5"/>
  <c r="L336" i="4"/>
  <c r="L335" i="5"/>
  <c r="L335" i="4"/>
  <c r="L334" i="5"/>
  <c r="L334" i="4"/>
  <c r="L333" i="5"/>
  <c r="L333" i="4"/>
  <c r="L332" i="5"/>
  <c r="L332" i="4"/>
  <c r="H8" i="3" l="1"/>
  <c r="L8" i="3"/>
  <c r="I8" i="3"/>
  <c r="M8" i="3"/>
  <c r="J8" i="3"/>
  <c r="N8" i="3"/>
  <c r="K8" i="3"/>
  <c r="L331" i="4"/>
  <c r="L331" i="5"/>
  <c r="L330" i="4"/>
  <c r="L330" i="5"/>
  <c r="L329" i="4"/>
  <c r="L329" i="5"/>
  <c r="L328" i="4"/>
  <c r="L328" i="5"/>
  <c r="L327" i="4"/>
  <c r="L327" i="5"/>
  <c r="L326" i="4"/>
  <c r="L326" i="5"/>
  <c r="L325" i="4"/>
  <c r="L325" i="5"/>
  <c r="L324" i="4"/>
  <c r="L324" i="5"/>
  <c r="L323" i="4"/>
  <c r="L323" i="5"/>
  <c r="L322" i="4"/>
  <c r="L322" i="5"/>
  <c r="L321" i="4"/>
  <c r="L321" i="5"/>
  <c r="L320" i="4"/>
  <c r="L320" i="5"/>
  <c r="L319" i="4"/>
  <c r="L319" i="5"/>
  <c r="L318" i="4"/>
  <c r="L318" i="5"/>
  <c r="L317" i="4"/>
  <c r="L317" i="5"/>
  <c r="L316" i="4"/>
  <c r="L316" i="5"/>
  <c r="L315" i="4"/>
  <c r="L315" i="5"/>
  <c r="L314" i="4"/>
  <c r="L314" i="5"/>
  <c r="L313" i="4"/>
  <c r="L313" i="5"/>
  <c r="L312" i="4"/>
  <c r="L312" i="5"/>
  <c r="L311" i="4"/>
  <c r="L311" i="5"/>
  <c r="L310" i="4"/>
  <c r="L310" i="5"/>
  <c r="L309" i="4"/>
  <c r="L309" i="5"/>
  <c r="L308" i="4"/>
  <c r="L308" i="5"/>
  <c r="L307" i="4"/>
  <c r="L307" i="5"/>
  <c r="L306" i="4"/>
  <c r="L306" i="5"/>
  <c r="L305" i="4"/>
  <c r="L305" i="5"/>
  <c r="L304" i="4"/>
  <c r="L304" i="5"/>
  <c r="L303" i="4"/>
  <c r="L303" i="5"/>
  <c r="L302" i="4"/>
  <c r="L302" i="5"/>
  <c r="L301" i="4"/>
  <c r="L301" i="5"/>
  <c r="L300" i="4"/>
  <c r="L300" i="5"/>
  <c r="L299" i="4"/>
  <c r="L299" i="5"/>
  <c r="L298" i="4"/>
  <c r="L298" i="5"/>
  <c r="L297" i="4"/>
  <c r="L297" i="5"/>
  <c r="L296" i="4"/>
  <c r="L296" i="5"/>
  <c r="L295" i="4"/>
  <c r="L295" i="5"/>
  <c r="L294" i="4"/>
  <c r="L294" i="5"/>
  <c r="L293" i="4"/>
  <c r="L293" i="5"/>
  <c r="L292" i="4"/>
  <c r="L292" i="5"/>
  <c r="L291" i="4"/>
  <c r="L291" i="5"/>
  <c r="L290" i="4"/>
  <c r="S288" i="4"/>
  <c r="R288" i="4"/>
  <c r="Q288" i="4"/>
  <c r="P288" i="4"/>
  <c r="O288" i="4"/>
  <c r="N288" i="4"/>
  <c r="M288" i="4"/>
  <c r="S287" i="4"/>
  <c r="R287" i="4"/>
  <c r="Q287" i="4"/>
  <c r="P287" i="4"/>
  <c r="O287" i="4"/>
  <c r="N287" i="4"/>
  <c r="M287" i="4"/>
  <c r="S286" i="4"/>
  <c r="R286" i="4"/>
  <c r="Q286" i="4"/>
  <c r="P286" i="4"/>
  <c r="O286" i="4"/>
  <c r="N286" i="4"/>
  <c r="M286" i="4"/>
  <c r="S285" i="4"/>
  <c r="R285" i="4"/>
  <c r="Q285" i="4"/>
  <c r="P285" i="4"/>
  <c r="O285" i="4"/>
  <c r="N285" i="4"/>
  <c r="M285" i="4"/>
  <c r="S288" i="5"/>
  <c r="R288" i="5"/>
  <c r="Q288" i="5"/>
  <c r="P288" i="5"/>
  <c r="O288" i="5"/>
  <c r="N288" i="5"/>
  <c r="M288" i="5"/>
  <c r="S287" i="5"/>
  <c r="R287" i="5"/>
  <c r="Q287" i="5"/>
  <c r="P287" i="5"/>
  <c r="O287" i="5"/>
  <c r="N287" i="5"/>
  <c r="M287" i="5"/>
  <c r="S286" i="5"/>
  <c r="R286" i="5"/>
  <c r="Q286" i="5"/>
  <c r="P286" i="5"/>
  <c r="O286" i="5"/>
  <c r="N286" i="5"/>
  <c r="M286" i="5"/>
  <c r="S285" i="5"/>
  <c r="R285" i="5"/>
  <c r="Q285" i="5"/>
  <c r="P285" i="5"/>
  <c r="O285" i="5"/>
  <c r="N285" i="5"/>
  <c r="M285" i="5"/>
  <c r="L288" i="4"/>
  <c r="L288" i="5"/>
  <c r="L287" i="4"/>
  <c r="L287" i="5"/>
  <c r="L286" i="4"/>
  <c r="L286" i="5"/>
  <c r="L285" i="4"/>
  <c r="L285" i="5"/>
  <c r="T29" i="5" l="1"/>
  <c r="T28" i="5"/>
  <c r="S294" i="5" s="1"/>
  <c r="T27" i="5"/>
  <c r="T26" i="5"/>
  <c r="R293" i="5" s="1"/>
  <c r="T25" i="5"/>
  <c r="T24" i="5"/>
  <c r="Q292" i="5" s="1"/>
  <c r="T23" i="5"/>
  <c r="T22" i="5"/>
  <c r="P291" i="5" s="1"/>
  <c r="T21" i="5"/>
  <c r="T20" i="5"/>
  <c r="T17" i="5"/>
  <c r="T16" i="5"/>
  <c r="T15" i="5"/>
  <c r="T14" i="5"/>
  <c r="T13" i="5"/>
  <c r="T12" i="5"/>
  <c r="T11" i="5"/>
  <c r="T10" i="5"/>
  <c r="S19" i="4"/>
  <c r="R19" i="4"/>
  <c r="Q19" i="4"/>
  <c r="P19" i="4"/>
  <c r="O19" i="4"/>
  <c r="O7" i="4" s="1"/>
  <c r="N19" i="4"/>
  <c r="N7" i="4" s="1"/>
  <c r="M19" i="4"/>
  <c r="S18" i="4"/>
  <c r="R18" i="4"/>
  <c r="Q18" i="4"/>
  <c r="P18" i="4"/>
  <c r="O18" i="4"/>
  <c r="N18" i="4"/>
  <c r="M18" i="4"/>
  <c r="S19" i="5"/>
  <c r="R19" i="5"/>
  <c r="Q19" i="5"/>
  <c r="P19" i="5"/>
  <c r="O19" i="5"/>
  <c r="N19" i="5"/>
  <c r="M19" i="5"/>
  <c r="S18" i="5"/>
  <c r="R18" i="5"/>
  <c r="Q18" i="5"/>
  <c r="P18" i="5"/>
  <c r="O18" i="5"/>
  <c r="N18" i="5"/>
  <c r="M18" i="5"/>
  <c r="L19" i="4"/>
  <c r="L19" i="5"/>
  <c r="L18" i="4"/>
  <c r="L18" i="5"/>
  <c r="L275" i="5" s="1"/>
  <c r="S9" i="4"/>
  <c r="R9" i="4"/>
  <c r="Q9" i="4"/>
  <c r="P9" i="4"/>
  <c r="O9" i="4"/>
  <c r="N9" i="4"/>
  <c r="M9" i="4"/>
  <c r="S8" i="4"/>
  <c r="R8" i="4"/>
  <c r="Q8" i="4"/>
  <c r="P8" i="4"/>
  <c r="O8" i="4"/>
  <c r="N8" i="4"/>
  <c r="M8" i="4"/>
  <c r="S9" i="5"/>
  <c r="R9" i="5"/>
  <c r="R7" i="5" s="1"/>
  <c r="Q9" i="5"/>
  <c r="P9" i="5"/>
  <c r="O9" i="5"/>
  <c r="N9" i="5"/>
  <c r="N7" i="5" s="1"/>
  <c r="M9" i="5"/>
  <c r="S8" i="5"/>
  <c r="R8" i="5"/>
  <c r="Q8" i="5"/>
  <c r="P8" i="5"/>
  <c r="O8" i="5"/>
  <c r="N8" i="5"/>
  <c r="M8" i="5"/>
  <c r="L9" i="4"/>
  <c r="L9" i="5"/>
  <c r="T9" i="5" s="1"/>
  <c r="L8" i="4"/>
  <c r="L8" i="5"/>
  <c r="L274" i="5" s="1"/>
  <c r="S7" i="4"/>
  <c r="R7" i="4"/>
  <c r="Q7" i="4"/>
  <c r="P7" i="4"/>
  <c r="M7" i="4"/>
  <c r="S7" i="5"/>
  <c r="O7" i="5"/>
  <c r="AD238" i="5"/>
  <c r="AE238" i="5"/>
  <c r="AF238" i="5"/>
  <c r="AG238" i="5"/>
  <c r="AH238" i="5"/>
  <c r="AI238" i="5"/>
  <c r="AJ238" i="5"/>
  <c r="AK238" i="5"/>
  <c r="AD240" i="5"/>
  <c r="AE240" i="5"/>
  <c r="AF240" i="5"/>
  <c r="AG240" i="5"/>
  <c r="AH240" i="5"/>
  <c r="AI240" i="5"/>
  <c r="AJ240" i="5"/>
  <c r="AK240" i="5"/>
  <c r="AD242" i="5"/>
  <c r="AE242" i="5"/>
  <c r="AF242" i="5"/>
  <c r="AG242" i="5"/>
  <c r="AH242" i="5"/>
  <c r="AI242" i="5"/>
  <c r="AJ242" i="5"/>
  <c r="AK242" i="5"/>
  <c r="AD244" i="5"/>
  <c r="AE244" i="5"/>
  <c r="AF244" i="5"/>
  <c r="AG244" i="5"/>
  <c r="AH244" i="5"/>
  <c r="AI244" i="5"/>
  <c r="AJ244" i="5"/>
  <c r="AK244" i="5"/>
  <c r="AD246" i="5"/>
  <c r="AE246" i="5"/>
  <c r="AF246" i="5"/>
  <c r="AG246" i="5"/>
  <c r="AH246" i="5"/>
  <c r="AI246" i="5"/>
  <c r="AJ246" i="5"/>
  <c r="AK246" i="5"/>
  <c r="AD248" i="5"/>
  <c r="AE248" i="5"/>
  <c r="AF248" i="5"/>
  <c r="AG248" i="5"/>
  <c r="AH248" i="5"/>
  <c r="AI248" i="5"/>
  <c r="AJ248" i="5"/>
  <c r="AK248" i="5"/>
  <c r="AD250" i="5"/>
  <c r="AE250" i="5"/>
  <c r="AF250" i="5"/>
  <c r="AG250" i="5"/>
  <c r="AH250" i="5"/>
  <c r="AI250" i="5"/>
  <c r="AJ250" i="5"/>
  <c r="AK250" i="5"/>
  <c r="AD252" i="5"/>
  <c r="AE252" i="5"/>
  <c r="AF252" i="5"/>
  <c r="AG252" i="5"/>
  <c r="AH252" i="5"/>
  <c r="AI252" i="5"/>
  <c r="AJ252" i="5"/>
  <c r="AK252" i="5"/>
  <c r="AD196" i="5"/>
  <c r="AE196" i="5"/>
  <c r="AF196" i="5"/>
  <c r="AG196" i="5"/>
  <c r="AH196" i="5"/>
  <c r="AI196" i="5"/>
  <c r="AJ196" i="5"/>
  <c r="AK196" i="5"/>
  <c r="AD198" i="5"/>
  <c r="AE198" i="5"/>
  <c r="AF198" i="5"/>
  <c r="AG198" i="5"/>
  <c r="AH198" i="5"/>
  <c r="AI198" i="5"/>
  <c r="AJ198" i="5"/>
  <c r="AK198" i="5"/>
  <c r="AD200" i="5"/>
  <c r="AE200" i="5"/>
  <c r="AF200" i="5"/>
  <c r="AG200" i="5"/>
  <c r="AH200" i="5"/>
  <c r="AI200" i="5"/>
  <c r="AJ200" i="5"/>
  <c r="AK200" i="5"/>
  <c r="AD202" i="5"/>
  <c r="AE202" i="5"/>
  <c r="AF202" i="5"/>
  <c r="AG202" i="5"/>
  <c r="AH202" i="5"/>
  <c r="AI202" i="5"/>
  <c r="AJ202" i="5"/>
  <c r="AK202" i="5"/>
  <c r="AD204" i="5"/>
  <c r="AE204" i="5"/>
  <c r="AF204" i="5"/>
  <c r="AG204" i="5"/>
  <c r="AH204" i="5"/>
  <c r="AI204" i="5"/>
  <c r="AJ204" i="5"/>
  <c r="AK204" i="5"/>
  <c r="AD206" i="5"/>
  <c r="AE206" i="5"/>
  <c r="AF206" i="5"/>
  <c r="AG206" i="5"/>
  <c r="AH206" i="5"/>
  <c r="AI206" i="5"/>
  <c r="AJ206" i="5"/>
  <c r="AK206" i="5"/>
  <c r="AD208" i="5"/>
  <c r="AE208" i="5"/>
  <c r="AF208" i="5"/>
  <c r="AG208" i="5"/>
  <c r="AH208" i="5"/>
  <c r="AI208" i="5"/>
  <c r="AJ208" i="5"/>
  <c r="AK208" i="5"/>
  <c r="AD210" i="5"/>
  <c r="AE210" i="5"/>
  <c r="AF210" i="5"/>
  <c r="AG210" i="5"/>
  <c r="AH210" i="5"/>
  <c r="AI210" i="5"/>
  <c r="AJ210" i="5"/>
  <c r="AK210" i="5"/>
  <c r="AD212" i="5"/>
  <c r="AE212" i="5"/>
  <c r="AF212" i="5"/>
  <c r="AG212" i="5"/>
  <c r="AH212" i="5"/>
  <c r="AI212" i="5"/>
  <c r="AJ212" i="5"/>
  <c r="AK212" i="5"/>
  <c r="AD214" i="5"/>
  <c r="AE214" i="5"/>
  <c r="AF214" i="5"/>
  <c r="AG214" i="5"/>
  <c r="AH214" i="5"/>
  <c r="AI214" i="5"/>
  <c r="AJ214" i="5"/>
  <c r="AK214" i="5"/>
  <c r="AD188" i="5"/>
  <c r="AE188" i="5"/>
  <c r="AF188" i="5"/>
  <c r="AG188" i="5"/>
  <c r="AH188" i="5"/>
  <c r="AI188" i="5"/>
  <c r="AJ188" i="5"/>
  <c r="AK188" i="5"/>
  <c r="AD164" i="5"/>
  <c r="AE164" i="5"/>
  <c r="AF164" i="5"/>
  <c r="AG164" i="5"/>
  <c r="AH164" i="5"/>
  <c r="AI164" i="5"/>
  <c r="AJ164" i="5"/>
  <c r="AK164" i="5"/>
  <c r="AD166" i="5"/>
  <c r="AE166" i="5"/>
  <c r="AF166" i="5"/>
  <c r="AG166" i="5"/>
  <c r="AH166" i="5"/>
  <c r="AI166" i="5"/>
  <c r="AJ166" i="5"/>
  <c r="AK166" i="5"/>
  <c r="AD168" i="5"/>
  <c r="AE168" i="5"/>
  <c r="AF168" i="5"/>
  <c r="AG168" i="5"/>
  <c r="AH168" i="5"/>
  <c r="AI168" i="5"/>
  <c r="AJ168" i="5"/>
  <c r="AK168" i="5"/>
  <c r="AD170" i="5"/>
  <c r="AE170" i="5"/>
  <c r="AF170" i="5"/>
  <c r="AL170" i="5" s="1"/>
  <c r="AG170" i="5"/>
  <c r="AH170" i="5"/>
  <c r="AI170" i="5"/>
  <c r="AJ170" i="5"/>
  <c r="AK170" i="5"/>
  <c r="AD172" i="5"/>
  <c r="AE172" i="5"/>
  <c r="AF172" i="5"/>
  <c r="AG172" i="5"/>
  <c r="AH172" i="5"/>
  <c r="AI172" i="5"/>
  <c r="AJ172" i="5"/>
  <c r="AK172" i="5"/>
  <c r="AD174" i="5"/>
  <c r="AE174" i="5"/>
  <c r="AF174" i="5"/>
  <c r="AG174" i="5"/>
  <c r="AH174" i="5"/>
  <c r="AI174" i="5"/>
  <c r="AJ174" i="5"/>
  <c r="AK174" i="5"/>
  <c r="AD176" i="5"/>
  <c r="AE176" i="5"/>
  <c r="AF176" i="5"/>
  <c r="AG176" i="5"/>
  <c r="AH176" i="5"/>
  <c r="AI176" i="5"/>
  <c r="AJ176" i="5"/>
  <c r="AK176" i="5"/>
  <c r="AD178" i="5"/>
  <c r="AE178" i="5"/>
  <c r="AF178" i="5"/>
  <c r="AG178" i="5"/>
  <c r="AH178" i="5"/>
  <c r="AI178" i="5"/>
  <c r="AJ178" i="5"/>
  <c r="AK178" i="5"/>
  <c r="AD180" i="5"/>
  <c r="AE180" i="5"/>
  <c r="AF180" i="5"/>
  <c r="AG180" i="5"/>
  <c r="AH180" i="5"/>
  <c r="AI180" i="5"/>
  <c r="AJ180" i="5"/>
  <c r="AK180" i="5"/>
  <c r="AD136" i="5"/>
  <c r="AE136" i="5"/>
  <c r="AF136" i="5"/>
  <c r="AG136" i="5"/>
  <c r="AH136" i="5"/>
  <c r="AI136" i="5"/>
  <c r="AJ136" i="5"/>
  <c r="AK136" i="5"/>
  <c r="AD138" i="5"/>
  <c r="AE138" i="5"/>
  <c r="AF138" i="5"/>
  <c r="AG138" i="5"/>
  <c r="AH138" i="5"/>
  <c r="AI138" i="5"/>
  <c r="AJ138" i="5"/>
  <c r="AK138" i="5"/>
  <c r="AD140" i="5"/>
  <c r="AE140" i="5"/>
  <c r="AF140" i="5"/>
  <c r="AG140" i="5"/>
  <c r="AH140" i="5"/>
  <c r="AI140" i="5"/>
  <c r="AJ140" i="5"/>
  <c r="AK140" i="5"/>
  <c r="AD142" i="5"/>
  <c r="AE142" i="5"/>
  <c r="AL142" i="5" s="1"/>
  <c r="AF142" i="5"/>
  <c r="AG142" i="5"/>
  <c r="AH142" i="5"/>
  <c r="AI142" i="5"/>
  <c r="AJ142" i="5"/>
  <c r="AK142" i="5"/>
  <c r="AD144" i="5"/>
  <c r="AE144" i="5"/>
  <c r="AF144" i="5"/>
  <c r="AG144" i="5"/>
  <c r="AH144" i="5"/>
  <c r="AI144" i="5"/>
  <c r="AJ144" i="5"/>
  <c r="AK144" i="5"/>
  <c r="AD146" i="5"/>
  <c r="AE146" i="5"/>
  <c r="AF146" i="5"/>
  <c r="AG146" i="5"/>
  <c r="AH146" i="5"/>
  <c r="AI146" i="5"/>
  <c r="AJ146" i="5"/>
  <c r="AK146" i="5"/>
  <c r="AD148" i="5"/>
  <c r="AE148" i="5"/>
  <c r="AF148" i="5"/>
  <c r="AG148" i="5"/>
  <c r="AH148" i="5"/>
  <c r="AI148" i="5"/>
  <c r="AJ148" i="5"/>
  <c r="AK148" i="5"/>
  <c r="AD150" i="5"/>
  <c r="AE150" i="5"/>
  <c r="AF150" i="5"/>
  <c r="AG150" i="5"/>
  <c r="AH150" i="5"/>
  <c r="AI150" i="5"/>
  <c r="AJ150" i="5"/>
  <c r="AK150" i="5"/>
  <c r="AD124" i="5"/>
  <c r="AE124" i="5"/>
  <c r="AF124" i="5"/>
  <c r="AG124" i="5"/>
  <c r="AH124" i="5"/>
  <c r="AI124" i="5"/>
  <c r="AJ124" i="5"/>
  <c r="AK124" i="5"/>
  <c r="AD116" i="5"/>
  <c r="AE116" i="5"/>
  <c r="AF116" i="5"/>
  <c r="AG116" i="5"/>
  <c r="AH116" i="5"/>
  <c r="AI116" i="5"/>
  <c r="AJ116" i="5"/>
  <c r="AK116" i="5"/>
  <c r="AD110" i="5"/>
  <c r="AE110" i="5"/>
  <c r="AF110" i="5"/>
  <c r="AG110" i="5"/>
  <c r="AH110" i="5"/>
  <c r="AI110" i="5"/>
  <c r="AJ110" i="5"/>
  <c r="AK110" i="5"/>
  <c r="AD112" i="5"/>
  <c r="AE112" i="5"/>
  <c r="AF112" i="5"/>
  <c r="AG112" i="5"/>
  <c r="AH112" i="5"/>
  <c r="AI112" i="5"/>
  <c r="AJ112" i="5"/>
  <c r="AK112" i="5"/>
  <c r="AD114" i="5"/>
  <c r="AE114" i="5"/>
  <c r="AF114" i="5"/>
  <c r="AG114" i="5"/>
  <c r="AH114" i="5"/>
  <c r="AI114" i="5"/>
  <c r="AJ114" i="5"/>
  <c r="AK114" i="5"/>
  <c r="AD88" i="5"/>
  <c r="AE88" i="5"/>
  <c r="AF88" i="5"/>
  <c r="AG88" i="5"/>
  <c r="AH88" i="5"/>
  <c r="AI88" i="5"/>
  <c r="AJ88" i="5"/>
  <c r="AK88" i="5"/>
  <c r="AD90" i="5"/>
  <c r="AE90" i="5"/>
  <c r="AF90" i="5"/>
  <c r="AG90" i="5"/>
  <c r="AH90" i="5"/>
  <c r="AI90" i="5"/>
  <c r="AJ90" i="5"/>
  <c r="AK90" i="5"/>
  <c r="AD92" i="5"/>
  <c r="AE92" i="5"/>
  <c r="AF92" i="5"/>
  <c r="AG92" i="5"/>
  <c r="AH92" i="5"/>
  <c r="AI92" i="5"/>
  <c r="AJ92" i="5"/>
  <c r="AK92" i="5"/>
  <c r="AD86" i="5"/>
  <c r="AE86" i="5"/>
  <c r="AF86" i="5"/>
  <c r="AG86" i="5"/>
  <c r="AH86" i="5"/>
  <c r="AI86" i="5"/>
  <c r="AJ86" i="5"/>
  <c r="AK86" i="5"/>
  <c r="AD68" i="5"/>
  <c r="AE68" i="5"/>
  <c r="AF68" i="5"/>
  <c r="AG68" i="5"/>
  <c r="AH68" i="5"/>
  <c r="AI68" i="5"/>
  <c r="AJ68" i="5"/>
  <c r="AK68" i="5"/>
  <c r="AD70" i="5"/>
  <c r="AE70" i="5"/>
  <c r="AF70" i="5"/>
  <c r="AG70" i="5"/>
  <c r="AH70" i="5"/>
  <c r="AI70" i="5"/>
  <c r="AJ70" i="5"/>
  <c r="AK70" i="5"/>
  <c r="AD72" i="5"/>
  <c r="AE72" i="5"/>
  <c r="AF72" i="5"/>
  <c r="AG72" i="5"/>
  <c r="AH72" i="5"/>
  <c r="AI72" i="5"/>
  <c r="AJ72" i="5"/>
  <c r="AK72" i="5"/>
  <c r="AD74" i="5"/>
  <c r="AE74" i="5"/>
  <c r="AF74" i="5"/>
  <c r="AG74" i="5"/>
  <c r="AH74" i="5"/>
  <c r="AI74" i="5"/>
  <c r="AJ74" i="5"/>
  <c r="AK74" i="5"/>
  <c r="AD76" i="5"/>
  <c r="AE76" i="5"/>
  <c r="AF76" i="5"/>
  <c r="AG76" i="5"/>
  <c r="AH76" i="5"/>
  <c r="AI76" i="5"/>
  <c r="AJ76" i="5"/>
  <c r="AK76" i="5"/>
  <c r="AD78" i="5"/>
  <c r="AE78" i="5"/>
  <c r="AF78" i="5"/>
  <c r="AG78" i="5"/>
  <c r="AH78" i="5"/>
  <c r="AI78" i="5"/>
  <c r="AJ78" i="5"/>
  <c r="AK78" i="5"/>
  <c r="AD80" i="5"/>
  <c r="AE80" i="5"/>
  <c r="AF80" i="5"/>
  <c r="AG80" i="5"/>
  <c r="AH80" i="5"/>
  <c r="AI80" i="5"/>
  <c r="AJ80" i="5"/>
  <c r="AK80" i="5"/>
  <c r="AD30" i="5"/>
  <c r="AE30" i="5"/>
  <c r="AF30" i="5"/>
  <c r="AG30" i="5"/>
  <c r="AH30" i="5"/>
  <c r="AI30" i="5"/>
  <c r="AJ30" i="5"/>
  <c r="AK30" i="5"/>
  <c r="AD32" i="5"/>
  <c r="AE32" i="5"/>
  <c r="AF32" i="5"/>
  <c r="AG32" i="5"/>
  <c r="AH32" i="5"/>
  <c r="AI32" i="5"/>
  <c r="AJ32" i="5"/>
  <c r="AK32" i="5"/>
  <c r="AD34" i="5"/>
  <c r="AE34" i="5"/>
  <c r="AF34" i="5"/>
  <c r="AG34" i="5"/>
  <c r="AH34" i="5"/>
  <c r="AI34" i="5"/>
  <c r="AJ34" i="5"/>
  <c r="AK34" i="5"/>
  <c r="AD36" i="5"/>
  <c r="AE36" i="5"/>
  <c r="AF36" i="5"/>
  <c r="AG36" i="5"/>
  <c r="AH36" i="5"/>
  <c r="AI36" i="5"/>
  <c r="AJ36" i="5"/>
  <c r="AK36" i="5"/>
  <c r="AD38" i="5"/>
  <c r="AE38" i="5"/>
  <c r="AF38" i="5"/>
  <c r="AG38" i="5"/>
  <c r="AH38" i="5"/>
  <c r="AI38" i="5"/>
  <c r="AJ38" i="5"/>
  <c r="AK38" i="5"/>
  <c r="AD40" i="5"/>
  <c r="AE40" i="5"/>
  <c r="AF40" i="5"/>
  <c r="AG40" i="5"/>
  <c r="AH40" i="5"/>
  <c r="AI40" i="5"/>
  <c r="AJ40" i="5"/>
  <c r="AK40" i="5"/>
  <c r="E64" i="5"/>
  <c r="T253" i="5"/>
  <c r="T252" i="5"/>
  <c r="T251" i="5"/>
  <c r="T250" i="5"/>
  <c r="T249" i="5"/>
  <c r="T248" i="5"/>
  <c r="T247" i="5"/>
  <c r="T246" i="5"/>
  <c r="T245" i="5"/>
  <c r="T244" i="5"/>
  <c r="T243" i="5"/>
  <c r="T242" i="5"/>
  <c r="T241" i="5"/>
  <c r="T240" i="5"/>
  <c r="T239" i="5"/>
  <c r="T238" i="5"/>
  <c r="T237" i="5"/>
  <c r="T236" i="5"/>
  <c r="T235" i="5"/>
  <c r="T234" i="5"/>
  <c r="T233" i="5"/>
  <c r="T232" i="5"/>
  <c r="T231" i="5"/>
  <c r="T230" i="5"/>
  <c r="T229" i="5"/>
  <c r="T228" i="5"/>
  <c r="T227" i="5"/>
  <c r="T226" i="5"/>
  <c r="T225" i="5"/>
  <c r="T224" i="5"/>
  <c r="T223" i="5"/>
  <c r="T222" i="5"/>
  <c r="T221" i="5"/>
  <c r="T220" i="5"/>
  <c r="T219" i="5"/>
  <c r="T218" i="5"/>
  <c r="T217" i="5"/>
  <c r="T216" i="5"/>
  <c r="T215" i="5"/>
  <c r="T214" i="5"/>
  <c r="T213" i="5"/>
  <c r="T212" i="5"/>
  <c r="T211" i="5"/>
  <c r="T210" i="5"/>
  <c r="T209" i="5"/>
  <c r="T208" i="5"/>
  <c r="T207" i="5"/>
  <c r="T206" i="5"/>
  <c r="T205" i="5"/>
  <c r="T204" i="5"/>
  <c r="T203" i="5"/>
  <c r="T202" i="5"/>
  <c r="T201" i="5"/>
  <c r="T200" i="5"/>
  <c r="T199" i="5"/>
  <c r="T198" i="5"/>
  <c r="T197" i="5"/>
  <c r="T196" i="5"/>
  <c r="T195" i="5"/>
  <c r="T194" i="5"/>
  <c r="T193" i="5"/>
  <c r="T192" i="5"/>
  <c r="T191" i="5"/>
  <c r="T190" i="5"/>
  <c r="T189" i="5"/>
  <c r="T188" i="5"/>
  <c r="T187" i="5"/>
  <c r="T186" i="5"/>
  <c r="T185" i="5"/>
  <c r="T184" i="5"/>
  <c r="T183" i="5"/>
  <c r="T182" i="5"/>
  <c r="T181" i="5"/>
  <c r="T180" i="5"/>
  <c r="T179" i="5"/>
  <c r="T178" i="5"/>
  <c r="T177" i="5"/>
  <c r="T176" i="5"/>
  <c r="T175" i="5"/>
  <c r="T174" i="5"/>
  <c r="T173" i="5"/>
  <c r="T172" i="5"/>
  <c r="T171" i="5"/>
  <c r="T170" i="5"/>
  <c r="T169" i="5"/>
  <c r="T168" i="5"/>
  <c r="T167" i="5"/>
  <c r="T166" i="5"/>
  <c r="T165" i="5"/>
  <c r="T164" i="5"/>
  <c r="T163" i="5"/>
  <c r="T162" i="5"/>
  <c r="T161" i="5"/>
  <c r="T160" i="5"/>
  <c r="T159" i="5"/>
  <c r="T158" i="5"/>
  <c r="T157" i="5"/>
  <c r="T156" i="5"/>
  <c r="T155" i="5"/>
  <c r="T154" i="5"/>
  <c r="T153" i="5"/>
  <c r="T152" i="5"/>
  <c r="T151" i="5"/>
  <c r="T150" i="5"/>
  <c r="T149" i="5"/>
  <c r="T148" i="5"/>
  <c r="T147" i="5"/>
  <c r="T146" i="5"/>
  <c r="T145" i="5"/>
  <c r="T144" i="5"/>
  <c r="T143" i="5"/>
  <c r="T142" i="5"/>
  <c r="T141" i="5"/>
  <c r="T140" i="5"/>
  <c r="T139" i="5"/>
  <c r="T138" i="5"/>
  <c r="T137" i="5"/>
  <c r="T136" i="5"/>
  <c r="T135" i="5"/>
  <c r="T134" i="5"/>
  <c r="T133" i="5"/>
  <c r="T132" i="5"/>
  <c r="T131" i="5"/>
  <c r="T130" i="5"/>
  <c r="T129" i="5"/>
  <c r="T128" i="5"/>
  <c r="T127" i="5"/>
  <c r="T126" i="5"/>
  <c r="T125" i="5"/>
  <c r="T124" i="5"/>
  <c r="T123" i="5"/>
  <c r="T122" i="5"/>
  <c r="T121" i="5"/>
  <c r="T120" i="5"/>
  <c r="T119" i="5"/>
  <c r="T118" i="5"/>
  <c r="T117" i="5"/>
  <c r="T116" i="5"/>
  <c r="T115" i="5"/>
  <c r="T114" i="5"/>
  <c r="T113" i="5"/>
  <c r="T112" i="5"/>
  <c r="T111" i="5"/>
  <c r="T110" i="5"/>
  <c r="T109" i="5"/>
  <c r="T108" i="5"/>
  <c r="T107" i="5"/>
  <c r="T106" i="5"/>
  <c r="T105" i="5"/>
  <c r="T104" i="5"/>
  <c r="T103" i="5"/>
  <c r="T102" i="5"/>
  <c r="T101" i="5"/>
  <c r="T100" i="5"/>
  <c r="T99" i="5"/>
  <c r="T98" i="5"/>
  <c r="T97" i="5"/>
  <c r="T96" i="5"/>
  <c r="T95" i="5"/>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53" i="4"/>
  <c r="T252" i="4"/>
  <c r="T251" i="4"/>
  <c r="T250" i="4"/>
  <c r="T249" i="4"/>
  <c r="T248" i="4"/>
  <c r="T247" i="4"/>
  <c r="T246" i="4"/>
  <c r="T245" i="4"/>
  <c r="T244" i="4"/>
  <c r="T243" i="4"/>
  <c r="T242" i="4"/>
  <c r="T241" i="4"/>
  <c r="T240" i="4"/>
  <c r="T239" i="4"/>
  <c r="T238" i="4"/>
  <c r="T237" i="4"/>
  <c r="T236" i="4"/>
  <c r="T235" i="4"/>
  <c r="T234" i="4"/>
  <c r="T233" i="4"/>
  <c r="T232" i="4"/>
  <c r="T231" i="4"/>
  <c r="T230" i="4"/>
  <c r="T229" i="4"/>
  <c r="T228" i="4"/>
  <c r="T227" i="4"/>
  <c r="T226" i="4"/>
  <c r="T225" i="4"/>
  <c r="T224" i="4"/>
  <c r="T223" i="4"/>
  <c r="T222" i="4"/>
  <c r="T221" i="4"/>
  <c r="T220" i="4"/>
  <c r="T219" i="4"/>
  <c r="T218" i="4"/>
  <c r="T217" i="4"/>
  <c r="T216" i="4"/>
  <c r="T215" i="4"/>
  <c r="T214" i="4"/>
  <c r="T213" i="4"/>
  <c r="T212" i="4"/>
  <c r="T211" i="4"/>
  <c r="T210" i="4"/>
  <c r="T209" i="4"/>
  <c r="T208" i="4"/>
  <c r="T207" i="4"/>
  <c r="T206" i="4"/>
  <c r="T205" i="4"/>
  <c r="T204" i="4"/>
  <c r="T203" i="4"/>
  <c r="T202" i="4"/>
  <c r="T201" i="4"/>
  <c r="T200" i="4"/>
  <c r="T199" i="4"/>
  <c r="T198" i="4"/>
  <c r="T197" i="4"/>
  <c r="T196" i="4"/>
  <c r="T195" i="4"/>
  <c r="T194" i="4"/>
  <c r="T193" i="4"/>
  <c r="T192" i="4"/>
  <c r="T191" i="4"/>
  <c r="T190" i="4"/>
  <c r="T189" i="4"/>
  <c r="T188" i="4"/>
  <c r="T187" i="4"/>
  <c r="T186" i="4"/>
  <c r="T185" i="4"/>
  <c r="T184" i="4"/>
  <c r="T183" i="4"/>
  <c r="T182" i="4"/>
  <c r="T181" i="4"/>
  <c r="T180" i="4"/>
  <c r="T179" i="4"/>
  <c r="T178" i="4"/>
  <c r="T177" i="4"/>
  <c r="T176" i="4"/>
  <c r="T175" i="4"/>
  <c r="T174" i="4"/>
  <c r="T173" i="4"/>
  <c r="T172" i="4"/>
  <c r="T171" i="4"/>
  <c r="T170" i="4"/>
  <c r="T169" i="4"/>
  <c r="T168" i="4"/>
  <c r="T167" i="4"/>
  <c r="T166" i="4"/>
  <c r="T165" i="4"/>
  <c r="T164" i="4"/>
  <c r="T163" i="4"/>
  <c r="T162" i="4"/>
  <c r="T161" i="4"/>
  <c r="T160" i="4"/>
  <c r="T159" i="4"/>
  <c r="T158" i="4"/>
  <c r="T157" i="4"/>
  <c r="T156" i="4"/>
  <c r="T155" i="4"/>
  <c r="T154" i="4"/>
  <c r="T153" i="4"/>
  <c r="T152" i="4"/>
  <c r="T151" i="4"/>
  <c r="T150" i="4"/>
  <c r="T149" i="4"/>
  <c r="T148" i="4"/>
  <c r="T147" i="4"/>
  <c r="T146" i="4"/>
  <c r="T145" i="4"/>
  <c r="T144" i="4"/>
  <c r="T143" i="4"/>
  <c r="T142" i="4"/>
  <c r="T141" i="4"/>
  <c r="T140" i="4"/>
  <c r="T139" i="4"/>
  <c r="T138" i="4"/>
  <c r="T137" i="4"/>
  <c r="T136" i="4"/>
  <c r="T135" i="4"/>
  <c r="T134" i="4"/>
  <c r="T133" i="4"/>
  <c r="T132" i="4"/>
  <c r="T131" i="4"/>
  <c r="T130" i="4"/>
  <c r="T129" i="4"/>
  <c r="T128" i="4"/>
  <c r="T127" i="4"/>
  <c r="T126" i="4"/>
  <c r="T125" i="4"/>
  <c r="T124" i="4"/>
  <c r="T123" i="4"/>
  <c r="T122" i="4"/>
  <c r="T121" i="4"/>
  <c r="T120" i="4"/>
  <c r="T119" i="4"/>
  <c r="T118" i="4"/>
  <c r="T117" i="4"/>
  <c r="T116" i="4"/>
  <c r="T115" i="4"/>
  <c r="T114" i="4"/>
  <c r="T113" i="4"/>
  <c r="T112" i="4"/>
  <c r="T111" i="4"/>
  <c r="T110" i="4"/>
  <c r="T109" i="4"/>
  <c r="T108" i="4"/>
  <c r="T107" i="4"/>
  <c r="T106" i="4"/>
  <c r="T105" i="4"/>
  <c r="T104" i="4"/>
  <c r="T103" i="4"/>
  <c r="T102"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S294" i="4"/>
  <c r="Q292" i="4"/>
  <c r="O290" i="4"/>
  <c r="K253" i="5"/>
  <c r="D10" i="5"/>
  <c r="E10" i="5"/>
  <c r="F10" i="5"/>
  <c r="G10" i="5"/>
  <c r="H10" i="5"/>
  <c r="I10" i="5"/>
  <c r="J10" i="5"/>
  <c r="D12" i="5"/>
  <c r="E12" i="5"/>
  <c r="F12" i="5"/>
  <c r="G12" i="5"/>
  <c r="H12" i="5"/>
  <c r="I12" i="5"/>
  <c r="J12" i="5"/>
  <c r="D14" i="5"/>
  <c r="E14" i="5"/>
  <c r="F14" i="5"/>
  <c r="G14" i="5"/>
  <c r="H14" i="5"/>
  <c r="I14" i="5"/>
  <c r="J14" i="5"/>
  <c r="D16" i="5"/>
  <c r="E16" i="5"/>
  <c r="F16" i="5"/>
  <c r="G16" i="5"/>
  <c r="H16" i="5"/>
  <c r="I16" i="5"/>
  <c r="J16" i="5"/>
  <c r="K34" i="2" l="1"/>
  <c r="N276" i="5"/>
  <c r="O34" i="2"/>
  <c r="R276" i="5"/>
  <c r="P34" i="2"/>
  <c r="S276" i="5"/>
  <c r="L34" i="2"/>
  <c r="O276" i="5"/>
  <c r="M276" i="4"/>
  <c r="J32" i="2"/>
  <c r="S276" i="4"/>
  <c r="P32" i="2"/>
  <c r="L7" i="4"/>
  <c r="T19" i="4"/>
  <c r="O276" i="4"/>
  <c r="L32" i="2"/>
  <c r="R276" i="4"/>
  <c r="O32" i="2"/>
  <c r="N276" i="4"/>
  <c r="K32" i="2"/>
  <c r="P276" i="4"/>
  <c r="M32" i="2"/>
  <c r="Q276" i="4"/>
  <c r="N32" i="2"/>
  <c r="L6" i="4"/>
  <c r="T18" i="4"/>
  <c r="AL178" i="5"/>
  <c r="AL210" i="5"/>
  <c r="AL34" i="5"/>
  <c r="AL114" i="5"/>
  <c r="P7" i="5"/>
  <c r="Q7" i="5"/>
  <c r="M7" i="5"/>
  <c r="T8" i="5"/>
  <c r="L290" i="5"/>
  <c r="O290" i="5"/>
  <c r="P291" i="4"/>
  <c r="R293" i="4"/>
  <c r="T19" i="5"/>
  <c r="T18" i="5"/>
  <c r="L6" i="5"/>
  <c r="L7" i="5"/>
  <c r="AL40" i="5"/>
  <c r="AL38" i="5"/>
  <c r="AL36" i="5"/>
  <c r="AL32" i="5"/>
  <c r="AL78" i="5"/>
  <c r="AL70" i="5"/>
  <c r="AL92" i="5"/>
  <c r="AL90" i="5"/>
  <c r="AL112" i="5"/>
  <c r="AL146" i="5"/>
  <c r="AL172" i="5"/>
  <c r="AL168" i="5"/>
  <c r="AL166" i="5"/>
  <c r="AL188" i="5"/>
  <c r="AL214" i="5"/>
  <c r="AL212" i="5"/>
  <c r="AL250" i="5"/>
  <c r="AL242" i="5"/>
  <c r="AL174" i="5"/>
  <c r="AL30" i="5"/>
  <c r="AL80" i="5"/>
  <c r="AL76" i="5"/>
  <c r="AL72" i="5"/>
  <c r="AL68" i="5"/>
  <c r="AL86" i="5"/>
  <c r="AL88" i="5"/>
  <c r="AL110" i="5"/>
  <c r="AL116" i="5"/>
  <c r="AL124" i="5"/>
  <c r="AL148" i="5"/>
  <c r="AL144" i="5"/>
  <c r="AL138" i="5"/>
  <c r="AL164" i="5"/>
  <c r="AL208" i="5"/>
  <c r="AL206" i="5"/>
  <c r="AL204" i="5"/>
  <c r="AL200" i="5"/>
  <c r="AL198" i="5"/>
  <c r="AL196" i="5"/>
  <c r="AL248" i="5"/>
  <c r="AL246" i="5"/>
  <c r="AL240" i="5"/>
  <c r="AL238" i="5"/>
  <c r="AL176" i="5"/>
  <c r="AL74" i="5"/>
  <c r="AL150" i="5"/>
  <c r="AL140" i="5"/>
  <c r="AL136" i="5"/>
  <c r="AL180" i="5"/>
  <c r="AL202" i="5"/>
  <c r="AL252" i="5"/>
  <c r="AL244" i="5"/>
  <c r="O13" i="1"/>
  <c r="O27" i="1"/>
  <c r="P15" i="6"/>
  <c r="P35" i="6"/>
  <c r="I15" i="6"/>
  <c r="Q22" i="6"/>
  <c r="Q21" i="6"/>
  <c r="Q20" i="6"/>
  <c r="Q19" i="6"/>
  <c r="Q18" i="6"/>
  <c r="I7" i="6"/>
  <c r="Q10" i="6"/>
  <c r="Q9" i="6"/>
  <c r="I34" i="2" l="1"/>
  <c r="Q34" i="2" s="1"/>
  <c r="L276" i="5"/>
  <c r="J34" i="2"/>
  <c r="M276" i="5"/>
  <c r="N34" i="2"/>
  <c r="Q276" i="5"/>
  <c r="M34" i="2"/>
  <c r="P276" i="5"/>
  <c r="L276" i="4"/>
  <c r="T276" i="4" s="1"/>
  <c r="I32" i="2"/>
  <c r="Q32" i="2" s="1"/>
  <c r="T7" i="4"/>
  <c r="T7" i="5"/>
  <c r="T276" i="5" l="1"/>
  <c r="P125" i="1"/>
  <c r="O125" i="1"/>
  <c r="N125" i="1"/>
  <c r="M125" i="1"/>
  <c r="L125" i="1"/>
  <c r="K125" i="1"/>
  <c r="J125" i="1"/>
  <c r="I125" i="1"/>
  <c r="P124" i="1"/>
  <c r="O124" i="1"/>
  <c r="N124" i="1"/>
  <c r="M124" i="1"/>
  <c r="L124" i="1"/>
  <c r="K124" i="1"/>
  <c r="J124" i="1"/>
  <c r="I124" i="1"/>
  <c r="P120" i="1"/>
  <c r="O120" i="1"/>
  <c r="N120" i="1"/>
  <c r="M120" i="1"/>
  <c r="L120" i="1"/>
  <c r="K120" i="1"/>
  <c r="J120" i="1"/>
  <c r="I120" i="1"/>
  <c r="P118" i="1"/>
  <c r="O118" i="1"/>
  <c r="N118" i="1"/>
  <c r="M118" i="1"/>
  <c r="L118" i="1"/>
  <c r="K118" i="1"/>
  <c r="J118" i="1"/>
  <c r="I118" i="1"/>
  <c r="P111" i="1"/>
  <c r="O111" i="1"/>
  <c r="N111" i="1"/>
  <c r="M111" i="1"/>
  <c r="L111" i="1"/>
  <c r="K111" i="1"/>
  <c r="J111" i="1"/>
  <c r="P104" i="1"/>
  <c r="O104" i="1"/>
  <c r="N104" i="1"/>
  <c r="M104" i="1"/>
  <c r="L104" i="1"/>
  <c r="K104" i="1"/>
  <c r="J104" i="1"/>
  <c r="I111" i="1"/>
  <c r="I104" i="1"/>
  <c r="P99" i="1"/>
  <c r="O99" i="1"/>
  <c r="N99" i="1"/>
  <c r="M99" i="1"/>
  <c r="L99" i="1"/>
  <c r="K99" i="1"/>
  <c r="J99" i="1"/>
  <c r="I99" i="1"/>
  <c r="P92" i="1"/>
  <c r="O92" i="1"/>
  <c r="N92" i="1"/>
  <c r="M92" i="1"/>
  <c r="L92" i="1"/>
  <c r="K92" i="1"/>
  <c r="J92" i="1"/>
  <c r="I92" i="1"/>
  <c r="P69" i="1"/>
  <c r="O69" i="1"/>
  <c r="N69" i="1"/>
  <c r="M69" i="1"/>
  <c r="L69" i="1"/>
  <c r="K69" i="1"/>
  <c r="J69" i="1"/>
  <c r="Q69" i="1" s="1"/>
  <c r="P62" i="1"/>
  <c r="O62" i="1"/>
  <c r="N62" i="1"/>
  <c r="M62" i="1"/>
  <c r="L62" i="1"/>
  <c r="K62" i="1"/>
  <c r="J62" i="1"/>
  <c r="I69" i="1"/>
  <c r="I62" i="1"/>
  <c r="Q76" i="1"/>
  <c r="Q75" i="1"/>
  <c r="Q74" i="1"/>
  <c r="Q73" i="1"/>
  <c r="Q72" i="1"/>
  <c r="Q71" i="1"/>
  <c r="Q70" i="1"/>
  <c r="Q68" i="1"/>
  <c r="Q67" i="1"/>
  <c r="Q66" i="1"/>
  <c r="Q65" i="1"/>
  <c r="Q64" i="1"/>
  <c r="Q63" i="1"/>
  <c r="Q62" i="1"/>
  <c r="Q61" i="1"/>
  <c r="Q60" i="1"/>
  <c r="Q59" i="1"/>
  <c r="Q58" i="1"/>
  <c r="Q57" i="1"/>
  <c r="Q56" i="1"/>
  <c r="Q55" i="1"/>
  <c r="Q54" i="1"/>
  <c r="Q45" i="1"/>
  <c r="Q44" i="1"/>
  <c r="Q42" i="1"/>
  <c r="Q41" i="1"/>
  <c r="Q40" i="1"/>
  <c r="Q39" i="1"/>
  <c r="Q38" i="1"/>
  <c r="Q37" i="1"/>
  <c r="Q36" i="1"/>
  <c r="Q35" i="1"/>
  <c r="Q33" i="1"/>
  <c r="Q32" i="1"/>
  <c r="Q31" i="1"/>
  <c r="Q30" i="1"/>
  <c r="P39" i="1"/>
  <c r="O39" i="1"/>
  <c r="N39" i="1"/>
  <c r="M39" i="1"/>
  <c r="L39" i="1"/>
  <c r="K39" i="1"/>
  <c r="J39" i="1"/>
  <c r="P35" i="1"/>
  <c r="O35" i="1"/>
  <c r="N35" i="1"/>
  <c r="M35" i="1"/>
  <c r="L35" i="1"/>
  <c r="K35" i="1"/>
  <c r="J35" i="1"/>
  <c r="I39" i="1"/>
  <c r="I35" i="1"/>
  <c r="Q29" i="1"/>
  <c r="Q28" i="1"/>
  <c r="Q27" i="1"/>
  <c r="Q26" i="1"/>
  <c r="Q25" i="1"/>
  <c r="Q24" i="1"/>
  <c r="Q23" i="1"/>
  <c r="Q22" i="1"/>
  <c r="P27" i="1"/>
  <c r="N27" i="1"/>
  <c r="M27" i="1"/>
  <c r="L27" i="1"/>
  <c r="K27" i="1"/>
  <c r="J27" i="1"/>
  <c r="P22" i="1"/>
  <c r="O22" i="1"/>
  <c r="N22" i="1"/>
  <c r="M22" i="1"/>
  <c r="L22" i="1"/>
  <c r="K22" i="1"/>
  <c r="J22" i="1"/>
  <c r="I27" i="1"/>
  <c r="I22" i="1"/>
  <c r="Q20" i="1"/>
  <c r="Q19" i="1"/>
  <c r="Q18" i="1"/>
  <c r="Q17" i="1"/>
  <c r="Q16" i="1"/>
  <c r="Q15" i="1"/>
  <c r="Q14" i="1"/>
  <c r="Q13" i="1"/>
  <c r="Q12" i="1"/>
  <c r="Q11" i="1"/>
  <c r="Q10" i="1"/>
  <c r="P13" i="1"/>
  <c r="N13" i="1"/>
  <c r="M13" i="1"/>
  <c r="L13" i="1"/>
  <c r="K13" i="1"/>
  <c r="J13" i="1"/>
  <c r="I13" i="1"/>
  <c r="AK236" i="5" l="1"/>
  <c r="AJ236" i="5"/>
  <c r="AI236" i="5"/>
  <c r="AH236" i="5"/>
  <c r="AG236" i="5"/>
  <c r="AF236" i="5"/>
  <c r="AE236" i="5"/>
  <c r="AD236" i="5"/>
  <c r="AL236" i="5" s="1"/>
  <c r="AK234" i="5"/>
  <c r="AJ234" i="5"/>
  <c r="AI234" i="5"/>
  <c r="AH234" i="5"/>
  <c r="AG234" i="5"/>
  <c r="AF234" i="5"/>
  <c r="AE234" i="5"/>
  <c r="AD234" i="5"/>
  <c r="AK232" i="5"/>
  <c r="AJ232" i="5"/>
  <c r="AI232" i="5"/>
  <c r="AH232" i="5"/>
  <c r="AG232" i="5"/>
  <c r="AF232" i="5"/>
  <c r="AE232" i="5"/>
  <c r="AD232" i="5"/>
  <c r="AL232" i="5" s="1"/>
  <c r="AK230" i="5"/>
  <c r="AJ230" i="5"/>
  <c r="AI230" i="5"/>
  <c r="AH230" i="5"/>
  <c r="AG230" i="5"/>
  <c r="AF230" i="5"/>
  <c r="AE230" i="5"/>
  <c r="AD230" i="5"/>
  <c r="AL230" i="5" s="1"/>
  <c r="AK228" i="5"/>
  <c r="AJ228" i="5"/>
  <c r="AI228" i="5"/>
  <c r="AH228" i="5"/>
  <c r="AG228" i="5"/>
  <c r="AF228" i="5"/>
  <c r="AE228" i="5"/>
  <c r="AD228" i="5"/>
  <c r="AL228" i="5" s="1"/>
  <c r="AK226" i="5"/>
  <c r="AJ226" i="5"/>
  <c r="AI226" i="5"/>
  <c r="AH226" i="5"/>
  <c r="AG226" i="5"/>
  <c r="AF226" i="5"/>
  <c r="AE226" i="5"/>
  <c r="AD226" i="5"/>
  <c r="AL226" i="5" s="1"/>
  <c r="AK224" i="5"/>
  <c r="AJ224" i="5"/>
  <c r="AI224" i="5"/>
  <c r="AH224" i="5"/>
  <c r="AG224" i="5"/>
  <c r="AF224" i="5"/>
  <c r="AE224" i="5"/>
  <c r="AD224" i="5"/>
  <c r="AL224" i="5" s="1"/>
  <c r="AK222" i="5"/>
  <c r="AJ222" i="5"/>
  <c r="AI222" i="5"/>
  <c r="AH222" i="5"/>
  <c r="AG222" i="5"/>
  <c r="AF222" i="5"/>
  <c r="AE222" i="5"/>
  <c r="AD222" i="5"/>
  <c r="AK220" i="5"/>
  <c r="AJ220" i="5"/>
  <c r="AI220" i="5"/>
  <c r="AH220" i="5"/>
  <c r="AG220" i="5"/>
  <c r="AF220" i="5"/>
  <c r="AE220" i="5"/>
  <c r="AD220" i="5"/>
  <c r="AL220" i="5" s="1"/>
  <c r="AK218" i="5"/>
  <c r="AJ218" i="5"/>
  <c r="AI218" i="5"/>
  <c r="AH218" i="5"/>
  <c r="AG218" i="5"/>
  <c r="AF218" i="5"/>
  <c r="AE218" i="5"/>
  <c r="AD218" i="5"/>
  <c r="AL218" i="5" s="1"/>
  <c r="AK216" i="5"/>
  <c r="AJ216" i="5"/>
  <c r="AI216" i="5"/>
  <c r="AH216" i="5"/>
  <c r="AG216" i="5"/>
  <c r="AF216" i="5"/>
  <c r="AE216" i="5"/>
  <c r="AD216" i="5"/>
  <c r="AK194" i="5"/>
  <c r="AJ194" i="5"/>
  <c r="AI194" i="5"/>
  <c r="AH194" i="5"/>
  <c r="AG194" i="5"/>
  <c r="AF194" i="5"/>
  <c r="AE194" i="5"/>
  <c r="AD194" i="5"/>
  <c r="AL194" i="5" s="1"/>
  <c r="AK192" i="5"/>
  <c r="AJ192" i="5"/>
  <c r="AI192" i="5"/>
  <c r="AH192" i="5"/>
  <c r="AG192" i="5"/>
  <c r="AF192" i="5"/>
  <c r="AE192" i="5"/>
  <c r="AD192" i="5"/>
  <c r="AK190" i="5"/>
  <c r="AJ190" i="5"/>
  <c r="AI190" i="5"/>
  <c r="AH190" i="5"/>
  <c r="AG190" i="5"/>
  <c r="AF190" i="5"/>
  <c r="AE190" i="5"/>
  <c r="AD190" i="5"/>
  <c r="AL190" i="5" s="1"/>
  <c r="AK186" i="5"/>
  <c r="AJ186" i="5"/>
  <c r="AI186" i="5"/>
  <c r="AH186" i="5"/>
  <c r="AG186" i="5"/>
  <c r="AF186" i="5"/>
  <c r="AE186" i="5"/>
  <c r="AD186" i="5"/>
  <c r="AL186" i="5" s="1"/>
  <c r="AK184" i="5"/>
  <c r="AJ184" i="5"/>
  <c r="AI184" i="5"/>
  <c r="AH184" i="5"/>
  <c r="AG184" i="5"/>
  <c r="AF184" i="5"/>
  <c r="AE184" i="5"/>
  <c r="AD184" i="5"/>
  <c r="AK182" i="5"/>
  <c r="AJ182" i="5"/>
  <c r="AI182" i="5"/>
  <c r="AH182" i="5"/>
  <c r="AG182" i="5"/>
  <c r="AF182" i="5"/>
  <c r="AE182" i="5"/>
  <c r="AD182" i="5"/>
  <c r="AL182" i="5" s="1"/>
  <c r="AK162" i="5"/>
  <c r="AJ162" i="5"/>
  <c r="AI162" i="5"/>
  <c r="AH162" i="5"/>
  <c r="AG162" i="5"/>
  <c r="AF162" i="5"/>
  <c r="AE162" i="5"/>
  <c r="AD162" i="5"/>
  <c r="AL162" i="5" s="1"/>
  <c r="AK160" i="5"/>
  <c r="AJ160" i="5"/>
  <c r="AI160" i="5"/>
  <c r="AH160" i="5"/>
  <c r="AG160" i="5"/>
  <c r="AF160" i="5"/>
  <c r="AE160" i="5"/>
  <c r="AD160" i="5"/>
  <c r="AL160" i="5" s="1"/>
  <c r="AK158" i="5"/>
  <c r="AJ158" i="5"/>
  <c r="AI158" i="5"/>
  <c r="AH158" i="5"/>
  <c r="AG158" i="5"/>
  <c r="AF158" i="5"/>
  <c r="AE158" i="5"/>
  <c r="AD158" i="5"/>
  <c r="AL158" i="5" s="1"/>
  <c r="AK156" i="5"/>
  <c r="AJ156" i="5"/>
  <c r="AI156" i="5"/>
  <c r="AH156" i="5"/>
  <c r="AG156" i="5"/>
  <c r="AF156" i="5"/>
  <c r="AE156" i="5"/>
  <c r="AD156" i="5"/>
  <c r="AK154" i="5"/>
  <c r="AJ154" i="5"/>
  <c r="AI154" i="5"/>
  <c r="AH154" i="5"/>
  <c r="AG154" i="5"/>
  <c r="AF154" i="5"/>
  <c r="AE154" i="5"/>
  <c r="AD154" i="5"/>
  <c r="AL154" i="5" s="1"/>
  <c r="AK152" i="5"/>
  <c r="AJ152" i="5"/>
  <c r="AI152" i="5"/>
  <c r="AH152" i="5"/>
  <c r="AG152" i="5"/>
  <c r="AF152" i="5"/>
  <c r="AE152" i="5"/>
  <c r="AD152" i="5"/>
  <c r="AL152" i="5" s="1"/>
  <c r="AK134" i="5"/>
  <c r="AJ134" i="5"/>
  <c r="AI134" i="5"/>
  <c r="AH134" i="5"/>
  <c r="AG134" i="5"/>
  <c r="AF134" i="5"/>
  <c r="AE134" i="5"/>
  <c r="AD134" i="5"/>
  <c r="AL134" i="5" s="1"/>
  <c r="AK132" i="5"/>
  <c r="AJ132" i="5"/>
  <c r="AI132" i="5"/>
  <c r="AH132" i="5"/>
  <c r="AG132" i="5"/>
  <c r="AF132" i="5"/>
  <c r="AE132" i="5"/>
  <c r="AD132" i="5"/>
  <c r="AL132" i="5" s="1"/>
  <c r="AK130" i="5"/>
  <c r="AJ130" i="5"/>
  <c r="AI130" i="5"/>
  <c r="AH130" i="5"/>
  <c r="AG130" i="5"/>
  <c r="AF130" i="5"/>
  <c r="AE130" i="5"/>
  <c r="AD130" i="5"/>
  <c r="AL130" i="5" s="1"/>
  <c r="AK128" i="5"/>
  <c r="AJ128" i="5"/>
  <c r="AI128" i="5"/>
  <c r="AH128" i="5"/>
  <c r="AG128" i="5"/>
  <c r="AF128" i="5"/>
  <c r="AE128" i="5"/>
  <c r="AD128" i="5"/>
  <c r="AL128" i="5" s="1"/>
  <c r="AK126" i="5"/>
  <c r="AJ126" i="5"/>
  <c r="AI126" i="5"/>
  <c r="AH126" i="5"/>
  <c r="AG126" i="5"/>
  <c r="AF126" i="5"/>
  <c r="AE126" i="5"/>
  <c r="AD126" i="5"/>
  <c r="AL126" i="5" s="1"/>
  <c r="AK122" i="5"/>
  <c r="AJ122" i="5"/>
  <c r="AI122" i="5"/>
  <c r="AH122" i="5"/>
  <c r="AG122" i="5"/>
  <c r="AF122" i="5"/>
  <c r="AE122" i="5"/>
  <c r="AD122" i="5"/>
  <c r="AK120" i="5"/>
  <c r="AJ120" i="5"/>
  <c r="AI120" i="5"/>
  <c r="AH120" i="5"/>
  <c r="AG120" i="5"/>
  <c r="AF120" i="5"/>
  <c r="AE120" i="5"/>
  <c r="AD120" i="5"/>
  <c r="AK118" i="5"/>
  <c r="AJ118" i="5"/>
  <c r="AI118" i="5"/>
  <c r="AH118" i="5"/>
  <c r="AG118" i="5"/>
  <c r="AF118" i="5"/>
  <c r="AE118" i="5"/>
  <c r="AD118" i="5"/>
  <c r="AK108" i="5"/>
  <c r="AJ108" i="5"/>
  <c r="AI108" i="5"/>
  <c r="AH108" i="5"/>
  <c r="AG108" i="5"/>
  <c r="AF108" i="5"/>
  <c r="AE108" i="5"/>
  <c r="AD108" i="5"/>
  <c r="AL108" i="5" s="1"/>
  <c r="AK106" i="5"/>
  <c r="AJ106" i="5"/>
  <c r="AI106" i="5"/>
  <c r="AH106" i="5"/>
  <c r="AG106" i="5"/>
  <c r="AF106" i="5"/>
  <c r="AE106" i="5"/>
  <c r="AD106" i="5"/>
  <c r="AL106" i="5" s="1"/>
  <c r="AK104" i="5"/>
  <c r="AJ104" i="5"/>
  <c r="AI104" i="5"/>
  <c r="AH104" i="5"/>
  <c r="AG104" i="5"/>
  <c r="AF104" i="5"/>
  <c r="AE104" i="5"/>
  <c r="AD104" i="5"/>
  <c r="AL104" i="5" s="1"/>
  <c r="AK102" i="5"/>
  <c r="AJ102" i="5"/>
  <c r="AI102" i="5"/>
  <c r="AH102" i="5"/>
  <c r="AG102" i="5"/>
  <c r="AF102" i="5"/>
  <c r="AE102" i="5"/>
  <c r="AD102" i="5"/>
  <c r="AK100" i="5"/>
  <c r="AJ100" i="5"/>
  <c r="AI100" i="5"/>
  <c r="AH100" i="5"/>
  <c r="AG100" i="5"/>
  <c r="AF100" i="5"/>
  <c r="AE100" i="5"/>
  <c r="AD100" i="5"/>
  <c r="AL100" i="5" s="1"/>
  <c r="AK98" i="5"/>
  <c r="AJ98" i="5"/>
  <c r="AI98" i="5"/>
  <c r="AH98" i="5"/>
  <c r="AG98" i="5"/>
  <c r="AF98" i="5"/>
  <c r="AE98" i="5"/>
  <c r="AD98" i="5"/>
  <c r="AL98" i="5" s="1"/>
  <c r="AK96" i="5"/>
  <c r="AJ96" i="5"/>
  <c r="AI96" i="5"/>
  <c r="AH96" i="5"/>
  <c r="AG96" i="5"/>
  <c r="AF96" i="5"/>
  <c r="AE96" i="5"/>
  <c r="AD96" i="5"/>
  <c r="AL96" i="5" s="1"/>
  <c r="AK94" i="5"/>
  <c r="AJ94" i="5"/>
  <c r="AI94" i="5"/>
  <c r="AH94" i="5"/>
  <c r="AG94" i="5"/>
  <c r="AF94" i="5"/>
  <c r="AE94" i="5"/>
  <c r="AD94" i="5"/>
  <c r="AL94" i="5" s="1"/>
  <c r="AK84" i="5"/>
  <c r="AJ84" i="5"/>
  <c r="AI84" i="5"/>
  <c r="AH84" i="5"/>
  <c r="AG84" i="5"/>
  <c r="AF84" i="5"/>
  <c r="AE84" i="5"/>
  <c r="AD84" i="5"/>
  <c r="AK82" i="5"/>
  <c r="AJ82" i="5"/>
  <c r="AI82" i="5"/>
  <c r="AH82" i="5"/>
  <c r="AG82" i="5"/>
  <c r="AF82" i="5"/>
  <c r="AE82" i="5"/>
  <c r="AD82" i="5"/>
  <c r="AL82" i="5" s="1"/>
  <c r="AK66" i="5"/>
  <c r="AJ66" i="5"/>
  <c r="AI66" i="5"/>
  <c r="AH66" i="5"/>
  <c r="AG66" i="5"/>
  <c r="AF66" i="5"/>
  <c r="AE66" i="5"/>
  <c r="AD66" i="5"/>
  <c r="AL66" i="5" s="1"/>
  <c r="AK64" i="5"/>
  <c r="AJ64" i="5"/>
  <c r="AI64" i="5"/>
  <c r="AH64" i="5"/>
  <c r="AG64" i="5"/>
  <c r="AF64" i="5"/>
  <c r="AE64" i="5"/>
  <c r="AD64" i="5"/>
  <c r="AK62" i="5"/>
  <c r="AJ62" i="5"/>
  <c r="AI62" i="5"/>
  <c r="AH62" i="5"/>
  <c r="AG62" i="5"/>
  <c r="AF62" i="5"/>
  <c r="AE62" i="5"/>
  <c r="AD62" i="5"/>
  <c r="AK60" i="5"/>
  <c r="AJ60" i="5"/>
  <c r="AI60" i="5"/>
  <c r="AH60" i="5"/>
  <c r="AG60" i="5"/>
  <c r="AF60" i="5"/>
  <c r="AE60" i="5"/>
  <c r="AD60" i="5"/>
  <c r="AK58" i="5"/>
  <c r="AJ58" i="5"/>
  <c r="AI58" i="5"/>
  <c r="AH58" i="5"/>
  <c r="AG58" i="5"/>
  <c r="AF58" i="5"/>
  <c r="AE58" i="5"/>
  <c r="AD58" i="5"/>
  <c r="AL58" i="5" s="1"/>
  <c r="AK56" i="5"/>
  <c r="AJ56" i="5"/>
  <c r="AI56" i="5"/>
  <c r="AH56" i="5"/>
  <c r="AG56" i="5"/>
  <c r="AF56" i="5"/>
  <c r="AE56" i="5"/>
  <c r="AD56" i="5"/>
  <c r="AL56" i="5" s="1"/>
  <c r="AK54" i="5"/>
  <c r="AJ54" i="5"/>
  <c r="AI54" i="5"/>
  <c r="AH54" i="5"/>
  <c r="AG54" i="5"/>
  <c r="AF54" i="5"/>
  <c r="AE54" i="5"/>
  <c r="AD54" i="5"/>
  <c r="AL54" i="5" s="1"/>
  <c r="AK52" i="5"/>
  <c r="AJ52" i="5"/>
  <c r="AI52" i="5"/>
  <c r="AH52" i="5"/>
  <c r="AG52" i="5"/>
  <c r="AF52" i="5"/>
  <c r="AE52" i="5"/>
  <c r="AD52" i="5"/>
  <c r="AL52" i="5" s="1"/>
  <c r="AK50" i="5"/>
  <c r="AJ50" i="5"/>
  <c r="AI50" i="5"/>
  <c r="AH50" i="5"/>
  <c r="AG50" i="5"/>
  <c r="AF50" i="5"/>
  <c r="AE50" i="5"/>
  <c r="AD50" i="5"/>
  <c r="AL50" i="5" s="1"/>
  <c r="AK48" i="5"/>
  <c r="AJ48" i="5"/>
  <c r="AI48" i="5"/>
  <c r="AH48" i="5"/>
  <c r="AG48" i="5"/>
  <c r="AF48" i="5"/>
  <c r="AE48" i="5"/>
  <c r="AD48" i="5"/>
  <c r="AL48" i="5" s="1"/>
  <c r="AK46" i="5"/>
  <c r="AJ46" i="5"/>
  <c r="AI46" i="5"/>
  <c r="AH46" i="5"/>
  <c r="AG46" i="5"/>
  <c r="AF46" i="5"/>
  <c r="AE46" i="5"/>
  <c r="AD46" i="5"/>
  <c r="AL46" i="5" s="1"/>
  <c r="AK44" i="5"/>
  <c r="AJ44" i="5"/>
  <c r="AI44" i="5"/>
  <c r="AH44" i="5"/>
  <c r="AG44" i="5"/>
  <c r="AF44" i="5"/>
  <c r="AE44" i="5"/>
  <c r="AD44" i="5"/>
  <c r="AL44" i="5" s="1"/>
  <c r="AK42" i="5"/>
  <c r="AJ42" i="5"/>
  <c r="AI42" i="5"/>
  <c r="AH42" i="5"/>
  <c r="AG42" i="5"/>
  <c r="AF42" i="5"/>
  <c r="AE42" i="5"/>
  <c r="AD42" i="5"/>
  <c r="AJ28" i="5"/>
  <c r="AI28" i="5"/>
  <c r="AH28" i="5"/>
  <c r="AG28" i="5"/>
  <c r="AF28" i="5"/>
  <c r="AE28" i="5"/>
  <c r="AD28" i="5"/>
  <c r="AK26" i="5"/>
  <c r="AI26" i="5"/>
  <c r="AH26" i="5"/>
  <c r="AG26" i="5"/>
  <c r="AF26" i="5"/>
  <c r="AE26" i="5"/>
  <c r="AD26" i="5"/>
  <c r="AK24" i="5"/>
  <c r="AJ24" i="5"/>
  <c r="AH24" i="5"/>
  <c r="AG24" i="5"/>
  <c r="AF24" i="5"/>
  <c r="AE24" i="5"/>
  <c r="AD24" i="5"/>
  <c r="AK22" i="5"/>
  <c r="AJ22" i="5"/>
  <c r="AI22" i="5"/>
  <c r="AG22" i="5"/>
  <c r="AF22" i="5"/>
  <c r="AE22" i="5"/>
  <c r="AD22" i="5"/>
  <c r="AK16" i="5"/>
  <c r="AJ16" i="5"/>
  <c r="AI16" i="5"/>
  <c r="AH16" i="5"/>
  <c r="AG16" i="5"/>
  <c r="AF16" i="5"/>
  <c r="AE16" i="5"/>
  <c r="AD16" i="5"/>
  <c r="AJ14" i="5"/>
  <c r="AI14" i="5"/>
  <c r="AH14" i="5"/>
  <c r="AG14" i="5"/>
  <c r="AF14" i="5"/>
  <c r="AE14" i="5"/>
  <c r="AD14" i="5"/>
  <c r="AK12" i="5"/>
  <c r="AJ12" i="5"/>
  <c r="AI12" i="5"/>
  <c r="AH12" i="5"/>
  <c r="AG12" i="5"/>
  <c r="AF12" i="5"/>
  <c r="AE12" i="5"/>
  <c r="AD12" i="5"/>
  <c r="AK10" i="5"/>
  <c r="AJ10" i="5"/>
  <c r="AI10" i="5"/>
  <c r="AH10" i="5"/>
  <c r="AF10" i="5"/>
  <c r="AE10" i="5"/>
  <c r="AD10" i="5"/>
  <c r="AL42" i="5" l="1"/>
  <c r="AL122" i="5"/>
  <c r="AL192" i="5"/>
  <c r="AL234" i="5"/>
  <c r="AL12" i="5"/>
  <c r="AL60" i="5"/>
  <c r="AL118" i="5"/>
  <c r="AL120" i="5"/>
  <c r="AL184" i="5"/>
  <c r="AL156" i="5"/>
  <c r="AL216" i="5"/>
  <c r="AL222" i="5"/>
  <c r="AL102" i="5"/>
  <c r="AL16" i="5"/>
  <c r="AL64" i="5"/>
  <c r="AL84" i="5"/>
  <c r="AL62" i="5"/>
  <c r="T406" i="5" l="1"/>
  <c r="T404" i="5"/>
  <c r="T403" i="5"/>
  <c r="T402" i="5"/>
  <c r="T400" i="5"/>
  <c r="T399" i="5"/>
  <c r="T398" i="5"/>
  <c r="T397" i="5"/>
  <c r="T396" i="5"/>
  <c r="T395" i="5"/>
  <c r="T394" i="5"/>
  <c r="T392" i="5"/>
  <c r="T391" i="5"/>
  <c r="T390" i="5"/>
  <c r="T389" i="5"/>
  <c r="T388" i="5"/>
  <c r="T387" i="5"/>
  <c r="T393" i="4"/>
  <c r="T389" i="4"/>
  <c r="T383" i="4"/>
  <c r="T380" i="4"/>
  <c r="E403" i="5"/>
  <c r="E401" i="5"/>
  <c r="E399" i="5"/>
  <c r="E397" i="5"/>
  <c r="E395" i="5"/>
  <c r="E393" i="5"/>
  <c r="E391" i="5"/>
  <c r="E389" i="5"/>
  <c r="E387" i="5"/>
  <c r="E385" i="5"/>
  <c r="E379" i="5"/>
  <c r="J252" i="5"/>
  <c r="K252" i="5" s="1"/>
  <c r="I252" i="5"/>
  <c r="H252" i="5"/>
  <c r="G252" i="5"/>
  <c r="F252" i="5"/>
  <c r="E252" i="5"/>
  <c r="Z252" i="5" s="1"/>
  <c r="D252" i="5"/>
  <c r="Y252" i="5" s="1"/>
  <c r="J250" i="5"/>
  <c r="K250" i="5" s="1"/>
  <c r="I250" i="5"/>
  <c r="H250" i="5"/>
  <c r="G250" i="5"/>
  <c r="F250" i="5"/>
  <c r="E250" i="5"/>
  <c r="Z250" i="5" s="1"/>
  <c r="D250" i="5"/>
  <c r="Y250" i="5" s="1"/>
  <c r="J248" i="5"/>
  <c r="K248" i="5" s="1"/>
  <c r="I248" i="5"/>
  <c r="H248" i="5"/>
  <c r="G248" i="5"/>
  <c r="F248" i="5"/>
  <c r="E248" i="5"/>
  <c r="Z248" i="5" s="1"/>
  <c r="D248" i="5"/>
  <c r="Y248" i="5" s="1"/>
  <c r="J246" i="5"/>
  <c r="I246" i="5"/>
  <c r="H246" i="5"/>
  <c r="G246" i="5"/>
  <c r="F246" i="5"/>
  <c r="E246" i="5"/>
  <c r="Z246" i="5" s="1"/>
  <c r="D246" i="5"/>
  <c r="Y246" i="5" s="1"/>
  <c r="J244" i="5"/>
  <c r="K244" i="5" s="1"/>
  <c r="I244" i="5"/>
  <c r="H244" i="5"/>
  <c r="G244" i="5"/>
  <c r="F244" i="5"/>
  <c r="E244" i="5"/>
  <c r="Z244" i="5" s="1"/>
  <c r="D244" i="5"/>
  <c r="Y244" i="5" s="1"/>
  <c r="J242" i="5"/>
  <c r="K242" i="5" s="1"/>
  <c r="I242" i="5"/>
  <c r="H242" i="5"/>
  <c r="G242" i="5"/>
  <c r="F242" i="5"/>
  <c r="E242" i="5"/>
  <c r="Z242" i="5" s="1"/>
  <c r="D242" i="5"/>
  <c r="Y242" i="5" s="1"/>
  <c r="J240" i="5"/>
  <c r="I240" i="5"/>
  <c r="H240" i="5"/>
  <c r="G240" i="5"/>
  <c r="F240" i="5"/>
  <c r="E240" i="5"/>
  <c r="Z240" i="5" s="1"/>
  <c r="D240" i="5"/>
  <c r="Y240" i="5" s="1"/>
  <c r="J238" i="5"/>
  <c r="I238" i="5"/>
  <c r="H238" i="5"/>
  <c r="G238" i="5"/>
  <c r="F238" i="5"/>
  <c r="E238" i="5"/>
  <c r="Z238" i="5" s="1"/>
  <c r="D238" i="5"/>
  <c r="Y238" i="5" s="1"/>
  <c r="J236" i="5"/>
  <c r="K236" i="5" s="1"/>
  <c r="I236" i="5"/>
  <c r="H236" i="5"/>
  <c r="G236" i="5"/>
  <c r="F236" i="5"/>
  <c r="E236" i="5"/>
  <c r="Z236" i="5" s="1"/>
  <c r="D236" i="5"/>
  <c r="Y236" i="5" s="1"/>
  <c r="J234" i="5"/>
  <c r="K234" i="5" s="1"/>
  <c r="I234" i="5"/>
  <c r="H234" i="5"/>
  <c r="G234" i="5"/>
  <c r="F234" i="5"/>
  <c r="E234" i="5"/>
  <c r="Z234" i="5" s="1"/>
  <c r="D234" i="5"/>
  <c r="J232" i="5"/>
  <c r="K232" i="5" s="1"/>
  <c r="I232" i="5"/>
  <c r="H232" i="5"/>
  <c r="G232" i="5"/>
  <c r="F232" i="5"/>
  <c r="E232" i="5"/>
  <c r="Z232" i="5" s="1"/>
  <c r="D232" i="5"/>
  <c r="Y232" i="5" s="1"/>
  <c r="J230" i="5"/>
  <c r="K230" i="5" s="1"/>
  <c r="I230" i="5"/>
  <c r="H230" i="5"/>
  <c r="G230" i="5"/>
  <c r="F230" i="5"/>
  <c r="E230" i="5"/>
  <c r="Z230" i="5" s="1"/>
  <c r="D230" i="5"/>
  <c r="Y230" i="5" s="1"/>
  <c r="J228" i="5"/>
  <c r="K228" i="5" s="1"/>
  <c r="I228" i="5"/>
  <c r="H228" i="5"/>
  <c r="G228" i="5"/>
  <c r="F228" i="5"/>
  <c r="E228" i="5"/>
  <c r="D228" i="5"/>
  <c r="Y228" i="5" s="1"/>
  <c r="J226" i="5"/>
  <c r="K226" i="5" s="1"/>
  <c r="I226" i="5"/>
  <c r="H226" i="5"/>
  <c r="G226" i="5"/>
  <c r="F226" i="5"/>
  <c r="E226" i="5"/>
  <c r="Z226" i="5" s="1"/>
  <c r="D226" i="5"/>
  <c r="Y226" i="5" s="1"/>
  <c r="J224" i="5"/>
  <c r="K224" i="5" s="1"/>
  <c r="I224" i="5"/>
  <c r="H224" i="5"/>
  <c r="G224" i="5"/>
  <c r="F224" i="5"/>
  <c r="E224" i="5"/>
  <c r="Z224" i="5" s="1"/>
  <c r="D224" i="5"/>
  <c r="Y224" i="5" s="1"/>
  <c r="J222" i="5"/>
  <c r="K222" i="5" s="1"/>
  <c r="I222" i="5"/>
  <c r="H222" i="5"/>
  <c r="G222" i="5"/>
  <c r="F222" i="5"/>
  <c r="E222" i="5"/>
  <c r="Z222" i="5" s="1"/>
  <c r="D222" i="5"/>
  <c r="Y222" i="5" s="1"/>
  <c r="J220" i="5"/>
  <c r="K220" i="5" s="1"/>
  <c r="I220" i="5"/>
  <c r="H220" i="5"/>
  <c r="G220" i="5"/>
  <c r="F220" i="5"/>
  <c r="E220" i="5"/>
  <c r="D220" i="5"/>
  <c r="Y220" i="5" s="1"/>
  <c r="J218" i="5"/>
  <c r="K218" i="5" s="1"/>
  <c r="I218" i="5"/>
  <c r="H218" i="5"/>
  <c r="G218" i="5"/>
  <c r="F218" i="5"/>
  <c r="E218" i="5"/>
  <c r="Z218" i="5" s="1"/>
  <c r="D218" i="5"/>
  <c r="Y218" i="5" s="1"/>
  <c r="J216" i="5"/>
  <c r="K216" i="5" s="1"/>
  <c r="I216" i="5"/>
  <c r="H216" i="5"/>
  <c r="G216" i="5"/>
  <c r="F216" i="5"/>
  <c r="E216" i="5"/>
  <c r="Z216" i="5" s="1"/>
  <c r="D216" i="5"/>
  <c r="Y216" i="5" s="1"/>
  <c r="J214" i="5"/>
  <c r="K214" i="5" s="1"/>
  <c r="I214" i="5"/>
  <c r="H214" i="5"/>
  <c r="G214" i="5"/>
  <c r="F214" i="5"/>
  <c r="E214" i="5"/>
  <c r="Z214" i="5" s="1"/>
  <c r="D214" i="5"/>
  <c r="Y214" i="5" s="1"/>
  <c r="J212" i="5"/>
  <c r="K212" i="5" s="1"/>
  <c r="I212" i="5"/>
  <c r="H212" i="5"/>
  <c r="G212" i="5"/>
  <c r="F212" i="5"/>
  <c r="E212" i="5"/>
  <c r="Z212" i="5" s="1"/>
  <c r="D212" i="5"/>
  <c r="Y212" i="5" s="1"/>
  <c r="J210" i="5"/>
  <c r="K210" i="5" s="1"/>
  <c r="I210" i="5"/>
  <c r="H210" i="5"/>
  <c r="G210" i="5"/>
  <c r="F210" i="5"/>
  <c r="E210" i="5"/>
  <c r="Z210" i="5" s="1"/>
  <c r="D210" i="5"/>
  <c r="Y210" i="5" s="1"/>
  <c r="J208" i="5"/>
  <c r="K208" i="5" s="1"/>
  <c r="I208" i="5"/>
  <c r="H208" i="5"/>
  <c r="G208" i="5"/>
  <c r="F208" i="5"/>
  <c r="E208" i="5"/>
  <c r="Z208" i="5" s="1"/>
  <c r="D208" i="5"/>
  <c r="Y208" i="5" s="1"/>
  <c r="J206" i="5"/>
  <c r="K206" i="5" s="1"/>
  <c r="I206" i="5"/>
  <c r="H206" i="5"/>
  <c r="G206" i="5"/>
  <c r="F206" i="5"/>
  <c r="E206" i="5"/>
  <c r="Z206" i="5" s="1"/>
  <c r="D206" i="5"/>
  <c r="Y206" i="5" s="1"/>
  <c r="J204" i="5"/>
  <c r="K204" i="5" s="1"/>
  <c r="I204" i="5"/>
  <c r="H204" i="5"/>
  <c r="G204" i="5"/>
  <c r="F204" i="5"/>
  <c r="E204" i="5"/>
  <c r="Z204" i="5" s="1"/>
  <c r="D204" i="5"/>
  <c r="Y204" i="5" s="1"/>
  <c r="J202" i="5"/>
  <c r="K202" i="5" s="1"/>
  <c r="I202" i="5"/>
  <c r="H202" i="5"/>
  <c r="G202" i="5"/>
  <c r="F202" i="5"/>
  <c r="E202" i="5"/>
  <c r="Z202" i="5" s="1"/>
  <c r="D202" i="5"/>
  <c r="Y202" i="5" s="1"/>
  <c r="J200" i="5"/>
  <c r="K200" i="5" s="1"/>
  <c r="I200" i="5"/>
  <c r="H200" i="5"/>
  <c r="G200" i="5"/>
  <c r="F200" i="5"/>
  <c r="E200" i="5"/>
  <c r="Z200" i="5" s="1"/>
  <c r="D200" i="5"/>
  <c r="Y200" i="5" s="1"/>
  <c r="J198" i="5"/>
  <c r="I198" i="5"/>
  <c r="H198" i="5"/>
  <c r="G198" i="5"/>
  <c r="F198" i="5"/>
  <c r="E198" i="5"/>
  <c r="Z198" i="5" s="1"/>
  <c r="D198" i="5"/>
  <c r="Y198" i="5" s="1"/>
  <c r="J196" i="5"/>
  <c r="K196" i="5" s="1"/>
  <c r="I196" i="5"/>
  <c r="H196" i="5"/>
  <c r="G196" i="5"/>
  <c r="F196" i="5"/>
  <c r="E196" i="5"/>
  <c r="Z196" i="5" s="1"/>
  <c r="D196" i="5"/>
  <c r="Y196" i="5" s="1"/>
  <c r="J194" i="5"/>
  <c r="K194" i="5" s="1"/>
  <c r="I194" i="5"/>
  <c r="H194" i="5"/>
  <c r="G194" i="5"/>
  <c r="F194" i="5"/>
  <c r="E194" i="5"/>
  <c r="Z194" i="5" s="1"/>
  <c r="D194" i="5"/>
  <c r="Y194" i="5" s="1"/>
  <c r="J192" i="5"/>
  <c r="K192" i="5" s="1"/>
  <c r="I192" i="5"/>
  <c r="H192" i="5"/>
  <c r="G192" i="5"/>
  <c r="F192" i="5"/>
  <c r="E192" i="5"/>
  <c r="Z192" i="5" s="1"/>
  <c r="D192" i="5"/>
  <c r="Y192" i="5" s="1"/>
  <c r="J190" i="5"/>
  <c r="K190" i="5" s="1"/>
  <c r="I190" i="5"/>
  <c r="H190" i="5"/>
  <c r="G190" i="5"/>
  <c r="F190" i="5"/>
  <c r="E190" i="5"/>
  <c r="Z190" i="5" s="1"/>
  <c r="D190" i="5"/>
  <c r="Y190" i="5" s="1"/>
  <c r="J188" i="5"/>
  <c r="K188" i="5" s="1"/>
  <c r="I188" i="5"/>
  <c r="H188" i="5"/>
  <c r="G188" i="5"/>
  <c r="F188" i="5"/>
  <c r="E188" i="5"/>
  <c r="Z188" i="5" s="1"/>
  <c r="D188" i="5"/>
  <c r="Y188" i="5" s="1"/>
  <c r="J186" i="5"/>
  <c r="K186" i="5" s="1"/>
  <c r="I186" i="5"/>
  <c r="H186" i="5"/>
  <c r="G186" i="5"/>
  <c r="F186" i="5"/>
  <c r="E186" i="5"/>
  <c r="Z186" i="5" s="1"/>
  <c r="D186" i="5"/>
  <c r="Y186" i="5" s="1"/>
  <c r="J184" i="5"/>
  <c r="K184" i="5" s="1"/>
  <c r="I184" i="5"/>
  <c r="H184" i="5"/>
  <c r="G184" i="5"/>
  <c r="F184" i="5"/>
  <c r="E184" i="5"/>
  <c r="Z184" i="5" s="1"/>
  <c r="D184" i="5"/>
  <c r="Y184" i="5" s="1"/>
  <c r="J182" i="5"/>
  <c r="K182" i="5" s="1"/>
  <c r="I182" i="5"/>
  <c r="H182" i="5"/>
  <c r="G182" i="5"/>
  <c r="F182" i="5"/>
  <c r="E182" i="5"/>
  <c r="Z182" i="5" s="1"/>
  <c r="D182" i="5"/>
  <c r="Y182" i="5" s="1"/>
  <c r="J180" i="5"/>
  <c r="K180" i="5" s="1"/>
  <c r="I180" i="5"/>
  <c r="H180" i="5"/>
  <c r="G180" i="5"/>
  <c r="F180" i="5"/>
  <c r="E180" i="5"/>
  <c r="Z180" i="5" s="1"/>
  <c r="D180" i="5"/>
  <c r="Y180" i="5" s="1"/>
  <c r="J178" i="5"/>
  <c r="K178" i="5" s="1"/>
  <c r="I178" i="5"/>
  <c r="H178" i="5"/>
  <c r="G178" i="5"/>
  <c r="F178" i="5"/>
  <c r="E178" i="5"/>
  <c r="Z178" i="5" s="1"/>
  <c r="D178" i="5"/>
  <c r="Y178" i="5" s="1"/>
  <c r="J176" i="5"/>
  <c r="K176" i="5" s="1"/>
  <c r="I176" i="5"/>
  <c r="H176" i="5"/>
  <c r="G176" i="5"/>
  <c r="F176" i="5"/>
  <c r="E176" i="5"/>
  <c r="Z176" i="5" s="1"/>
  <c r="D176" i="5"/>
  <c r="Y176" i="5" s="1"/>
  <c r="J174" i="5"/>
  <c r="K174" i="5" s="1"/>
  <c r="I174" i="5"/>
  <c r="H174" i="5"/>
  <c r="G174" i="5"/>
  <c r="F174" i="5"/>
  <c r="E174" i="5"/>
  <c r="Z174" i="5" s="1"/>
  <c r="D174" i="5"/>
  <c r="Y174" i="5" s="1"/>
  <c r="J172" i="5"/>
  <c r="K172" i="5" s="1"/>
  <c r="I172" i="5"/>
  <c r="H172" i="5"/>
  <c r="G172" i="5"/>
  <c r="F172" i="5"/>
  <c r="E172" i="5"/>
  <c r="Z172" i="5" s="1"/>
  <c r="D172" i="5"/>
  <c r="Y172" i="5" s="1"/>
  <c r="J170" i="5"/>
  <c r="K170" i="5" s="1"/>
  <c r="I170" i="5"/>
  <c r="H170" i="5"/>
  <c r="G170" i="5"/>
  <c r="F170" i="5"/>
  <c r="E170" i="5"/>
  <c r="Z170" i="5" s="1"/>
  <c r="D170" i="5"/>
  <c r="Y170" i="5" s="1"/>
  <c r="J168" i="5"/>
  <c r="K168" i="5" s="1"/>
  <c r="I168" i="5"/>
  <c r="H168" i="5"/>
  <c r="G168" i="5"/>
  <c r="F168" i="5"/>
  <c r="E168" i="5"/>
  <c r="Z168" i="5" s="1"/>
  <c r="D168" i="5"/>
  <c r="Y168" i="5" s="1"/>
  <c r="J166" i="5"/>
  <c r="K166" i="5" s="1"/>
  <c r="I166" i="5"/>
  <c r="H166" i="5"/>
  <c r="G166" i="5"/>
  <c r="F166" i="5"/>
  <c r="E166" i="5"/>
  <c r="Z166" i="5" s="1"/>
  <c r="D166" i="5"/>
  <c r="Y166" i="5" s="1"/>
  <c r="J164" i="5"/>
  <c r="K164" i="5" s="1"/>
  <c r="I164" i="5"/>
  <c r="H164" i="5"/>
  <c r="G164" i="5"/>
  <c r="F164" i="5"/>
  <c r="E164" i="5"/>
  <c r="Z164" i="5" s="1"/>
  <c r="D164" i="5"/>
  <c r="Y164" i="5" s="1"/>
  <c r="J162" i="5"/>
  <c r="K162" i="5" s="1"/>
  <c r="I162" i="5"/>
  <c r="H162" i="5"/>
  <c r="G162" i="5"/>
  <c r="F162" i="5"/>
  <c r="E162" i="5"/>
  <c r="Z162" i="5" s="1"/>
  <c r="D162" i="5"/>
  <c r="Y162" i="5" s="1"/>
  <c r="J160" i="5"/>
  <c r="K160" i="5" s="1"/>
  <c r="I160" i="5"/>
  <c r="H160" i="5"/>
  <c r="G160" i="5"/>
  <c r="F160" i="5"/>
  <c r="E160" i="5"/>
  <c r="Z160" i="5" s="1"/>
  <c r="D160" i="5"/>
  <c r="Y160" i="5" s="1"/>
  <c r="J158" i="5"/>
  <c r="K158" i="5" s="1"/>
  <c r="I158" i="5"/>
  <c r="H158" i="5"/>
  <c r="G158" i="5"/>
  <c r="F158" i="5"/>
  <c r="E158" i="5"/>
  <c r="Z158" i="5" s="1"/>
  <c r="D158" i="5"/>
  <c r="Y158" i="5" s="1"/>
  <c r="J156" i="5"/>
  <c r="K156" i="5" s="1"/>
  <c r="I156" i="5"/>
  <c r="H156" i="5"/>
  <c r="G156" i="5"/>
  <c r="F156" i="5"/>
  <c r="E156" i="5"/>
  <c r="D156" i="5"/>
  <c r="Y156" i="5" s="1"/>
  <c r="J154" i="5"/>
  <c r="K154" i="5" s="1"/>
  <c r="I154" i="5"/>
  <c r="H154" i="5"/>
  <c r="G154" i="5"/>
  <c r="F154" i="5"/>
  <c r="E154" i="5"/>
  <c r="Z154" i="5" s="1"/>
  <c r="D154" i="5"/>
  <c r="Y154" i="5" s="1"/>
  <c r="J152" i="5"/>
  <c r="K152" i="5" s="1"/>
  <c r="I152" i="5"/>
  <c r="H152" i="5"/>
  <c r="G152" i="5"/>
  <c r="F152" i="5"/>
  <c r="E152" i="5"/>
  <c r="Z152" i="5" s="1"/>
  <c r="D152" i="5"/>
  <c r="Y152" i="5" s="1"/>
  <c r="J150" i="5"/>
  <c r="K150" i="5" s="1"/>
  <c r="I150" i="5"/>
  <c r="H150" i="5"/>
  <c r="G150" i="5"/>
  <c r="F150" i="5"/>
  <c r="E150" i="5"/>
  <c r="Z150" i="5" s="1"/>
  <c r="D150" i="5"/>
  <c r="Y150" i="5" s="1"/>
  <c r="J148" i="5"/>
  <c r="K148" i="5" s="1"/>
  <c r="I148" i="5"/>
  <c r="H148" i="5"/>
  <c r="G148" i="5"/>
  <c r="F148" i="5"/>
  <c r="E148" i="5"/>
  <c r="Z148" i="5" s="1"/>
  <c r="D148" i="5"/>
  <c r="Y148" i="5" s="1"/>
  <c r="J146" i="5"/>
  <c r="K146" i="5" s="1"/>
  <c r="I146" i="5"/>
  <c r="H146" i="5"/>
  <c r="G146" i="5"/>
  <c r="F146" i="5"/>
  <c r="E146" i="5"/>
  <c r="Z146" i="5" s="1"/>
  <c r="D146" i="5"/>
  <c r="Y146" i="5" s="1"/>
  <c r="J144" i="5"/>
  <c r="K144" i="5" s="1"/>
  <c r="I144" i="5"/>
  <c r="H144" i="5"/>
  <c r="G144" i="5"/>
  <c r="F144" i="5"/>
  <c r="E144" i="5"/>
  <c r="Z144" i="5" s="1"/>
  <c r="D144" i="5"/>
  <c r="Y144" i="5" s="1"/>
  <c r="J142" i="5"/>
  <c r="K142" i="5" s="1"/>
  <c r="I142" i="5"/>
  <c r="H142" i="5"/>
  <c r="G142" i="5"/>
  <c r="F142" i="5"/>
  <c r="E142" i="5"/>
  <c r="Z142" i="5" s="1"/>
  <c r="D142" i="5"/>
  <c r="Y142" i="5" s="1"/>
  <c r="J140" i="5"/>
  <c r="K140" i="5" s="1"/>
  <c r="I140" i="5"/>
  <c r="H140" i="5"/>
  <c r="G140" i="5"/>
  <c r="F140" i="5"/>
  <c r="E140" i="5"/>
  <c r="Z140" i="5" s="1"/>
  <c r="D140" i="5"/>
  <c r="Y140" i="5" s="1"/>
  <c r="J138" i="5"/>
  <c r="K138" i="5" s="1"/>
  <c r="I138" i="5"/>
  <c r="H138" i="5"/>
  <c r="G138" i="5"/>
  <c r="F138" i="5"/>
  <c r="E138" i="5"/>
  <c r="Z138" i="5" s="1"/>
  <c r="D138" i="5"/>
  <c r="Y138" i="5" s="1"/>
  <c r="J136" i="5"/>
  <c r="K136" i="5" s="1"/>
  <c r="I136" i="5"/>
  <c r="H136" i="5"/>
  <c r="G136" i="5"/>
  <c r="F136" i="5"/>
  <c r="E136" i="5"/>
  <c r="Z136" i="5" s="1"/>
  <c r="D136" i="5"/>
  <c r="Y136" i="5" s="1"/>
  <c r="J134" i="5"/>
  <c r="I134" i="5"/>
  <c r="H134" i="5"/>
  <c r="G134" i="5"/>
  <c r="F134" i="5"/>
  <c r="E134" i="5"/>
  <c r="Z134" i="5" s="1"/>
  <c r="D134" i="5"/>
  <c r="Y134" i="5" s="1"/>
  <c r="J132" i="5"/>
  <c r="K132" i="5" s="1"/>
  <c r="I132" i="5"/>
  <c r="H132" i="5"/>
  <c r="G132" i="5"/>
  <c r="F132" i="5"/>
  <c r="E132" i="5"/>
  <c r="Z132" i="5" s="1"/>
  <c r="D132" i="5"/>
  <c r="Y132" i="5" s="1"/>
  <c r="J130" i="5"/>
  <c r="K130" i="5" s="1"/>
  <c r="I130" i="5"/>
  <c r="H130" i="5"/>
  <c r="G130" i="5"/>
  <c r="F130" i="5"/>
  <c r="E130" i="5"/>
  <c r="Z130" i="5" s="1"/>
  <c r="D130" i="5"/>
  <c r="Y130" i="5" s="1"/>
  <c r="J128" i="5"/>
  <c r="K128" i="5" s="1"/>
  <c r="I128" i="5"/>
  <c r="H128" i="5"/>
  <c r="G128" i="5"/>
  <c r="F128" i="5"/>
  <c r="E128" i="5"/>
  <c r="Z128" i="5" s="1"/>
  <c r="D128" i="5"/>
  <c r="Y128" i="5" s="1"/>
  <c r="J126" i="5"/>
  <c r="K126" i="5" s="1"/>
  <c r="I126" i="5"/>
  <c r="H126" i="5"/>
  <c r="G126" i="5"/>
  <c r="F126" i="5"/>
  <c r="E126" i="5"/>
  <c r="Z126" i="5" s="1"/>
  <c r="D126" i="5"/>
  <c r="Y126" i="5" s="1"/>
  <c r="J124" i="5"/>
  <c r="K124" i="5" s="1"/>
  <c r="I124" i="5"/>
  <c r="H124" i="5"/>
  <c r="G124" i="5"/>
  <c r="F124" i="5"/>
  <c r="E124" i="5"/>
  <c r="Z124" i="5" s="1"/>
  <c r="D124" i="5"/>
  <c r="Y124" i="5" s="1"/>
  <c r="J122" i="5"/>
  <c r="K122" i="5" s="1"/>
  <c r="I122" i="5"/>
  <c r="H122" i="5"/>
  <c r="G122" i="5"/>
  <c r="F122" i="5"/>
  <c r="E122" i="5"/>
  <c r="Z122" i="5" s="1"/>
  <c r="D122" i="5"/>
  <c r="J120" i="5"/>
  <c r="K120" i="5" s="1"/>
  <c r="I120" i="5"/>
  <c r="H120" i="5"/>
  <c r="G120" i="5"/>
  <c r="F120" i="5"/>
  <c r="E120" i="5"/>
  <c r="Z120" i="5" s="1"/>
  <c r="D120" i="5"/>
  <c r="Y120" i="5" s="1"/>
  <c r="J118" i="5"/>
  <c r="K118" i="5" s="1"/>
  <c r="I118" i="5"/>
  <c r="H118" i="5"/>
  <c r="G118" i="5"/>
  <c r="F118" i="5"/>
  <c r="E118" i="5"/>
  <c r="Z118" i="5" s="1"/>
  <c r="D118" i="5"/>
  <c r="Y118" i="5" s="1"/>
  <c r="J116" i="5"/>
  <c r="K116" i="5" s="1"/>
  <c r="I116" i="5"/>
  <c r="H116" i="5"/>
  <c r="G116" i="5"/>
  <c r="F116" i="5"/>
  <c r="E116" i="5"/>
  <c r="Z116" i="5" s="1"/>
  <c r="D116" i="5"/>
  <c r="Y116" i="5" s="1"/>
  <c r="J114" i="5"/>
  <c r="K114" i="5" s="1"/>
  <c r="I114" i="5"/>
  <c r="H114" i="5"/>
  <c r="G114" i="5"/>
  <c r="F114" i="5"/>
  <c r="E114" i="5"/>
  <c r="Z114" i="5" s="1"/>
  <c r="D114" i="5"/>
  <c r="Y114" i="5" s="1"/>
  <c r="J112" i="5"/>
  <c r="K112" i="5" s="1"/>
  <c r="I112" i="5"/>
  <c r="H112" i="5"/>
  <c r="G112" i="5"/>
  <c r="F112" i="5"/>
  <c r="E112" i="5"/>
  <c r="Z112" i="5" s="1"/>
  <c r="D112" i="5"/>
  <c r="Y112" i="5" s="1"/>
  <c r="J110" i="5"/>
  <c r="K110" i="5" s="1"/>
  <c r="I110" i="5"/>
  <c r="H110" i="5"/>
  <c r="G110" i="5"/>
  <c r="F110" i="5"/>
  <c r="E110" i="5"/>
  <c r="Z110" i="5" s="1"/>
  <c r="D110" i="5"/>
  <c r="Y110" i="5" s="1"/>
  <c r="J108" i="5"/>
  <c r="K108" i="5" s="1"/>
  <c r="I108" i="5"/>
  <c r="H108" i="5"/>
  <c r="G108" i="5"/>
  <c r="F108" i="5"/>
  <c r="E108" i="5"/>
  <c r="D108" i="5"/>
  <c r="Y108" i="5" s="1"/>
  <c r="J106" i="5"/>
  <c r="K106" i="5" s="1"/>
  <c r="I106" i="5"/>
  <c r="H106" i="5"/>
  <c r="G106" i="5"/>
  <c r="F106" i="5"/>
  <c r="E106" i="5"/>
  <c r="Z106" i="5" s="1"/>
  <c r="D106" i="5"/>
  <c r="Y106" i="5" s="1"/>
  <c r="J104" i="5"/>
  <c r="K104" i="5" s="1"/>
  <c r="I104" i="5"/>
  <c r="H104" i="5"/>
  <c r="G104" i="5"/>
  <c r="F104" i="5"/>
  <c r="E104" i="5"/>
  <c r="Z104" i="5" s="1"/>
  <c r="D104" i="5"/>
  <c r="Y104" i="5" s="1"/>
  <c r="J102" i="5"/>
  <c r="K102" i="5" s="1"/>
  <c r="I102" i="5"/>
  <c r="H102" i="5"/>
  <c r="G102" i="5"/>
  <c r="F102" i="5"/>
  <c r="E102" i="5"/>
  <c r="Z102" i="5" s="1"/>
  <c r="D102" i="5"/>
  <c r="Y102" i="5" s="1"/>
  <c r="J100" i="5"/>
  <c r="K100" i="5" s="1"/>
  <c r="I100" i="5"/>
  <c r="H100" i="5"/>
  <c r="G100" i="5"/>
  <c r="F100" i="5"/>
  <c r="E100" i="5"/>
  <c r="Z100" i="5" s="1"/>
  <c r="D100" i="5"/>
  <c r="Y100" i="5" s="1"/>
  <c r="J98" i="5"/>
  <c r="K98" i="5" s="1"/>
  <c r="I98" i="5"/>
  <c r="H98" i="5"/>
  <c r="G98" i="5"/>
  <c r="F98" i="5"/>
  <c r="E98" i="5"/>
  <c r="Z98" i="5" s="1"/>
  <c r="D98" i="5"/>
  <c r="Y98" i="5" s="1"/>
  <c r="J96" i="5"/>
  <c r="K96" i="5" s="1"/>
  <c r="I96" i="5"/>
  <c r="H96" i="5"/>
  <c r="G96" i="5"/>
  <c r="F96" i="5"/>
  <c r="E96" i="5"/>
  <c r="Z96" i="5" s="1"/>
  <c r="D96" i="5"/>
  <c r="Y96" i="5" s="1"/>
  <c r="J94" i="5"/>
  <c r="I94" i="5"/>
  <c r="H94" i="5"/>
  <c r="G94" i="5"/>
  <c r="F94" i="5"/>
  <c r="E94" i="5"/>
  <c r="Z94" i="5" s="1"/>
  <c r="D94" i="5"/>
  <c r="Y94" i="5" s="1"/>
  <c r="J92" i="5"/>
  <c r="K92" i="5" s="1"/>
  <c r="I92" i="5"/>
  <c r="H92" i="5"/>
  <c r="G92" i="5"/>
  <c r="F92" i="5"/>
  <c r="E92" i="5"/>
  <c r="Z92" i="5" s="1"/>
  <c r="D92" i="5"/>
  <c r="Y92" i="5" s="1"/>
  <c r="J90" i="5"/>
  <c r="K90" i="5" s="1"/>
  <c r="I90" i="5"/>
  <c r="H90" i="5"/>
  <c r="G90" i="5"/>
  <c r="F90" i="5"/>
  <c r="E90" i="5"/>
  <c r="Z90" i="5" s="1"/>
  <c r="D90" i="5"/>
  <c r="Y90" i="5" s="1"/>
  <c r="J88" i="5"/>
  <c r="K88" i="5" s="1"/>
  <c r="I88" i="5"/>
  <c r="H88" i="5"/>
  <c r="G88" i="5"/>
  <c r="F88" i="5"/>
  <c r="E88" i="5"/>
  <c r="Z88" i="5" s="1"/>
  <c r="D88" i="5"/>
  <c r="Y88" i="5" s="1"/>
  <c r="J86" i="5"/>
  <c r="K86" i="5" s="1"/>
  <c r="I86" i="5"/>
  <c r="H86" i="5"/>
  <c r="G86" i="5"/>
  <c r="F86" i="5"/>
  <c r="E86" i="5"/>
  <c r="Z86" i="5" s="1"/>
  <c r="D86" i="5"/>
  <c r="Y86" i="5" s="1"/>
  <c r="J84" i="5"/>
  <c r="K84" i="5" s="1"/>
  <c r="I84" i="5"/>
  <c r="H84" i="5"/>
  <c r="G84" i="5"/>
  <c r="F84" i="5"/>
  <c r="E84" i="5"/>
  <c r="Z84" i="5" s="1"/>
  <c r="D84" i="5"/>
  <c r="Y84" i="5" s="1"/>
  <c r="J82" i="5"/>
  <c r="K82" i="5" s="1"/>
  <c r="I82" i="5"/>
  <c r="H82" i="5"/>
  <c r="G82" i="5"/>
  <c r="F82" i="5"/>
  <c r="E82" i="5"/>
  <c r="Z82" i="5" s="1"/>
  <c r="D82" i="5"/>
  <c r="Y82" i="5" s="1"/>
  <c r="J80" i="5"/>
  <c r="K80" i="5" s="1"/>
  <c r="I80" i="5"/>
  <c r="H80" i="5"/>
  <c r="G80" i="5"/>
  <c r="F80" i="5"/>
  <c r="E80" i="5"/>
  <c r="Z80" i="5" s="1"/>
  <c r="D80" i="5"/>
  <c r="Y80" i="5" s="1"/>
  <c r="J78" i="5"/>
  <c r="K78" i="5" s="1"/>
  <c r="I78" i="5"/>
  <c r="H78" i="5"/>
  <c r="G78" i="5"/>
  <c r="F78" i="5"/>
  <c r="E78" i="5"/>
  <c r="Z78" i="5" s="1"/>
  <c r="D78" i="5"/>
  <c r="Y78" i="5" s="1"/>
  <c r="J76" i="5"/>
  <c r="K76" i="5" s="1"/>
  <c r="I76" i="5"/>
  <c r="H76" i="5"/>
  <c r="G76" i="5"/>
  <c r="F76" i="5"/>
  <c r="E76" i="5"/>
  <c r="Z76" i="5" s="1"/>
  <c r="D76" i="5"/>
  <c r="Y76" i="5" s="1"/>
  <c r="J74" i="5"/>
  <c r="K74" i="5" s="1"/>
  <c r="I74" i="5"/>
  <c r="H74" i="5"/>
  <c r="G74" i="5"/>
  <c r="F74" i="5"/>
  <c r="E74" i="5"/>
  <c r="Z74" i="5" s="1"/>
  <c r="D74" i="5"/>
  <c r="Y74" i="5" s="1"/>
  <c r="J72" i="5"/>
  <c r="K72" i="5" s="1"/>
  <c r="I72" i="5"/>
  <c r="H72" i="5"/>
  <c r="G72" i="5"/>
  <c r="F72" i="5"/>
  <c r="E72" i="5"/>
  <c r="Z72" i="5" s="1"/>
  <c r="D72" i="5"/>
  <c r="Y72" i="5" s="1"/>
  <c r="J70" i="5"/>
  <c r="K70" i="5" s="1"/>
  <c r="I70" i="5"/>
  <c r="H70" i="5"/>
  <c r="G70" i="5"/>
  <c r="F70" i="5"/>
  <c r="E70" i="5"/>
  <c r="Z70" i="5" s="1"/>
  <c r="D70" i="5"/>
  <c r="Y70" i="5" s="1"/>
  <c r="J68" i="5"/>
  <c r="K68" i="5" s="1"/>
  <c r="I68" i="5"/>
  <c r="H68" i="5"/>
  <c r="G68" i="5"/>
  <c r="F68" i="5"/>
  <c r="E68" i="5"/>
  <c r="Z68" i="5" s="1"/>
  <c r="D68" i="5"/>
  <c r="Y68" i="5" s="1"/>
  <c r="J66" i="5"/>
  <c r="K66" i="5" s="1"/>
  <c r="I66" i="5"/>
  <c r="H66" i="5"/>
  <c r="G66" i="5"/>
  <c r="F66" i="5"/>
  <c r="E66" i="5"/>
  <c r="Z66" i="5" s="1"/>
  <c r="D66" i="5"/>
  <c r="Y66" i="5" s="1"/>
  <c r="J64" i="5"/>
  <c r="K64" i="5" s="1"/>
  <c r="I64" i="5"/>
  <c r="H64" i="5"/>
  <c r="G64" i="5"/>
  <c r="F64" i="5"/>
  <c r="Z64" i="5"/>
  <c r="D64" i="5"/>
  <c r="Y64" i="5" s="1"/>
  <c r="J62" i="5"/>
  <c r="K62" i="5" s="1"/>
  <c r="I62" i="5"/>
  <c r="H62" i="5"/>
  <c r="G62" i="5"/>
  <c r="F62" i="5"/>
  <c r="E62" i="5"/>
  <c r="Z62" i="5" s="1"/>
  <c r="D62" i="5"/>
  <c r="Y62" i="5" s="1"/>
  <c r="J60" i="5"/>
  <c r="K60" i="5" s="1"/>
  <c r="I60" i="5"/>
  <c r="H60" i="5"/>
  <c r="G60" i="5"/>
  <c r="F60" i="5"/>
  <c r="E60" i="5"/>
  <c r="Z60" i="5" s="1"/>
  <c r="D60" i="5"/>
  <c r="Y60" i="5" s="1"/>
  <c r="J58" i="5"/>
  <c r="K58" i="5" s="1"/>
  <c r="I58" i="5"/>
  <c r="H58" i="5"/>
  <c r="G58" i="5"/>
  <c r="F58" i="5"/>
  <c r="E58" i="5"/>
  <c r="Z58" i="5" s="1"/>
  <c r="D58" i="5"/>
  <c r="Y58" i="5" s="1"/>
  <c r="J56" i="5"/>
  <c r="K56" i="5" s="1"/>
  <c r="I56" i="5"/>
  <c r="H56" i="5"/>
  <c r="G56" i="5"/>
  <c r="F56" i="5"/>
  <c r="E56" i="5"/>
  <c r="Z56" i="5" s="1"/>
  <c r="D56" i="5"/>
  <c r="Y56" i="5" s="1"/>
  <c r="J54" i="5"/>
  <c r="I54" i="5"/>
  <c r="H54" i="5"/>
  <c r="G54" i="5"/>
  <c r="F54" i="5"/>
  <c r="E54" i="5"/>
  <c r="Z54" i="5" s="1"/>
  <c r="D54" i="5"/>
  <c r="Y54" i="5" s="1"/>
  <c r="J52" i="5"/>
  <c r="K52" i="5" s="1"/>
  <c r="I52" i="5"/>
  <c r="H52" i="5"/>
  <c r="G52" i="5"/>
  <c r="F52" i="5"/>
  <c r="E52" i="5"/>
  <c r="Z52" i="5" s="1"/>
  <c r="D52" i="5"/>
  <c r="Y52" i="5" s="1"/>
  <c r="J50" i="5"/>
  <c r="K50" i="5" s="1"/>
  <c r="I50" i="5"/>
  <c r="H50" i="5"/>
  <c r="G50" i="5"/>
  <c r="F50" i="5"/>
  <c r="E50" i="5"/>
  <c r="Z50" i="5" s="1"/>
  <c r="D50" i="5"/>
  <c r="Y50" i="5" s="1"/>
  <c r="J48" i="5"/>
  <c r="K48" i="5" s="1"/>
  <c r="I48" i="5"/>
  <c r="H48" i="5"/>
  <c r="G48" i="5"/>
  <c r="F48" i="5"/>
  <c r="E48" i="5"/>
  <c r="Z48" i="5" s="1"/>
  <c r="D48" i="5"/>
  <c r="Y48" i="5" s="1"/>
  <c r="J46" i="5"/>
  <c r="K46" i="5" s="1"/>
  <c r="I46" i="5"/>
  <c r="H46" i="5"/>
  <c r="G46" i="5"/>
  <c r="F46" i="5"/>
  <c r="E46" i="5"/>
  <c r="Z46" i="5" s="1"/>
  <c r="D46" i="5"/>
  <c r="Y46" i="5" s="1"/>
  <c r="J44" i="5"/>
  <c r="K44" i="5" s="1"/>
  <c r="I44" i="5"/>
  <c r="H44" i="5"/>
  <c r="G44" i="5"/>
  <c r="F44" i="5"/>
  <c r="E44" i="5"/>
  <c r="D44" i="5"/>
  <c r="Y44" i="5" s="1"/>
  <c r="J42" i="5"/>
  <c r="K42" i="5" s="1"/>
  <c r="I42" i="5"/>
  <c r="H42" i="5"/>
  <c r="G42" i="5"/>
  <c r="F42" i="5"/>
  <c r="E42" i="5"/>
  <c r="Z42" i="5" s="1"/>
  <c r="D42" i="5"/>
  <c r="Y42" i="5" s="1"/>
  <c r="J40" i="5"/>
  <c r="K40" i="5" s="1"/>
  <c r="I40" i="5"/>
  <c r="H40" i="5"/>
  <c r="G40" i="5"/>
  <c r="F40" i="5"/>
  <c r="E40" i="5"/>
  <c r="Z40" i="5" s="1"/>
  <c r="D40" i="5"/>
  <c r="Y40" i="5" s="1"/>
  <c r="J38" i="5"/>
  <c r="K38" i="5" s="1"/>
  <c r="I38" i="5"/>
  <c r="H38" i="5"/>
  <c r="G38" i="5"/>
  <c r="F38" i="5"/>
  <c r="E38" i="5"/>
  <c r="Z38" i="5" s="1"/>
  <c r="D38" i="5"/>
  <c r="Y38" i="5" s="1"/>
  <c r="J36" i="5"/>
  <c r="K36" i="5" s="1"/>
  <c r="I36" i="5"/>
  <c r="H36" i="5"/>
  <c r="G36" i="5"/>
  <c r="F36" i="5"/>
  <c r="E36" i="5"/>
  <c r="Z36" i="5" s="1"/>
  <c r="D36" i="5"/>
  <c r="Y36" i="5" s="1"/>
  <c r="J34" i="5"/>
  <c r="K34" i="5" s="1"/>
  <c r="I34" i="5"/>
  <c r="H34" i="5"/>
  <c r="G34" i="5"/>
  <c r="F34" i="5"/>
  <c r="E34" i="5"/>
  <c r="Z34" i="5" s="1"/>
  <c r="D34" i="5"/>
  <c r="Y34" i="5" s="1"/>
  <c r="J32" i="5"/>
  <c r="K32" i="5" s="1"/>
  <c r="I32" i="5"/>
  <c r="H32" i="5"/>
  <c r="G32" i="5"/>
  <c r="F32" i="5"/>
  <c r="E32" i="5"/>
  <c r="Z32" i="5" s="1"/>
  <c r="D32" i="5"/>
  <c r="Y32" i="5" s="1"/>
  <c r="J30" i="5"/>
  <c r="K30" i="5" s="1"/>
  <c r="I30" i="5"/>
  <c r="H30" i="5"/>
  <c r="G30" i="5"/>
  <c r="F30" i="5"/>
  <c r="E30" i="5"/>
  <c r="Z30" i="5" s="1"/>
  <c r="D30" i="5"/>
  <c r="Y30" i="5" s="1"/>
  <c r="J28" i="5"/>
  <c r="K28" i="5" s="1"/>
  <c r="AK28" i="5" s="1"/>
  <c r="AL28" i="5" s="1"/>
  <c r="I28" i="5"/>
  <c r="H28" i="5"/>
  <c r="G28" i="5"/>
  <c r="F28" i="5"/>
  <c r="E28" i="5"/>
  <c r="Z28" i="5" s="1"/>
  <c r="D28" i="5"/>
  <c r="Y28" i="5" s="1"/>
  <c r="J26" i="5"/>
  <c r="K26" i="5" s="1"/>
  <c r="AJ26" i="5" s="1"/>
  <c r="AL26" i="5" s="1"/>
  <c r="I26" i="5"/>
  <c r="H26" i="5"/>
  <c r="G26" i="5"/>
  <c r="F26" i="5"/>
  <c r="E26" i="5"/>
  <c r="Z26" i="5" s="1"/>
  <c r="D26" i="5"/>
  <c r="Y26" i="5" s="1"/>
  <c r="J24" i="5"/>
  <c r="K24" i="5" s="1"/>
  <c r="AI24" i="5" s="1"/>
  <c r="AL24" i="5" s="1"/>
  <c r="I24" i="5"/>
  <c r="H24" i="5"/>
  <c r="G24" i="5"/>
  <c r="F24" i="5"/>
  <c r="E24" i="5"/>
  <c r="Z24" i="5" s="1"/>
  <c r="D24" i="5"/>
  <c r="Y24" i="5" s="1"/>
  <c r="J22" i="5"/>
  <c r="K22" i="5" s="1"/>
  <c r="AH22" i="5" s="1"/>
  <c r="AL22" i="5" s="1"/>
  <c r="I22" i="5"/>
  <c r="H22" i="5"/>
  <c r="G22" i="5"/>
  <c r="F22" i="5"/>
  <c r="E22" i="5"/>
  <c r="Z22" i="5" s="1"/>
  <c r="D22" i="5"/>
  <c r="Y22" i="5" s="1"/>
  <c r="J20" i="5"/>
  <c r="K20" i="5" s="1"/>
  <c r="I20" i="5"/>
  <c r="H20" i="5"/>
  <c r="G20" i="5"/>
  <c r="F20" i="5"/>
  <c r="E20" i="5"/>
  <c r="Z20" i="5" s="1"/>
  <c r="D20" i="5"/>
  <c r="Y20" i="5" s="1"/>
  <c r="K16" i="5"/>
  <c r="Z16" i="5"/>
  <c r="K14" i="5"/>
  <c r="AK14" i="5" s="1"/>
  <c r="AL14" i="5" s="1"/>
  <c r="Z14" i="5"/>
  <c r="Y14" i="5"/>
  <c r="Z12" i="5"/>
  <c r="K246" i="5"/>
  <c r="K240" i="5"/>
  <c r="K238" i="5"/>
  <c r="K198" i="5"/>
  <c r="K134" i="5"/>
  <c r="K94" i="5"/>
  <c r="K54" i="5"/>
  <c r="K12" i="5"/>
  <c r="Y234" i="5"/>
  <c r="Z228" i="5"/>
  <c r="Z220" i="5"/>
  <c r="Z156" i="5"/>
  <c r="Y122" i="5"/>
  <c r="Z108" i="5"/>
  <c r="Z44" i="5"/>
  <c r="Y16" i="5"/>
  <c r="Y12" i="5"/>
  <c r="K10" i="5"/>
  <c r="AG10" i="5" s="1"/>
  <c r="AL10" i="5" s="1"/>
  <c r="Z10" i="5"/>
  <c r="Y10" i="5"/>
  <c r="D393" i="4"/>
  <c r="D393" i="5" s="1"/>
  <c r="E393" i="4"/>
  <c r="D394" i="4"/>
  <c r="D394" i="5" s="1"/>
  <c r="E394" i="4"/>
  <c r="E394" i="5" s="1"/>
  <c r="D395" i="4"/>
  <c r="D395" i="5" s="1"/>
  <c r="E395" i="4"/>
  <c r="D396" i="4"/>
  <c r="D396" i="5" s="1"/>
  <c r="E396" i="4"/>
  <c r="E396" i="5" s="1"/>
  <c r="D397" i="4"/>
  <c r="D397" i="5" s="1"/>
  <c r="E397" i="4"/>
  <c r="D398" i="4"/>
  <c r="D398" i="5" s="1"/>
  <c r="E398" i="4"/>
  <c r="E398" i="5" s="1"/>
  <c r="D399" i="4"/>
  <c r="D399" i="5" s="1"/>
  <c r="E399" i="4"/>
  <c r="D400" i="4"/>
  <c r="D400" i="5" s="1"/>
  <c r="E400" i="4"/>
  <c r="E400" i="5" s="1"/>
  <c r="D401" i="4"/>
  <c r="D401" i="5" s="1"/>
  <c r="E401" i="4"/>
  <c r="D402" i="4"/>
  <c r="D402" i="5" s="1"/>
  <c r="E402" i="4"/>
  <c r="E402" i="5" s="1"/>
  <c r="D403" i="4"/>
  <c r="D403" i="5" s="1"/>
  <c r="E403" i="4"/>
  <c r="E392" i="4"/>
  <c r="E392" i="5" s="1"/>
  <c r="D392" i="4"/>
  <c r="D392" i="5" s="1"/>
  <c r="E391" i="4"/>
  <c r="D391" i="4"/>
  <c r="D391" i="5" s="1"/>
  <c r="E390" i="4"/>
  <c r="E390" i="5" s="1"/>
  <c r="D390" i="4"/>
  <c r="D390" i="5" s="1"/>
  <c r="E389" i="4"/>
  <c r="D389" i="4"/>
  <c r="D389" i="5" s="1"/>
  <c r="E388" i="4"/>
  <c r="E388" i="5" s="1"/>
  <c r="D388" i="4"/>
  <c r="D388" i="5" s="1"/>
  <c r="E387" i="4"/>
  <c r="D387" i="4"/>
  <c r="D387" i="5" s="1"/>
  <c r="E386" i="4"/>
  <c r="E386" i="5" s="1"/>
  <c r="D386" i="4"/>
  <c r="D386" i="5" s="1"/>
  <c r="E385" i="4"/>
  <c r="D385" i="4"/>
  <c r="D385" i="5" s="1"/>
  <c r="E384" i="4"/>
  <c r="E384" i="5" s="1"/>
  <c r="D384" i="4"/>
  <c r="D384" i="5" s="1"/>
  <c r="E383" i="4"/>
  <c r="E383" i="5" s="1"/>
  <c r="D383" i="4"/>
  <c r="D383" i="5" s="1"/>
  <c r="E382" i="4"/>
  <c r="E382" i="5" s="1"/>
  <c r="D382" i="4"/>
  <c r="D382" i="5" s="1"/>
  <c r="E381" i="4"/>
  <c r="E381" i="5" s="1"/>
  <c r="D381" i="4"/>
  <c r="D381" i="5" s="1"/>
  <c r="E380" i="4"/>
  <c r="E380" i="5" s="1"/>
  <c r="D380" i="4"/>
  <c r="D380" i="5" s="1"/>
  <c r="E379" i="4"/>
  <c r="D379" i="4"/>
  <c r="D379" i="5" s="1"/>
  <c r="E286" i="4"/>
  <c r="E286" i="5" s="1"/>
  <c r="D286" i="4"/>
  <c r="D286" i="5" s="1"/>
  <c r="T286" i="5" l="1"/>
  <c r="T401" i="5"/>
  <c r="T405" i="5"/>
  <c r="T379" i="4"/>
  <c r="T382" i="4"/>
  <c r="T384" i="4"/>
  <c r="T387" i="4"/>
  <c r="T388" i="4"/>
  <c r="T391" i="4"/>
  <c r="T397" i="4"/>
  <c r="T398" i="4"/>
  <c r="T322" i="5"/>
  <c r="T323" i="5"/>
  <c r="T324" i="5"/>
  <c r="T325" i="5"/>
  <c r="T326" i="5"/>
  <c r="T327" i="5"/>
  <c r="T328" i="5"/>
  <c r="T329" i="5"/>
  <c r="T330" i="5"/>
  <c r="T331" i="5"/>
  <c r="T332" i="5"/>
  <c r="T333" i="5"/>
  <c r="T334" i="5"/>
  <c r="T335" i="5"/>
  <c r="T336" i="5"/>
  <c r="T338" i="5"/>
  <c r="T339" i="5"/>
  <c r="T340" i="5"/>
  <c r="T341" i="5"/>
  <c r="T342" i="5"/>
  <c r="T343" i="5"/>
  <c r="T344" i="5"/>
  <c r="T345" i="5"/>
  <c r="T346" i="5"/>
  <c r="T347" i="5"/>
  <c r="T348" i="5"/>
  <c r="T349" i="5"/>
  <c r="T350" i="5"/>
  <c r="T351" i="5"/>
  <c r="T352" i="5"/>
  <c r="T353" i="5"/>
  <c r="T354" i="5"/>
  <c r="T355" i="5"/>
  <c r="T356" i="5"/>
  <c r="T357" i="5"/>
  <c r="T358" i="5"/>
  <c r="T359" i="5"/>
  <c r="T360" i="5"/>
  <c r="T361" i="5"/>
  <c r="T362" i="5"/>
  <c r="T363" i="5"/>
  <c r="T364" i="5"/>
  <c r="T365" i="5"/>
  <c r="T366" i="5"/>
  <c r="T367" i="5"/>
  <c r="T368" i="5"/>
  <c r="T369" i="5"/>
  <c r="T370" i="5"/>
  <c r="T371" i="5"/>
  <c r="T372" i="5"/>
  <c r="T373" i="5"/>
  <c r="T374" i="5"/>
  <c r="T375" i="5"/>
  <c r="T376" i="5"/>
  <c r="T377" i="5"/>
  <c r="T378" i="5"/>
  <c r="T379" i="5"/>
  <c r="T380" i="5"/>
  <c r="T381" i="5"/>
  <c r="T382" i="5"/>
  <c r="T383" i="5"/>
  <c r="T384" i="5"/>
  <c r="T385" i="5"/>
  <c r="T386" i="5"/>
  <c r="T393" i="5"/>
  <c r="T337" i="5"/>
  <c r="T286" i="4"/>
  <c r="T320" i="5"/>
  <c r="T321" i="5"/>
  <c r="T386" i="4"/>
  <c r="T381" i="4"/>
  <c r="T390" i="4"/>
  <c r="T385" i="4"/>
  <c r="T392" i="4"/>
  <c r="T394" i="4"/>
  <c r="T395" i="4"/>
  <c r="T396" i="4"/>
  <c r="J4" i="5" l="1"/>
  <c r="I4" i="5"/>
  <c r="H4" i="5"/>
  <c r="G4" i="5"/>
  <c r="F4" i="5"/>
  <c r="E406" i="4" l="1"/>
  <c r="E406" i="5" s="1"/>
  <c r="D406" i="4"/>
  <c r="D406" i="5" s="1"/>
  <c r="E405" i="4"/>
  <c r="E405" i="5" s="1"/>
  <c r="D405" i="4"/>
  <c r="D405" i="5" s="1"/>
  <c r="E404" i="4"/>
  <c r="E404" i="5" s="1"/>
  <c r="D404" i="4"/>
  <c r="D404" i="5" s="1"/>
  <c r="E378" i="4"/>
  <c r="E378" i="5" s="1"/>
  <c r="D378" i="4"/>
  <c r="D378" i="5" s="1"/>
  <c r="E377" i="4"/>
  <c r="E377" i="5" s="1"/>
  <c r="D377" i="4"/>
  <c r="D377" i="5" s="1"/>
  <c r="E376" i="4"/>
  <c r="E376" i="5" s="1"/>
  <c r="D376" i="4"/>
  <c r="D376" i="5" s="1"/>
  <c r="E375" i="4"/>
  <c r="E375" i="5" s="1"/>
  <c r="D375" i="4"/>
  <c r="D375" i="5" s="1"/>
  <c r="E374" i="4"/>
  <c r="E374" i="5" s="1"/>
  <c r="D374" i="4"/>
  <c r="D374" i="5" s="1"/>
  <c r="E373" i="4"/>
  <c r="E373" i="5" s="1"/>
  <c r="D373" i="4"/>
  <c r="D373" i="5" s="1"/>
  <c r="E372" i="4"/>
  <c r="E372" i="5" s="1"/>
  <c r="D372" i="4"/>
  <c r="D372" i="5" s="1"/>
  <c r="E371" i="4"/>
  <c r="E371" i="5" s="1"/>
  <c r="D371" i="4"/>
  <c r="D371" i="5" s="1"/>
  <c r="E370" i="4"/>
  <c r="E370" i="5" s="1"/>
  <c r="D370" i="4"/>
  <c r="D370" i="5" s="1"/>
  <c r="E369" i="4"/>
  <c r="E369" i="5" s="1"/>
  <c r="D369" i="4"/>
  <c r="D369" i="5" s="1"/>
  <c r="E368" i="4"/>
  <c r="E368" i="5" s="1"/>
  <c r="D368" i="4"/>
  <c r="D368" i="5" s="1"/>
  <c r="E367" i="4"/>
  <c r="E367" i="5" s="1"/>
  <c r="D367" i="4"/>
  <c r="D367" i="5" s="1"/>
  <c r="E366" i="4"/>
  <c r="E366" i="5" s="1"/>
  <c r="D366" i="4"/>
  <c r="D366" i="5" s="1"/>
  <c r="E365" i="4"/>
  <c r="E365" i="5" s="1"/>
  <c r="D365" i="4"/>
  <c r="D365" i="5" s="1"/>
  <c r="E364" i="4"/>
  <c r="E364" i="5" s="1"/>
  <c r="D364" i="4"/>
  <c r="D364" i="5" s="1"/>
  <c r="E363" i="4"/>
  <c r="E363" i="5" s="1"/>
  <c r="D363" i="4"/>
  <c r="D363" i="5" s="1"/>
  <c r="E362" i="4"/>
  <c r="E362" i="5" s="1"/>
  <c r="D362" i="4"/>
  <c r="D362" i="5" s="1"/>
  <c r="E361" i="4"/>
  <c r="E361" i="5" s="1"/>
  <c r="D361" i="4"/>
  <c r="D361" i="5" s="1"/>
  <c r="E360" i="4"/>
  <c r="E360" i="5" s="1"/>
  <c r="D360" i="4"/>
  <c r="D360" i="5" s="1"/>
  <c r="E359" i="4"/>
  <c r="E359" i="5" s="1"/>
  <c r="D359" i="4"/>
  <c r="D359" i="5" s="1"/>
  <c r="E358" i="4"/>
  <c r="E358" i="5" s="1"/>
  <c r="D358" i="4"/>
  <c r="D358" i="5" s="1"/>
  <c r="E357" i="4"/>
  <c r="E357" i="5" s="1"/>
  <c r="D357" i="4"/>
  <c r="D357" i="5" s="1"/>
  <c r="E356" i="4"/>
  <c r="E356" i="5" s="1"/>
  <c r="D356" i="4"/>
  <c r="D356" i="5" s="1"/>
  <c r="E355" i="4"/>
  <c r="E355" i="5" s="1"/>
  <c r="D355" i="4"/>
  <c r="D355" i="5" s="1"/>
  <c r="E354" i="4"/>
  <c r="E354" i="5" s="1"/>
  <c r="D354" i="4"/>
  <c r="D354" i="5" s="1"/>
  <c r="E353" i="4"/>
  <c r="E353" i="5" s="1"/>
  <c r="D353" i="4"/>
  <c r="D353" i="5" s="1"/>
  <c r="E352" i="4"/>
  <c r="E352" i="5" s="1"/>
  <c r="D352" i="4"/>
  <c r="D352" i="5" s="1"/>
  <c r="E351" i="4"/>
  <c r="E351" i="5" s="1"/>
  <c r="D351" i="4"/>
  <c r="D351" i="5" s="1"/>
  <c r="E350" i="4"/>
  <c r="E350" i="5" s="1"/>
  <c r="D350" i="4"/>
  <c r="D350" i="5" s="1"/>
  <c r="E349" i="4"/>
  <c r="E349" i="5" s="1"/>
  <c r="D349" i="4"/>
  <c r="D349" i="5" s="1"/>
  <c r="E348" i="4"/>
  <c r="E348" i="5" s="1"/>
  <c r="D348" i="4"/>
  <c r="D348" i="5" s="1"/>
  <c r="E347" i="4"/>
  <c r="E347" i="5" s="1"/>
  <c r="D347" i="4"/>
  <c r="D347" i="5" s="1"/>
  <c r="E346" i="4"/>
  <c r="E346" i="5" s="1"/>
  <c r="D346" i="4"/>
  <c r="D346" i="5" s="1"/>
  <c r="E345" i="4"/>
  <c r="E345" i="5" s="1"/>
  <c r="D345" i="4"/>
  <c r="D345" i="5" s="1"/>
  <c r="E344" i="4"/>
  <c r="E344" i="5" s="1"/>
  <c r="D344" i="4"/>
  <c r="D344" i="5" s="1"/>
  <c r="E343" i="4"/>
  <c r="E343" i="5" s="1"/>
  <c r="D343" i="4"/>
  <c r="D343" i="5" s="1"/>
  <c r="E342" i="4"/>
  <c r="E342" i="5" s="1"/>
  <c r="D342" i="4"/>
  <c r="D342" i="5" s="1"/>
  <c r="E341" i="4"/>
  <c r="E341" i="5" s="1"/>
  <c r="D341" i="4"/>
  <c r="D341" i="5" s="1"/>
  <c r="E340" i="4"/>
  <c r="E340" i="5" s="1"/>
  <c r="D340" i="4"/>
  <c r="D340" i="5" s="1"/>
  <c r="E339" i="4"/>
  <c r="E339" i="5" s="1"/>
  <c r="D339" i="4"/>
  <c r="D339" i="5" s="1"/>
  <c r="E338" i="4"/>
  <c r="E338" i="5" s="1"/>
  <c r="D338" i="4"/>
  <c r="D338" i="5" s="1"/>
  <c r="E337" i="4"/>
  <c r="E337" i="5" s="1"/>
  <c r="D337" i="4"/>
  <c r="D337" i="5" s="1"/>
  <c r="E336" i="4"/>
  <c r="E336" i="5" s="1"/>
  <c r="D336" i="4"/>
  <c r="D336" i="5" s="1"/>
  <c r="E335" i="4"/>
  <c r="E335" i="5" s="1"/>
  <c r="D335" i="4"/>
  <c r="D335" i="5" s="1"/>
  <c r="E334" i="4"/>
  <c r="E334" i="5" s="1"/>
  <c r="D334" i="4"/>
  <c r="D334" i="5" s="1"/>
  <c r="E333" i="4"/>
  <c r="E333" i="5" s="1"/>
  <c r="D333" i="4"/>
  <c r="D333" i="5" s="1"/>
  <c r="E332" i="4"/>
  <c r="E332" i="5" s="1"/>
  <c r="D332" i="4"/>
  <c r="D332" i="5" s="1"/>
  <c r="E331" i="4"/>
  <c r="E331" i="5" s="1"/>
  <c r="D331" i="4"/>
  <c r="D331" i="5" s="1"/>
  <c r="E330" i="4"/>
  <c r="E330" i="5" s="1"/>
  <c r="D330" i="4"/>
  <c r="D330" i="5" s="1"/>
  <c r="E329" i="4"/>
  <c r="E329" i="5" s="1"/>
  <c r="D329" i="4"/>
  <c r="D329" i="5" s="1"/>
  <c r="E328" i="4"/>
  <c r="E328" i="5" s="1"/>
  <c r="D328" i="4"/>
  <c r="D328" i="5" s="1"/>
  <c r="E327" i="4"/>
  <c r="E327" i="5" s="1"/>
  <c r="D327" i="4"/>
  <c r="D327" i="5" s="1"/>
  <c r="E326" i="4"/>
  <c r="E326" i="5" s="1"/>
  <c r="D326" i="4"/>
  <c r="D326" i="5" s="1"/>
  <c r="E325" i="4"/>
  <c r="E325" i="5" s="1"/>
  <c r="D325" i="4"/>
  <c r="D325" i="5" s="1"/>
  <c r="E324" i="4"/>
  <c r="E324" i="5" s="1"/>
  <c r="D324" i="4"/>
  <c r="D324" i="5" s="1"/>
  <c r="E323" i="4"/>
  <c r="E323" i="5" s="1"/>
  <c r="D323" i="4"/>
  <c r="D323" i="5" s="1"/>
  <c r="E322" i="4"/>
  <c r="E322" i="5" s="1"/>
  <c r="D322" i="4"/>
  <c r="D322" i="5" s="1"/>
  <c r="E321" i="4"/>
  <c r="E321" i="5" s="1"/>
  <c r="D321" i="4"/>
  <c r="D321" i="5" s="1"/>
  <c r="E320" i="4"/>
  <c r="E320" i="5" s="1"/>
  <c r="D320" i="4"/>
  <c r="D320" i="5" s="1"/>
  <c r="E319" i="4"/>
  <c r="E319" i="5" s="1"/>
  <c r="D319" i="4"/>
  <c r="D319" i="5" s="1"/>
  <c r="E318" i="4"/>
  <c r="E318" i="5" s="1"/>
  <c r="D318" i="4"/>
  <c r="D318" i="5" s="1"/>
  <c r="E317" i="4"/>
  <c r="E317" i="5" s="1"/>
  <c r="D317" i="4"/>
  <c r="D317" i="5" s="1"/>
  <c r="E316" i="4"/>
  <c r="E316" i="5" s="1"/>
  <c r="D316" i="4"/>
  <c r="D316" i="5" s="1"/>
  <c r="E315" i="4"/>
  <c r="E315" i="5" s="1"/>
  <c r="D315" i="4"/>
  <c r="D315" i="5" s="1"/>
  <c r="E314" i="4"/>
  <c r="E314" i="5" s="1"/>
  <c r="D314" i="4"/>
  <c r="D314" i="5" s="1"/>
  <c r="E313" i="4"/>
  <c r="E313" i="5" s="1"/>
  <c r="D313" i="4"/>
  <c r="D313" i="5" s="1"/>
  <c r="E312" i="4"/>
  <c r="E312" i="5" s="1"/>
  <c r="D312" i="4"/>
  <c r="D312" i="5" s="1"/>
  <c r="E311" i="4"/>
  <c r="E311" i="5" s="1"/>
  <c r="D311" i="4"/>
  <c r="D311" i="5" s="1"/>
  <c r="E310" i="4"/>
  <c r="E310" i="5" s="1"/>
  <c r="D310" i="4"/>
  <c r="D310" i="5" s="1"/>
  <c r="E309" i="4"/>
  <c r="E309" i="5" s="1"/>
  <c r="D309" i="4"/>
  <c r="D309" i="5" s="1"/>
  <c r="E308" i="4"/>
  <c r="E308" i="5" s="1"/>
  <c r="D308" i="4"/>
  <c r="D308" i="5" s="1"/>
  <c r="E307" i="4"/>
  <c r="E307" i="5" s="1"/>
  <c r="D307" i="4"/>
  <c r="D307" i="5" s="1"/>
  <c r="E306" i="4"/>
  <c r="E306" i="5" s="1"/>
  <c r="D306" i="4"/>
  <c r="D306" i="5" s="1"/>
  <c r="E305" i="4"/>
  <c r="E305" i="5" s="1"/>
  <c r="D305" i="4"/>
  <c r="D305" i="5" s="1"/>
  <c r="E304" i="4"/>
  <c r="E304" i="5" s="1"/>
  <c r="D304" i="4"/>
  <c r="D304" i="5" s="1"/>
  <c r="E303" i="4"/>
  <c r="E303" i="5" s="1"/>
  <c r="D303" i="4"/>
  <c r="D303" i="5" s="1"/>
  <c r="E302" i="4"/>
  <c r="E302" i="5" s="1"/>
  <c r="D302" i="4"/>
  <c r="D302" i="5" s="1"/>
  <c r="E301" i="4"/>
  <c r="E301" i="5" s="1"/>
  <c r="D301" i="4"/>
  <c r="D301" i="5" s="1"/>
  <c r="E300" i="4"/>
  <c r="E300" i="5" s="1"/>
  <c r="D300" i="4"/>
  <c r="D300" i="5" s="1"/>
  <c r="E299" i="4"/>
  <c r="E299" i="5" s="1"/>
  <c r="D299" i="4"/>
  <c r="D299" i="5" s="1"/>
  <c r="E298" i="4"/>
  <c r="E298" i="5" s="1"/>
  <c r="D298" i="4"/>
  <c r="D298" i="5" s="1"/>
  <c r="E297" i="4"/>
  <c r="E297" i="5" s="1"/>
  <c r="D297" i="4"/>
  <c r="D297" i="5" s="1"/>
  <c r="E296" i="4"/>
  <c r="E296" i="5" s="1"/>
  <c r="D296" i="4"/>
  <c r="D296" i="5" s="1"/>
  <c r="E295" i="4"/>
  <c r="E295" i="5" s="1"/>
  <c r="D295" i="4"/>
  <c r="D295" i="5" s="1"/>
  <c r="E294" i="4"/>
  <c r="E294" i="5" s="1"/>
  <c r="D294" i="4"/>
  <c r="D294" i="5" s="1"/>
  <c r="E293" i="4"/>
  <c r="E293" i="5" s="1"/>
  <c r="D293" i="4"/>
  <c r="D293" i="5" s="1"/>
  <c r="E292" i="4"/>
  <c r="E292" i="5" s="1"/>
  <c r="D292" i="4"/>
  <c r="D292" i="5" s="1"/>
  <c r="E291" i="4"/>
  <c r="E291" i="5" s="1"/>
  <c r="D291" i="4"/>
  <c r="D291" i="5" s="1"/>
  <c r="E290" i="4"/>
  <c r="E290" i="5" s="1"/>
  <c r="D290" i="4"/>
  <c r="D290" i="5" s="1"/>
  <c r="E288" i="4"/>
  <c r="E288" i="5" s="1"/>
  <c r="D288" i="4"/>
  <c r="D288" i="5" s="1"/>
  <c r="E287" i="4"/>
  <c r="E287" i="5" s="1"/>
  <c r="D287" i="4"/>
  <c r="D287" i="5" s="1"/>
  <c r="E285" i="4"/>
  <c r="D285" i="4"/>
  <c r="D285" i="5" l="1"/>
  <c r="E285" i="5"/>
  <c r="T356" i="4"/>
  <c r="T357" i="4"/>
  <c r="T358" i="4"/>
  <c r="T359" i="4"/>
  <c r="T360" i="4"/>
  <c r="T361" i="4"/>
  <c r="T362" i="4"/>
  <c r="T363" i="4"/>
  <c r="T364" i="4"/>
  <c r="T365" i="4"/>
  <c r="T366" i="4"/>
  <c r="T367" i="4"/>
  <c r="T368" i="4"/>
  <c r="T369" i="4"/>
  <c r="T370" i="4"/>
  <c r="T371" i="4"/>
  <c r="T372" i="4"/>
  <c r="T373" i="4"/>
  <c r="T374" i="4"/>
  <c r="T375" i="4"/>
  <c r="T376" i="4"/>
  <c r="T377" i="4"/>
  <c r="T378" i="4"/>
  <c r="T399" i="4"/>
  <c r="T400" i="4"/>
  <c r="T401" i="4"/>
  <c r="T402" i="4"/>
  <c r="T403" i="4"/>
  <c r="T405" i="4"/>
  <c r="T406" i="4"/>
  <c r="T404" i="4"/>
  <c r="P47" i="6" l="1"/>
  <c r="O47" i="6"/>
  <c r="N47" i="6"/>
  <c r="M47" i="6"/>
  <c r="L47" i="6"/>
  <c r="K47" i="6"/>
  <c r="J47" i="6"/>
  <c r="P43" i="6"/>
  <c r="O43" i="6"/>
  <c r="N43" i="6"/>
  <c r="M43" i="6"/>
  <c r="L43" i="6"/>
  <c r="K43" i="6"/>
  <c r="J43" i="6"/>
  <c r="P39" i="6"/>
  <c r="O39" i="6"/>
  <c r="N39" i="6"/>
  <c r="M39" i="6"/>
  <c r="L39" i="6"/>
  <c r="K39" i="6"/>
  <c r="J39" i="6"/>
  <c r="O35" i="6"/>
  <c r="N35" i="6"/>
  <c r="M35" i="6"/>
  <c r="L35" i="6"/>
  <c r="K35" i="6"/>
  <c r="J35" i="6"/>
  <c r="O15" i="6"/>
  <c r="N15" i="6"/>
  <c r="M15" i="6"/>
  <c r="L15" i="6"/>
  <c r="K15" i="6"/>
  <c r="J15" i="6"/>
  <c r="P7" i="6"/>
  <c r="O7" i="6"/>
  <c r="N7" i="6"/>
  <c r="M7" i="6"/>
  <c r="L7" i="6"/>
  <c r="K7" i="6"/>
  <c r="J7" i="6"/>
  <c r="I47" i="6"/>
  <c r="I43" i="6"/>
  <c r="I39" i="6"/>
  <c r="I35" i="6"/>
  <c r="Q52" i="6"/>
  <c r="Q51" i="6"/>
  <c r="Q50" i="6"/>
  <c r="Q49" i="6"/>
  <c r="Q48" i="6"/>
  <c r="Q46" i="6"/>
  <c r="Q45" i="6"/>
  <c r="Q44" i="6"/>
  <c r="Q42" i="6"/>
  <c r="Q41" i="6"/>
  <c r="Q40" i="6"/>
  <c r="Q38" i="6"/>
  <c r="Q37" i="6"/>
  <c r="Q36" i="6"/>
  <c r="Q33" i="6"/>
  <c r="Q32" i="6"/>
  <c r="Q31" i="6"/>
  <c r="Q30" i="6"/>
  <c r="Q29" i="6"/>
  <c r="Q28" i="6"/>
  <c r="Q27" i="6"/>
  <c r="Q26" i="6"/>
  <c r="Q25" i="6"/>
  <c r="Q24" i="6"/>
  <c r="Q23" i="6"/>
  <c r="Q17" i="6"/>
  <c r="Q16" i="6"/>
  <c r="Q14" i="6"/>
  <c r="Q13" i="6"/>
  <c r="Q12" i="6"/>
  <c r="Q11" i="6"/>
  <c r="Q8" i="6"/>
  <c r="Q47" i="6" l="1"/>
  <c r="J34" i="6"/>
  <c r="J6" i="6" s="1"/>
  <c r="N34" i="6"/>
  <c r="Q39" i="6"/>
  <c r="L34" i="6"/>
  <c r="L6" i="6" s="1"/>
  <c r="L38" i="2" s="1"/>
  <c r="L37" i="2" s="1"/>
  <c r="Q35" i="6"/>
  <c r="M34" i="6"/>
  <c r="M6" i="6" s="1"/>
  <c r="M38" i="2" s="1"/>
  <c r="M37" i="2" s="1"/>
  <c r="O34" i="6"/>
  <c r="O6" i="6" s="1"/>
  <c r="O38" i="2" s="1"/>
  <c r="O37" i="2" s="1"/>
  <c r="Q43" i="6"/>
  <c r="P34" i="6"/>
  <c r="P6" i="6" s="1"/>
  <c r="P38" i="2" s="1"/>
  <c r="P37" i="2" s="1"/>
  <c r="K34" i="6"/>
  <c r="K6" i="6" s="1"/>
  <c r="K38" i="2" s="1"/>
  <c r="K37" i="2" s="1"/>
  <c r="I34" i="6"/>
  <c r="I6" i="6" s="1"/>
  <c r="I38" i="2" s="1"/>
  <c r="I37" i="2" s="1"/>
  <c r="Q15" i="6"/>
  <c r="Q7" i="6"/>
  <c r="N6" i="6"/>
  <c r="N38" i="2" s="1"/>
  <c r="N37" i="2" s="1"/>
  <c r="Q34" i="6" l="1"/>
  <c r="Q6" i="6"/>
  <c r="J38" i="2"/>
  <c r="P23" i="2"/>
  <c r="O23" i="2"/>
  <c r="N23" i="2"/>
  <c r="M23" i="2"/>
  <c r="L23" i="2"/>
  <c r="K23" i="2"/>
  <c r="J23" i="2"/>
  <c r="P22" i="2"/>
  <c r="O22" i="2"/>
  <c r="N22" i="2"/>
  <c r="M22" i="2"/>
  <c r="L22" i="2"/>
  <c r="K22" i="2"/>
  <c r="J22" i="2"/>
  <c r="P21" i="2"/>
  <c r="O21" i="2"/>
  <c r="N21" i="2"/>
  <c r="M21" i="2"/>
  <c r="L21" i="2"/>
  <c r="K21" i="2"/>
  <c r="J21" i="2"/>
  <c r="P20" i="2"/>
  <c r="O20" i="2"/>
  <c r="N20" i="2"/>
  <c r="M20" i="2"/>
  <c r="L20" i="2"/>
  <c r="K20" i="2"/>
  <c r="J20" i="2"/>
  <c r="P18" i="2"/>
  <c r="O18" i="2"/>
  <c r="N18" i="2"/>
  <c r="M18" i="2"/>
  <c r="L18" i="2"/>
  <c r="K18" i="2"/>
  <c r="J18" i="2"/>
  <c r="P17" i="2"/>
  <c r="O17" i="2"/>
  <c r="N17" i="2"/>
  <c r="M17" i="2"/>
  <c r="L17" i="2"/>
  <c r="K17" i="2"/>
  <c r="J17" i="2"/>
  <c r="I23" i="2"/>
  <c r="I22" i="2"/>
  <c r="I21" i="2"/>
  <c r="I20" i="2"/>
  <c r="I18" i="2"/>
  <c r="I17" i="2"/>
  <c r="AK20" i="5"/>
  <c r="AJ20" i="5"/>
  <c r="AI20" i="5"/>
  <c r="AH20" i="5"/>
  <c r="AG20" i="5"/>
  <c r="AF20" i="5"/>
  <c r="AE20" i="5"/>
  <c r="AD20" i="5"/>
  <c r="AK8" i="5"/>
  <c r="P8" i="2" s="1"/>
  <c r="AJ8" i="5"/>
  <c r="O8" i="2" s="1"/>
  <c r="AI8" i="5"/>
  <c r="N8" i="2" s="1"/>
  <c r="AH8" i="5"/>
  <c r="M8" i="2" s="1"/>
  <c r="AG8" i="5"/>
  <c r="L8" i="2" s="1"/>
  <c r="AF8" i="5"/>
  <c r="K8" i="2" s="1"/>
  <c r="AE8" i="5"/>
  <c r="J8" i="2" s="1"/>
  <c r="AD8" i="5"/>
  <c r="I8" i="2" s="1"/>
  <c r="J37" i="2" l="1"/>
  <c r="Q38" i="2"/>
  <c r="AL8" i="5"/>
  <c r="AG18" i="5"/>
  <c r="L9" i="2" s="1"/>
  <c r="L7" i="2" s="1"/>
  <c r="L6" i="2" s="1"/>
  <c r="Q22" i="2"/>
  <c r="K19" i="2"/>
  <c r="K16" i="2" s="1"/>
  <c r="Q18" i="2"/>
  <c r="AK18" i="5"/>
  <c r="P9" i="2" s="1"/>
  <c r="P7" i="2" s="1"/>
  <c r="P6" i="2" s="1"/>
  <c r="AI18" i="5"/>
  <c r="AI6" i="5" s="1"/>
  <c r="AE18" i="5"/>
  <c r="AE6" i="5" s="1"/>
  <c r="AF18" i="5"/>
  <c r="AF6" i="5" s="1"/>
  <c r="AJ18" i="5"/>
  <c r="AJ6" i="5" s="1"/>
  <c r="AD18" i="5"/>
  <c r="I9" i="2" s="1"/>
  <c r="I7" i="2" s="1"/>
  <c r="I6" i="2" s="1"/>
  <c r="AH18" i="5"/>
  <c r="AH6" i="5" s="1"/>
  <c r="Q21" i="2"/>
  <c r="L19" i="2"/>
  <c r="L16" i="2" s="1"/>
  <c r="P19" i="2"/>
  <c r="P16" i="2" s="1"/>
  <c r="O19" i="2"/>
  <c r="O16" i="2" s="1"/>
  <c r="I19" i="2"/>
  <c r="I16" i="2" s="1"/>
  <c r="Q20" i="2"/>
  <c r="Q23" i="2"/>
  <c r="Q17" i="2"/>
  <c r="Q8" i="2"/>
  <c r="M19" i="2"/>
  <c r="M16" i="2" s="1"/>
  <c r="J19" i="2"/>
  <c r="J16" i="2" s="1"/>
  <c r="N19" i="2"/>
  <c r="N16" i="2" s="1"/>
  <c r="AL20" i="5"/>
  <c r="Q37" i="2" l="1"/>
  <c r="Q9" i="1"/>
  <c r="N9" i="2"/>
  <c r="N7" i="2" s="1"/>
  <c r="N6" i="2" s="1"/>
  <c r="AG6" i="5"/>
  <c r="Q19" i="2"/>
  <c r="AK6" i="5"/>
  <c r="AD6" i="5"/>
  <c r="J9" i="2"/>
  <c r="J7" i="2" s="1"/>
  <c r="J6" i="2" s="1"/>
  <c r="O9" i="2"/>
  <c r="O7" i="2" s="1"/>
  <c r="O6" i="2" s="1"/>
  <c r="AL18" i="5"/>
  <c r="K9" i="2"/>
  <c r="K7" i="2" s="1"/>
  <c r="K6" i="2" s="1"/>
  <c r="M9" i="2"/>
  <c r="M7" i="2" s="1"/>
  <c r="M6" i="2" s="1"/>
  <c r="Q16" i="2"/>
  <c r="R38" i="2" s="1"/>
  <c r="AL6" i="5" l="1"/>
  <c r="Q6" i="2"/>
  <c r="Q7" i="2"/>
  <c r="Q9" i="2"/>
  <c r="S284" i="5" l="1"/>
  <c r="T288" i="5"/>
  <c r="T285" i="5"/>
  <c r="R284" i="5"/>
  <c r="Q284" i="5"/>
  <c r="P284" i="5"/>
  <c r="O284" i="5"/>
  <c r="N284" i="5"/>
  <c r="M284" i="5"/>
  <c r="L284" i="5"/>
  <c r="M275" i="5"/>
  <c r="S275" i="4"/>
  <c r="R275" i="4"/>
  <c r="Q275" i="4"/>
  <c r="P275" i="4"/>
  <c r="O275" i="4"/>
  <c r="N275" i="4"/>
  <c r="M275" i="4"/>
  <c r="L275" i="4"/>
  <c r="R274" i="4"/>
  <c r="P274" i="4"/>
  <c r="N274" i="4"/>
  <c r="M274" i="4"/>
  <c r="L274" i="4"/>
  <c r="T319" i="5"/>
  <c r="T318" i="5"/>
  <c r="T317" i="5"/>
  <c r="T316" i="5"/>
  <c r="T315" i="5"/>
  <c r="T314" i="5"/>
  <c r="T313" i="5"/>
  <c r="T312" i="5"/>
  <c r="T311" i="5"/>
  <c r="T310" i="5"/>
  <c r="T309" i="5"/>
  <c r="T308" i="5"/>
  <c r="T307" i="5"/>
  <c r="T306" i="5"/>
  <c r="T305" i="5"/>
  <c r="T304" i="5"/>
  <c r="T303" i="5"/>
  <c r="T302" i="5"/>
  <c r="T301" i="5"/>
  <c r="T300" i="5"/>
  <c r="T299" i="5"/>
  <c r="T298" i="5"/>
  <c r="T297" i="5"/>
  <c r="T296" i="5"/>
  <c r="T295" i="5"/>
  <c r="T294" i="5"/>
  <c r="T293" i="5"/>
  <c r="T292" i="5"/>
  <c r="L289" i="5" l="1"/>
  <c r="L283" i="5" s="1"/>
  <c r="S289" i="5"/>
  <c r="S283" i="5" s="1"/>
  <c r="P33" i="2" s="1"/>
  <c r="N289" i="4"/>
  <c r="L284" i="4"/>
  <c r="T335" i="4"/>
  <c r="T343" i="4"/>
  <c r="T355" i="4"/>
  <c r="Q6" i="4"/>
  <c r="N11" i="2" s="1"/>
  <c r="Q274" i="4"/>
  <c r="K13" i="2"/>
  <c r="N274" i="5"/>
  <c r="O13" i="2"/>
  <c r="R274" i="5"/>
  <c r="P273" i="4"/>
  <c r="O289" i="4"/>
  <c r="T311" i="4"/>
  <c r="T327" i="4"/>
  <c r="L13" i="2"/>
  <c r="O274" i="5"/>
  <c r="P13" i="2"/>
  <c r="S274" i="5"/>
  <c r="M273" i="4"/>
  <c r="Q273" i="4"/>
  <c r="T291" i="4"/>
  <c r="T307" i="4"/>
  <c r="I13" i="2"/>
  <c r="O6" i="4"/>
  <c r="L11" i="2" s="1"/>
  <c r="O274" i="4"/>
  <c r="S6" i="4"/>
  <c r="P11" i="2" s="1"/>
  <c r="S274" i="4"/>
  <c r="S273" i="4" s="1"/>
  <c r="M13" i="2"/>
  <c r="P274" i="5"/>
  <c r="N273" i="4"/>
  <c r="R273" i="4"/>
  <c r="P289" i="4"/>
  <c r="T303" i="4"/>
  <c r="J13" i="2"/>
  <c r="M274" i="5"/>
  <c r="M273" i="5" s="1"/>
  <c r="N13" i="2"/>
  <c r="Q274" i="5"/>
  <c r="O273" i="4"/>
  <c r="T319" i="4"/>
  <c r="T339" i="4"/>
  <c r="L14" i="2"/>
  <c r="O275" i="5"/>
  <c r="P14" i="2"/>
  <c r="S275" i="5"/>
  <c r="M14" i="2"/>
  <c r="P275" i="5"/>
  <c r="N14" i="2"/>
  <c r="Q275" i="5"/>
  <c r="K14" i="2"/>
  <c r="N275" i="5"/>
  <c r="O14" i="2"/>
  <c r="R275" i="5"/>
  <c r="P6" i="4"/>
  <c r="M11" i="2" s="1"/>
  <c r="I11" i="2"/>
  <c r="N6" i="4"/>
  <c r="K11" i="2" s="1"/>
  <c r="R6" i="4"/>
  <c r="O11" i="2" s="1"/>
  <c r="Q6" i="5"/>
  <c r="P6" i="5"/>
  <c r="R284" i="4"/>
  <c r="T288" i="4"/>
  <c r="M289" i="4"/>
  <c r="Q289" i="4"/>
  <c r="T295" i="4"/>
  <c r="T297" i="4"/>
  <c r="T305" i="4"/>
  <c r="T313" i="4"/>
  <c r="T317" i="4"/>
  <c r="T321" i="4"/>
  <c r="T323" i="4"/>
  <c r="T333" i="4"/>
  <c r="T345" i="4"/>
  <c r="T349" i="4"/>
  <c r="T353" i="4"/>
  <c r="M6" i="4"/>
  <c r="J11" i="2" s="1"/>
  <c r="R6" i="5"/>
  <c r="M284" i="4"/>
  <c r="T287" i="4"/>
  <c r="R289" i="4"/>
  <c r="T292" i="4"/>
  <c r="T296" i="4"/>
  <c r="T300" i="4"/>
  <c r="T304" i="4"/>
  <c r="T308" i="4"/>
  <c r="T312" i="4"/>
  <c r="T316" i="4"/>
  <c r="T320" i="4"/>
  <c r="T324" i="4"/>
  <c r="T328" i="4"/>
  <c r="T329" i="4"/>
  <c r="T332" i="4"/>
  <c r="T336" i="4"/>
  <c r="T337" i="4"/>
  <c r="T340" i="4"/>
  <c r="T344" i="4"/>
  <c r="T348" i="4"/>
  <c r="T351" i="4"/>
  <c r="T352" i="4"/>
  <c r="P289" i="5"/>
  <c r="P283" i="5" s="1"/>
  <c r="M33" i="2" s="1"/>
  <c r="O6" i="5"/>
  <c r="S6" i="5"/>
  <c r="T299" i="4"/>
  <c r="T347" i="4"/>
  <c r="L289" i="4"/>
  <c r="T315" i="4"/>
  <c r="T331" i="4"/>
  <c r="Q289" i="5"/>
  <c r="Q283" i="5" s="1"/>
  <c r="N33" i="2" s="1"/>
  <c r="T293" i="4"/>
  <c r="T309" i="4"/>
  <c r="T325" i="4"/>
  <c r="T341" i="4"/>
  <c r="M289" i="5"/>
  <c r="M283" i="5" s="1"/>
  <c r="J33" i="2" s="1"/>
  <c r="R289" i="5"/>
  <c r="R283" i="5" s="1"/>
  <c r="O33" i="2" s="1"/>
  <c r="S289" i="4"/>
  <c r="T294" i="4"/>
  <c r="T298" i="4"/>
  <c r="T302" i="4"/>
  <c r="T306" i="4"/>
  <c r="T310" i="4"/>
  <c r="T314" i="4"/>
  <c r="T318" i="4"/>
  <c r="T322" i="4"/>
  <c r="T326" i="4"/>
  <c r="T330" i="4"/>
  <c r="T334" i="4"/>
  <c r="T338" i="4"/>
  <c r="T342" i="4"/>
  <c r="T346" i="4"/>
  <c r="T350" i="4"/>
  <c r="T354" i="4"/>
  <c r="I14" i="2"/>
  <c r="M6" i="5"/>
  <c r="J14" i="2"/>
  <c r="N6" i="5"/>
  <c r="T290" i="4"/>
  <c r="T284" i="5"/>
  <c r="T287" i="5"/>
  <c r="P284" i="4"/>
  <c r="Q284" i="4"/>
  <c r="S284" i="4"/>
  <c r="O284" i="4"/>
  <c r="N284" i="4"/>
  <c r="K12" i="2" l="1"/>
  <c r="N289" i="5"/>
  <c r="N283" i="5" s="1"/>
  <c r="K33" i="2" s="1"/>
  <c r="O289" i="5"/>
  <c r="O283" i="5" s="1"/>
  <c r="L33" i="2" s="1"/>
  <c r="P283" i="4"/>
  <c r="M31" i="2" s="1"/>
  <c r="J12" i="2"/>
  <c r="T291" i="5"/>
  <c r="T301" i="4"/>
  <c r="Q273" i="5"/>
  <c r="N273" i="5"/>
  <c r="S273" i="5"/>
  <c r="P12" i="2"/>
  <c r="R273" i="5"/>
  <c r="O273" i="5"/>
  <c r="M12" i="2"/>
  <c r="L12" i="2"/>
  <c r="O12" i="2"/>
  <c r="O283" i="4"/>
  <c r="L31" i="2" s="1"/>
  <c r="N12" i="2"/>
  <c r="T274" i="4"/>
  <c r="P273" i="5"/>
  <c r="T274" i="5"/>
  <c r="M283" i="4"/>
  <c r="J31" i="2" s="1"/>
  <c r="Q13" i="2"/>
  <c r="N283" i="4"/>
  <c r="K31" i="2" s="1"/>
  <c r="S283" i="4"/>
  <c r="P31" i="2" s="1"/>
  <c r="Q283" i="4"/>
  <c r="Q11" i="2"/>
  <c r="R283" i="4"/>
  <c r="O31" i="2" s="1"/>
  <c r="T6" i="5"/>
  <c r="L283" i="4"/>
  <c r="I31" i="2" s="1"/>
  <c r="T289" i="4"/>
  <c r="T6" i="4"/>
  <c r="I33" i="2"/>
  <c r="T290" i="5"/>
  <c r="I12" i="2"/>
  <c r="Q14" i="2"/>
  <c r="T285" i="4"/>
  <c r="T284" i="4"/>
  <c r="K30" i="2" l="1"/>
  <c r="I30" i="2"/>
  <c r="Q33" i="2"/>
  <c r="L30" i="2"/>
  <c r="O30" i="2"/>
  <c r="J30" i="2"/>
  <c r="P30" i="2"/>
  <c r="M30" i="2"/>
  <c r="T289" i="5"/>
  <c r="T283" i="5"/>
  <c r="T283" i="4"/>
  <c r="N31" i="2"/>
  <c r="N30" i="2" s="1"/>
  <c r="T275" i="4"/>
  <c r="L273" i="4"/>
  <c r="T273" i="4" s="1"/>
  <c r="T275" i="5"/>
  <c r="L273" i="5"/>
  <c r="T273" i="5" s="1"/>
  <c r="Q12" i="2"/>
  <c r="R33" i="2" l="1"/>
  <c r="M6" i="1"/>
  <c r="M21" i="1" s="1"/>
  <c r="M34" i="1" s="1"/>
  <c r="M43" i="1" s="1"/>
  <c r="M46" i="1" s="1"/>
  <c r="O6" i="1"/>
  <c r="O21" i="1" s="1"/>
  <c r="O34" i="1" s="1"/>
  <c r="O43" i="1" s="1"/>
  <c r="J6" i="1"/>
  <c r="J21" i="1" s="1"/>
  <c r="J34" i="1" s="1"/>
  <c r="J43" i="1" s="1"/>
  <c r="N6" i="1"/>
  <c r="N21" i="1" s="1"/>
  <c r="N34" i="1" s="1"/>
  <c r="N43" i="1" s="1"/>
  <c r="K6" i="1"/>
  <c r="K21" i="1" s="1"/>
  <c r="K34" i="1" s="1"/>
  <c r="K43" i="1" s="1"/>
  <c r="L6" i="1"/>
  <c r="L21" i="1" s="1"/>
  <c r="L34" i="1" s="1"/>
  <c r="L43" i="1" s="1"/>
  <c r="Q30" i="2"/>
  <c r="R30" i="2" s="1"/>
  <c r="Q31" i="2"/>
  <c r="R31" i="2" s="1"/>
  <c r="M52" i="1" l="1"/>
  <c r="M77" i="1" s="1"/>
  <c r="J52" i="1"/>
  <c r="J77" i="1" s="1"/>
  <c r="J46" i="1"/>
  <c r="L46" i="1"/>
  <c r="L52" i="1"/>
  <c r="L77" i="1" s="1"/>
  <c r="Q7" i="1"/>
  <c r="I6" i="1"/>
  <c r="I21" i="1" s="1"/>
  <c r="I34" i="1" s="1"/>
  <c r="K52" i="1"/>
  <c r="K77" i="1" s="1"/>
  <c r="K46" i="1"/>
  <c r="O52" i="1"/>
  <c r="O77" i="1" s="1"/>
  <c r="O46" i="1"/>
  <c r="N46" i="1"/>
  <c r="N52" i="1"/>
  <c r="N77" i="1" s="1"/>
  <c r="P6" i="1"/>
  <c r="Q8" i="1"/>
  <c r="P21" i="1" l="1"/>
  <c r="Q6" i="1"/>
  <c r="I43" i="1"/>
  <c r="P34" i="1" l="1"/>
  <c r="Q21" i="1"/>
  <c r="I46" i="1"/>
  <c r="P43" i="1" l="1"/>
  <c r="Q34" i="1"/>
  <c r="I52" i="1"/>
  <c r="P46" i="1" l="1"/>
  <c r="Q46" i="1" s="1"/>
  <c r="Q43" i="1"/>
  <c r="I77" i="1"/>
  <c r="P52" i="1" l="1"/>
  <c r="Q53" i="1"/>
  <c r="I79" i="1"/>
  <c r="P77" i="1" l="1"/>
  <c r="Q77" i="1" s="1"/>
  <c r="Q52" i="1"/>
  <c r="I86" i="1"/>
  <c r="I102" i="1" s="1"/>
  <c r="J78" i="1"/>
  <c r="J79" i="1" l="1"/>
  <c r="K78" i="1" l="1"/>
  <c r="J86" i="1"/>
  <c r="J102" i="1" s="1"/>
  <c r="K79" i="1" l="1"/>
  <c r="L78" i="1" s="1"/>
  <c r="L79" i="1" s="1"/>
  <c r="K86" i="1" l="1"/>
  <c r="K102" i="1" s="1"/>
  <c r="L86" i="1"/>
  <c r="L102" i="1" s="1"/>
  <c r="M78" i="1"/>
  <c r="M79" i="1" s="1"/>
  <c r="N78" i="1" l="1"/>
  <c r="N79" i="1" s="1"/>
  <c r="M86" i="1"/>
  <c r="M102" i="1" s="1"/>
  <c r="O78" i="1" l="1"/>
  <c r="O79" i="1" s="1"/>
  <c r="N86" i="1"/>
  <c r="N102" i="1" s="1"/>
  <c r="O86" i="1" l="1"/>
  <c r="O102" i="1" s="1"/>
  <c r="P78" i="1"/>
  <c r="P79" i="1" l="1"/>
  <c r="Q78" i="1"/>
  <c r="P86" i="1" l="1"/>
  <c r="P102" i="1" s="1"/>
  <c r="Q79" i="1"/>
  <c r="P6" i="3"/>
  <c r="I15" i="2"/>
  <c r="P8" i="3"/>
  <c r="J15" i="2"/>
  <c r="I10" i="2" l="1"/>
  <c r="K15" i="2"/>
  <c r="H27" i="3"/>
  <c r="N15" i="2"/>
  <c r="M27" i="3"/>
  <c r="N36" i="2" s="1"/>
  <c r="N35" i="2" s="1"/>
  <c r="N29" i="2" s="1"/>
  <c r="J10" i="2"/>
  <c r="J26" i="2" s="1"/>
  <c r="J27" i="3"/>
  <c r="K36" i="2" s="1"/>
  <c r="K35" i="2" s="1"/>
  <c r="K29" i="2" s="1"/>
  <c r="I26" i="2"/>
  <c r="I27" i="3"/>
  <c r="J36" i="2" s="1"/>
  <c r="J35" i="2" s="1"/>
  <c r="J29" i="2" s="1"/>
  <c r="I24" i="2" l="1"/>
  <c r="K10" i="2"/>
  <c r="K26" i="2" s="1"/>
  <c r="I36" i="2"/>
  <c r="I35" i="2" s="1"/>
  <c r="J25" i="2"/>
  <c r="L15" i="2"/>
  <c r="K27" i="3"/>
  <c r="L36" i="2" s="1"/>
  <c r="L35" i="2" s="1"/>
  <c r="L29" i="2" s="1"/>
  <c r="N27" i="3"/>
  <c r="O36" i="2" s="1"/>
  <c r="O35" i="2" s="1"/>
  <c r="O29" i="2" s="1"/>
  <c r="O15" i="2"/>
  <c r="J24" i="2"/>
  <c r="M15" i="2"/>
  <c r="L27" i="3"/>
  <c r="M36" i="2" s="1"/>
  <c r="M35" i="2" s="1"/>
  <c r="M29" i="2" s="1"/>
  <c r="K25" i="2"/>
  <c r="O27" i="3"/>
  <c r="P36" i="2" s="1"/>
  <c r="P35" i="2" s="1"/>
  <c r="P29" i="2" s="1"/>
  <c r="P15" i="2"/>
  <c r="N10" i="2"/>
  <c r="N26" i="2" s="1"/>
  <c r="Q15" i="2" l="1"/>
  <c r="Q36" i="2"/>
  <c r="P28" i="3"/>
  <c r="P27" i="3"/>
  <c r="K24" i="2"/>
  <c r="R36" i="2"/>
  <c r="N24" i="2"/>
  <c r="O10" i="2"/>
  <c r="O26" i="2" s="1"/>
  <c r="Q35" i="2"/>
  <c r="I29" i="2"/>
  <c r="Q29" i="2" s="1"/>
  <c r="N25" i="2"/>
  <c r="P10" i="2"/>
  <c r="P26" i="2" s="1"/>
  <c r="M10" i="2"/>
  <c r="M26" i="2" s="1"/>
  <c r="L10" i="2"/>
  <c r="L25" i="2"/>
  <c r="L26" i="2" l="1"/>
  <c r="Q10" i="2"/>
  <c r="R29" i="2" s="1"/>
  <c r="O25" i="2"/>
  <c r="P25" i="2"/>
  <c r="M24" i="2"/>
  <c r="L24" i="2"/>
  <c r="M25" i="2"/>
  <c r="P24" i="2"/>
  <c r="O24" i="2"/>
  <c r="Q26" i="2" l="1"/>
  <c r="Q24" i="2"/>
  <c r="Q25" i="2"/>
</calcChain>
</file>

<file path=xl/sharedStrings.xml><?xml version="1.0" encoding="utf-8"?>
<sst xmlns="http://schemas.openxmlformats.org/spreadsheetml/2006/main" count="806" uniqueCount="291">
  <si>
    <t>　損益計算書</t>
    <rPh sb="1" eb="6">
      <t>ソンエキケイサンショ</t>
    </rPh>
    <phoneticPr fontId="2"/>
  </si>
  <si>
    <t>（税抜き・円）</t>
    <rPh sb="1" eb="2">
      <t>ゼイ</t>
    </rPh>
    <rPh sb="2" eb="3">
      <t>ヌ</t>
    </rPh>
    <rPh sb="5" eb="6">
      <t>エン</t>
    </rPh>
    <phoneticPr fontId="2"/>
  </si>
  <si>
    <t>合計</t>
    <rPh sb="0" eb="2">
      <t>ゴウケイ</t>
    </rPh>
    <phoneticPr fontId="2"/>
  </si>
  <si>
    <t>営業収益</t>
    <rPh sb="0" eb="2">
      <t>エイギョウ</t>
    </rPh>
    <rPh sb="2" eb="4">
      <t>シュウエキ</t>
    </rPh>
    <phoneticPr fontId="2"/>
  </si>
  <si>
    <t>営業費用</t>
    <rPh sb="0" eb="2">
      <t>エイギョウ</t>
    </rPh>
    <rPh sb="2" eb="4">
      <t>ヒヨウ</t>
    </rPh>
    <phoneticPr fontId="2"/>
  </si>
  <si>
    <t>人件費</t>
    <rPh sb="0" eb="3">
      <t>ジンケンヒ</t>
    </rPh>
    <phoneticPr fontId="2"/>
  </si>
  <si>
    <t>営業損益</t>
    <rPh sb="0" eb="2">
      <t>エイギョウ</t>
    </rPh>
    <rPh sb="2" eb="4">
      <t>ソンエキ</t>
    </rPh>
    <phoneticPr fontId="2"/>
  </si>
  <si>
    <t>営業外収益</t>
    <rPh sb="0" eb="2">
      <t>エイギョウ</t>
    </rPh>
    <rPh sb="2" eb="3">
      <t>ガイ</t>
    </rPh>
    <rPh sb="3" eb="5">
      <t>シュウエキ</t>
    </rPh>
    <phoneticPr fontId="2"/>
  </si>
  <si>
    <t>営業外費用</t>
    <rPh sb="0" eb="3">
      <t>エイギョウガイ</t>
    </rPh>
    <rPh sb="3" eb="5">
      <t>ヒヨウ</t>
    </rPh>
    <phoneticPr fontId="2"/>
  </si>
  <si>
    <t>支払利息</t>
    <rPh sb="0" eb="2">
      <t>シハライ</t>
    </rPh>
    <rPh sb="2" eb="4">
      <t>リソク</t>
    </rPh>
    <phoneticPr fontId="2"/>
  </si>
  <si>
    <t>経常損益</t>
    <rPh sb="0" eb="2">
      <t>ケイジョウ</t>
    </rPh>
    <rPh sb="2" eb="4">
      <t>ソンエキ</t>
    </rPh>
    <phoneticPr fontId="2"/>
  </si>
  <si>
    <t>特別利益</t>
    <rPh sb="0" eb="2">
      <t>トクベツ</t>
    </rPh>
    <rPh sb="2" eb="4">
      <t>リエキ</t>
    </rPh>
    <phoneticPr fontId="2"/>
  </si>
  <si>
    <t>特別損失</t>
    <rPh sb="0" eb="2">
      <t>トクベツ</t>
    </rPh>
    <rPh sb="2" eb="4">
      <t>ソンシツ</t>
    </rPh>
    <phoneticPr fontId="2"/>
  </si>
  <si>
    <t>税引前当期純損益</t>
    <rPh sb="0" eb="3">
      <t>ゼイビキマエ</t>
    </rPh>
    <rPh sb="3" eb="5">
      <t>トウキ</t>
    </rPh>
    <rPh sb="5" eb="8">
      <t>ジュンソンエキ</t>
    </rPh>
    <phoneticPr fontId="2"/>
  </si>
  <si>
    <t>法人税、住民税及び事業税</t>
    <rPh sb="0" eb="3">
      <t>ホウジンゼイ</t>
    </rPh>
    <rPh sb="4" eb="7">
      <t>ジュウミンゼイ</t>
    </rPh>
    <rPh sb="7" eb="8">
      <t>オヨ</t>
    </rPh>
    <rPh sb="9" eb="11">
      <t>ジギョウ</t>
    </rPh>
    <rPh sb="11" eb="12">
      <t>ゼイ</t>
    </rPh>
    <phoneticPr fontId="2"/>
  </si>
  <si>
    <t>実効税率</t>
    <rPh sb="0" eb="4">
      <t>ジッコウゼイリツ</t>
    </rPh>
    <phoneticPr fontId="2"/>
  </si>
  <si>
    <t>法人税等調整額</t>
    <rPh sb="0" eb="3">
      <t>ホウジンゼイ</t>
    </rPh>
    <rPh sb="3" eb="4">
      <t>トウ</t>
    </rPh>
    <rPh sb="4" eb="6">
      <t>チョウセイ</t>
    </rPh>
    <rPh sb="6" eb="7">
      <t>ガク</t>
    </rPh>
    <phoneticPr fontId="2"/>
  </si>
  <si>
    <t>当期純損益</t>
    <rPh sb="0" eb="2">
      <t>トウキ</t>
    </rPh>
    <rPh sb="2" eb="5">
      <t>ジュンソンエキ</t>
    </rPh>
    <phoneticPr fontId="2"/>
  </si>
  <si>
    <t>　キャッシュ・フロー計算書</t>
    <rPh sb="10" eb="13">
      <t>ケイサンショ</t>
    </rPh>
    <phoneticPr fontId="2"/>
  </si>
  <si>
    <t>営業活動キャッシュ・フロー</t>
    <rPh sb="0" eb="2">
      <t>エイギョウ</t>
    </rPh>
    <rPh sb="2" eb="4">
      <t>カツドウ</t>
    </rPh>
    <phoneticPr fontId="2"/>
  </si>
  <si>
    <t>税引前当期純利益</t>
    <rPh sb="0" eb="3">
      <t>ゼイビキマエ</t>
    </rPh>
    <rPh sb="3" eb="5">
      <t>トウキ</t>
    </rPh>
    <rPh sb="5" eb="8">
      <t>ジュンリエキ</t>
    </rPh>
    <phoneticPr fontId="2"/>
  </si>
  <si>
    <t>法人税等の支払額</t>
    <rPh sb="0" eb="3">
      <t>ホウジンゼイ</t>
    </rPh>
    <rPh sb="3" eb="4">
      <t>トウ</t>
    </rPh>
    <rPh sb="5" eb="7">
      <t>シハライ</t>
    </rPh>
    <rPh sb="7" eb="8">
      <t>ガク</t>
    </rPh>
    <phoneticPr fontId="2"/>
  </si>
  <si>
    <t>投資活動キャッシュ・フロー</t>
    <rPh sb="0" eb="2">
      <t>トウシ</t>
    </rPh>
    <rPh sb="2" eb="4">
      <t>カツドウ</t>
    </rPh>
    <phoneticPr fontId="2"/>
  </si>
  <si>
    <t>財務活動キャッシュ・フロー</t>
    <rPh sb="0" eb="2">
      <t>ザイム</t>
    </rPh>
    <rPh sb="2" eb="4">
      <t>カツドウ</t>
    </rPh>
    <phoneticPr fontId="2"/>
  </si>
  <si>
    <t>現金及び現金同等物の増減額</t>
    <rPh sb="0" eb="2">
      <t>ゲンキン</t>
    </rPh>
    <rPh sb="2" eb="3">
      <t>オヨ</t>
    </rPh>
    <rPh sb="4" eb="6">
      <t>ゲンキン</t>
    </rPh>
    <rPh sb="6" eb="8">
      <t>ドウトウ</t>
    </rPh>
    <rPh sb="8" eb="9">
      <t>ブツ</t>
    </rPh>
    <rPh sb="10" eb="13">
      <t>ゾウゲンガク</t>
    </rPh>
    <phoneticPr fontId="2"/>
  </si>
  <si>
    <t>現金及び現金同等物の期首残高</t>
    <rPh sb="0" eb="2">
      <t>ゲンキン</t>
    </rPh>
    <rPh sb="2" eb="3">
      <t>オヨ</t>
    </rPh>
    <rPh sb="4" eb="6">
      <t>ゲンキン</t>
    </rPh>
    <rPh sb="6" eb="8">
      <t>ドウトウ</t>
    </rPh>
    <rPh sb="8" eb="9">
      <t>ブツ</t>
    </rPh>
    <rPh sb="10" eb="12">
      <t>キシュ</t>
    </rPh>
    <rPh sb="12" eb="14">
      <t>ザンダカ</t>
    </rPh>
    <phoneticPr fontId="2"/>
  </si>
  <si>
    <t>現金及び現金同等物の期末残高</t>
    <rPh sb="0" eb="2">
      <t>ゲンキン</t>
    </rPh>
    <rPh sb="2" eb="3">
      <t>オヨ</t>
    </rPh>
    <rPh sb="4" eb="6">
      <t>ゲンキン</t>
    </rPh>
    <rPh sb="6" eb="8">
      <t>ドウトウ</t>
    </rPh>
    <rPh sb="8" eb="9">
      <t>ブツ</t>
    </rPh>
    <rPh sb="10" eb="12">
      <t>キマツ</t>
    </rPh>
    <rPh sb="12" eb="14">
      <t>ザンダカ</t>
    </rPh>
    <phoneticPr fontId="2"/>
  </si>
  <si>
    <t>　貸借対照表</t>
    <rPh sb="1" eb="3">
      <t>タイシャク</t>
    </rPh>
    <rPh sb="3" eb="6">
      <t>タイショウヒョウ</t>
    </rPh>
    <phoneticPr fontId="2"/>
  </si>
  <si>
    <t>資産の部</t>
    <rPh sb="0" eb="2">
      <t>シサン</t>
    </rPh>
    <rPh sb="3" eb="4">
      <t>ブ</t>
    </rPh>
    <phoneticPr fontId="2"/>
  </si>
  <si>
    <t>流動資産</t>
    <rPh sb="0" eb="2">
      <t>リュウドウ</t>
    </rPh>
    <rPh sb="2" eb="4">
      <t>シサン</t>
    </rPh>
    <phoneticPr fontId="2"/>
  </si>
  <si>
    <t>現金預金</t>
    <rPh sb="0" eb="2">
      <t>ゲンキン</t>
    </rPh>
    <rPh sb="2" eb="4">
      <t>ヨキン</t>
    </rPh>
    <phoneticPr fontId="2"/>
  </si>
  <si>
    <t>固定資産</t>
    <rPh sb="0" eb="2">
      <t>コテイ</t>
    </rPh>
    <rPh sb="2" eb="4">
      <t>シサン</t>
    </rPh>
    <phoneticPr fontId="2"/>
  </si>
  <si>
    <t>繰延資産</t>
    <rPh sb="0" eb="2">
      <t>クリノベ</t>
    </rPh>
    <rPh sb="2" eb="4">
      <t>シサン</t>
    </rPh>
    <phoneticPr fontId="2"/>
  </si>
  <si>
    <t>資産合計</t>
    <rPh sb="0" eb="2">
      <t>シサン</t>
    </rPh>
    <rPh sb="2" eb="4">
      <t>ゴウケイ</t>
    </rPh>
    <phoneticPr fontId="2"/>
  </si>
  <si>
    <t>流動負債</t>
    <rPh sb="0" eb="2">
      <t>リュウドウ</t>
    </rPh>
    <rPh sb="2" eb="4">
      <t>フサイ</t>
    </rPh>
    <phoneticPr fontId="2"/>
  </si>
  <si>
    <t>固定負債</t>
    <rPh sb="0" eb="2">
      <t>コテイ</t>
    </rPh>
    <rPh sb="2" eb="4">
      <t>フサイ</t>
    </rPh>
    <phoneticPr fontId="2"/>
  </si>
  <si>
    <t>負債合計</t>
    <rPh sb="0" eb="2">
      <t>フサイ</t>
    </rPh>
    <rPh sb="2" eb="4">
      <t>ゴウケイ</t>
    </rPh>
    <phoneticPr fontId="2"/>
  </si>
  <si>
    <t>純資産</t>
    <rPh sb="0" eb="3">
      <t>ジュンシサン</t>
    </rPh>
    <phoneticPr fontId="2"/>
  </si>
  <si>
    <t>純資産合計</t>
    <rPh sb="0" eb="3">
      <t>ジュンシサン</t>
    </rPh>
    <rPh sb="3" eb="5">
      <t>ゴウケイ</t>
    </rPh>
    <phoneticPr fontId="2"/>
  </si>
  <si>
    <t>サービス購入料</t>
    <rPh sb="4" eb="7">
      <t>コウニュウリョウ</t>
    </rPh>
    <phoneticPr fontId="2"/>
  </si>
  <si>
    <t>事業量</t>
    <rPh sb="0" eb="2">
      <t>ジギョウ</t>
    </rPh>
    <rPh sb="2" eb="3">
      <t>リョウ</t>
    </rPh>
    <phoneticPr fontId="2"/>
  </si>
  <si>
    <t>m</t>
    <phoneticPr fontId="2"/>
  </si>
  <si>
    <t>m</t>
  </si>
  <si>
    <t>事業費</t>
    <rPh sb="0" eb="3">
      <t>ジギョウヒ</t>
    </rPh>
    <phoneticPr fontId="2"/>
  </si>
  <si>
    <t>法人税等</t>
    <rPh sb="0" eb="3">
      <t>ホウジンゼイ</t>
    </rPh>
    <rPh sb="3" eb="4">
      <t>トウ</t>
    </rPh>
    <phoneticPr fontId="2"/>
  </si>
  <si>
    <t>％</t>
  </si>
  <si>
    <t>事業費構成割合</t>
    <rPh sb="0" eb="3">
      <t>ジギョウヒ</t>
    </rPh>
    <rPh sb="3" eb="5">
      <t>コウセイ</t>
    </rPh>
    <rPh sb="5" eb="7">
      <t>ワリアイ</t>
    </rPh>
    <phoneticPr fontId="2"/>
  </si>
  <si>
    <t>送水管</t>
    <rPh sb="0" eb="3">
      <t>ソウスイカン</t>
    </rPh>
    <phoneticPr fontId="2"/>
  </si>
  <si>
    <t>基幹管路</t>
    <rPh sb="0" eb="4">
      <t>キカンカンロ</t>
    </rPh>
    <phoneticPr fontId="2"/>
  </si>
  <si>
    <t>断通水作業費</t>
    <rPh sb="0" eb="6">
      <t>ダンツウスイサギョウヒ</t>
    </rPh>
    <phoneticPr fontId="2"/>
  </si>
  <si>
    <t>設計費</t>
    <rPh sb="0" eb="3">
      <t>セッケイヒ</t>
    </rPh>
    <phoneticPr fontId="2"/>
  </si>
  <si>
    <t>利益相当額</t>
    <rPh sb="0" eb="5">
      <t>リエキソウトウガク</t>
    </rPh>
    <phoneticPr fontId="2"/>
  </si>
  <si>
    <t>物件費等</t>
    <rPh sb="0" eb="3">
      <t>ブッケンヒ</t>
    </rPh>
    <rPh sb="3" eb="4">
      <t>トウ</t>
    </rPh>
    <phoneticPr fontId="2"/>
  </si>
  <si>
    <t>人件費</t>
  </si>
  <si>
    <t>上記以外の経費</t>
    <rPh sb="0" eb="2">
      <t>ジョウキ</t>
    </rPh>
    <rPh sb="2" eb="4">
      <t>イガイ</t>
    </rPh>
    <rPh sb="5" eb="7">
      <t>ケイヒ</t>
    </rPh>
    <phoneticPr fontId="2"/>
  </si>
  <si>
    <t>その他経費</t>
    <rPh sb="2" eb="3">
      <t>タ</t>
    </rPh>
    <rPh sb="3" eb="5">
      <t>ケイヒ</t>
    </rPh>
    <phoneticPr fontId="2"/>
  </si>
  <si>
    <t>サービス購入料A</t>
    <rPh sb="4" eb="7">
      <t>コウニュウリョウ</t>
    </rPh>
    <phoneticPr fontId="2"/>
  </si>
  <si>
    <t>サービス購入料B</t>
    <rPh sb="4" eb="7">
      <t>コウニュウリョウ</t>
    </rPh>
    <phoneticPr fontId="2"/>
  </si>
  <si>
    <t>ＳＰＣ経費</t>
    <rPh sb="3" eb="5">
      <t>ケイヒ</t>
    </rPh>
    <phoneticPr fontId="2"/>
  </si>
  <si>
    <t>断通水作業費</t>
    <rPh sb="0" eb="3">
      <t>ダンツウスイ</t>
    </rPh>
    <rPh sb="3" eb="6">
      <t>サギョウヒ</t>
    </rPh>
    <phoneticPr fontId="2"/>
  </si>
  <si>
    <t>（m）</t>
    <phoneticPr fontId="2"/>
  </si>
  <si>
    <t>布設延長</t>
    <rPh sb="0" eb="4">
      <t>フセツエンチョウ</t>
    </rPh>
    <phoneticPr fontId="2"/>
  </si>
  <si>
    <t>m</t>
    <phoneticPr fontId="2"/>
  </si>
  <si>
    <t>更新延長</t>
    <rPh sb="0" eb="2">
      <t>コウシン</t>
    </rPh>
    <rPh sb="2" eb="4">
      <t>エンチョウ</t>
    </rPh>
    <phoneticPr fontId="2"/>
  </si>
  <si>
    <t>事業費内訳</t>
    <rPh sb="0" eb="3">
      <t>ジギョウヒ</t>
    </rPh>
    <rPh sb="3" eb="5">
      <t>ウチワケ</t>
    </rPh>
    <phoneticPr fontId="2"/>
  </si>
  <si>
    <t>サービス購入料C</t>
    <rPh sb="4" eb="7">
      <t>コウニュウリョウ</t>
    </rPh>
    <phoneticPr fontId="2"/>
  </si>
  <si>
    <t>1-01</t>
  </si>
  <si>
    <t>竹島枝線</t>
  </si>
  <si>
    <t>1-02</t>
  </si>
  <si>
    <t>1-03</t>
  </si>
  <si>
    <t>淀川北部幹線</t>
  </si>
  <si>
    <t>1-04</t>
  </si>
  <si>
    <t>野中枝線</t>
  </si>
  <si>
    <t>1-05</t>
  </si>
  <si>
    <t>十三枝線</t>
  </si>
  <si>
    <t>1-06</t>
  </si>
  <si>
    <t>1-07</t>
  </si>
  <si>
    <t>1-08</t>
  </si>
  <si>
    <t>新庄幹線</t>
  </si>
  <si>
    <t>1-09</t>
  </si>
  <si>
    <t>1-10</t>
  </si>
  <si>
    <t>上新庄枝線</t>
  </si>
  <si>
    <t>1-11</t>
  </si>
  <si>
    <t>小松枝線</t>
  </si>
  <si>
    <t>2-01</t>
  </si>
  <si>
    <t>高見枝線</t>
  </si>
  <si>
    <t>2-02</t>
  </si>
  <si>
    <t>2-03</t>
  </si>
  <si>
    <t>春日出枝線</t>
  </si>
  <si>
    <t>2-04</t>
  </si>
  <si>
    <t>北部幹線</t>
  </si>
  <si>
    <t>2-05</t>
  </si>
  <si>
    <t>堀江幹線</t>
  </si>
  <si>
    <t>2-06</t>
  </si>
  <si>
    <t>中津枝線</t>
  </si>
  <si>
    <t>2-07</t>
  </si>
  <si>
    <t>2-08</t>
  </si>
  <si>
    <t>太融寺枝線</t>
  </si>
  <si>
    <t>2-09</t>
  </si>
  <si>
    <t>2-10</t>
  </si>
  <si>
    <t>梅田枝線</t>
  </si>
  <si>
    <t>2-11</t>
  </si>
  <si>
    <t>老松枝線</t>
  </si>
  <si>
    <t>東部幹線</t>
  </si>
  <si>
    <t>2-13</t>
  </si>
  <si>
    <t>玉造幹線</t>
  </si>
  <si>
    <t>2-14</t>
  </si>
  <si>
    <t>2-15</t>
  </si>
  <si>
    <t>中部幹線</t>
  </si>
  <si>
    <t>2-16</t>
  </si>
  <si>
    <t>2-17</t>
  </si>
  <si>
    <t>3-02</t>
  </si>
  <si>
    <t>中宮枝線</t>
  </si>
  <si>
    <t>3-03</t>
  </si>
  <si>
    <t>新森枝線</t>
  </si>
  <si>
    <t>3-04</t>
  </si>
  <si>
    <t>今福枝管</t>
  </si>
  <si>
    <t>3-05</t>
  </si>
  <si>
    <t>3-06</t>
  </si>
  <si>
    <t>新東部幹線</t>
  </si>
  <si>
    <t>3-07</t>
  </si>
  <si>
    <t>3-08</t>
  </si>
  <si>
    <t>高倉枝管 中宮枝線</t>
  </si>
  <si>
    <t>3-09</t>
  </si>
  <si>
    <t>関目枝線</t>
  </si>
  <si>
    <t>3-10</t>
  </si>
  <si>
    <t>3-11</t>
  </si>
  <si>
    <t>茨田大宮枝線</t>
  </si>
  <si>
    <t>3-12</t>
  </si>
  <si>
    <t>3-13</t>
  </si>
  <si>
    <t>3-14</t>
  </si>
  <si>
    <t>4-01</t>
  </si>
  <si>
    <t>築港枝線</t>
  </si>
  <si>
    <t>4-02</t>
  </si>
  <si>
    <t>池島枝管</t>
  </si>
  <si>
    <t>4-03</t>
  </si>
  <si>
    <t>西部幹線</t>
  </si>
  <si>
    <t>4-04</t>
  </si>
  <si>
    <t>4-05</t>
  </si>
  <si>
    <t>久宝寺枝管</t>
  </si>
  <si>
    <t>4-06</t>
  </si>
  <si>
    <t>高麗橋枝線</t>
  </si>
  <si>
    <t>4-07</t>
  </si>
  <si>
    <t>4-08</t>
  </si>
  <si>
    <t>御堂筋枝線</t>
  </si>
  <si>
    <t>4-09</t>
  </si>
  <si>
    <t>北堀江枝管</t>
  </si>
  <si>
    <t>4-10</t>
  </si>
  <si>
    <t>板屋橋筋枝管</t>
  </si>
  <si>
    <t>4-11</t>
  </si>
  <si>
    <t>二ツ井戸枝線</t>
  </si>
  <si>
    <t>4-12</t>
  </si>
  <si>
    <t>4-13</t>
  </si>
  <si>
    <t>4-15</t>
  </si>
  <si>
    <t>4-16</t>
  </si>
  <si>
    <t>4-17</t>
  </si>
  <si>
    <t>十三間堀枝線</t>
  </si>
  <si>
    <t>4-18</t>
  </si>
  <si>
    <t>4-19</t>
  </si>
  <si>
    <t>5-01</t>
  </si>
  <si>
    <t>上汐町枝線</t>
  </si>
  <si>
    <t>5-02</t>
  </si>
  <si>
    <t>5-03</t>
  </si>
  <si>
    <t>5-04</t>
  </si>
  <si>
    <t>東雲枝線</t>
  </si>
  <si>
    <t>5-05</t>
  </si>
  <si>
    <t>5-07</t>
  </si>
  <si>
    <t>5-08</t>
  </si>
  <si>
    <t>3-15</t>
  </si>
  <si>
    <t>勝山枝線</t>
  </si>
  <si>
    <t>3-16</t>
  </si>
  <si>
    <t>3-17</t>
  </si>
  <si>
    <t>大今里枝線</t>
  </si>
  <si>
    <t>3-18</t>
  </si>
  <si>
    <t>今里枝線</t>
  </si>
  <si>
    <t>3-19</t>
  </si>
  <si>
    <t>今宮幹線</t>
  </si>
  <si>
    <t>3-20</t>
  </si>
  <si>
    <t>城南枝管</t>
  </si>
  <si>
    <t>4-20</t>
  </si>
  <si>
    <t>柴谷枝線</t>
  </si>
  <si>
    <t>住之江枝管</t>
  </si>
  <si>
    <t>住吉幹線</t>
  </si>
  <si>
    <t>4-21</t>
  </si>
  <si>
    <t>南津守枝管</t>
  </si>
  <si>
    <t>4-22</t>
  </si>
  <si>
    <t>7-01</t>
  </si>
  <si>
    <t>三軒家枝線</t>
  </si>
  <si>
    <t>8-01</t>
  </si>
  <si>
    <t>我孫子枝線</t>
  </si>
  <si>
    <t>8-02</t>
  </si>
  <si>
    <t>大和川枝線</t>
  </si>
  <si>
    <t>8-03</t>
  </si>
  <si>
    <t>8-04</t>
  </si>
  <si>
    <t>南部幹線</t>
  </si>
  <si>
    <t>墨江枝線</t>
  </si>
  <si>
    <t>8-05</t>
  </si>
  <si>
    <t>9-01</t>
  </si>
  <si>
    <t>9-02</t>
  </si>
  <si>
    <t>9-03</t>
  </si>
  <si>
    <t>住吉配水場第一流出</t>
  </si>
  <si>
    <t>9-04</t>
  </si>
  <si>
    <t>阿倍野枝線</t>
  </si>
  <si>
    <t>9-05</t>
  </si>
  <si>
    <t>9-06</t>
  </si>
  <si>
    <t>10-01</t>
  </si>
  <si>
    <t>林寺枝線</t>
  </si>
  <si>
    <t>10-02</t>
  </si>
  <si>
    <t>10-03</t>
  </si>
  <si>
    <t>桑津枝線</t>
  </si>
  <si>
    <t>DK</t>
  </si>
  <si>
    <t>管種</t>
    <rPh sb="0" eb="2">
      <t>カンシュ</t>
    </rPh>
    <phoneticPr fontId="2"/>
  </si>
  <si>
    <t>口径</t>
    <rPh sb="0" eb="2">
      <t>コウケイ</t>
    </rPh>
    <phoneticPr fontId="2"/>
  </si>
  <si>
    <t>鋳鉄管
延長</t>
    <rPh sb="0" eb="3">
      <t>チュウテツカン</t>
    </rPh>
    <rPh sb="4" eb="6">
      <t>エンチョウ</t>
    </rPh>
    <phoneticPr fontId="2"/>
  </si>
  <si>
    <t>ダク管
延長</t>
    <rPh sb="2" eb="3">
      <t>カン</t>
    </rPh>
    <rPh sb="4" eb="6">
      <t>エンチョウ</t>
    </rPh>
    <phoneticPr fontId="2"/>
  </si>
  <si>
    <t>合計
延長</t>
    <rPh sb="0" eb="2">
      <t>ゴウケイ</t>
    </rPh>
    <rPh sb="3" eb="5">
      <t>エンチョウ</t>
    </rPh>
    <phoneticPr fontId="2"/>
  </si>
  <si>
    <t>FA</t>
  </si>
  <si>
    <t>CC</t>
  </si>
  <si>
    <t>FC</t>
  </si>
  <si>
    <t>FB</t>
  </si>
  <si>
    <t>FLC</t>
  </si>
  <si>
    <t>DB</t>
  </si>
  <si>
    <t>梅香枝線</t>
  </si>
  <si>
    <t>菫枝線</t>
  </si>
  <si>
    <t>4-14</t>
  </si>
  <si>
    <t>湊町枝線</t>
  </si>
  <si>
    <t>5-06</t>
  </si>
  <si>
    <t>8-06</t>
  </si>
  <si>
    <t>平林枝線</t>
  </si>
  <si>
    <t>設計引継
延長</t>
    <rPh sb="0" eb="2">
      <t>セッケイ</t>
    </rPh>
    <rPh sb="2" eb="4">
      <t>ヒキツギ</t>
    </rPh>
    <rPh sb="5" eb="7">
      <t>エンチョウ</t>
    </rPh>
    <phoneticPr fontId="8"/>
  </si>
  <si>
    <t>負債・純資産合計</t>
    <rPh sb="0" eb="2">
      <t>フサイ</t>
    </rPh>
    <rPh sb="3" eb="6">
      <t>ジュンシサン</t>
    </rPh>
    <rPh sb="6" eb="8">
      <t>ゴウケイ</t>
    </rPh>
    <phoneticPr fontId="2"/>
  </si>
  <si>
    <t>負債の部</t>
    <rPh sb="0" eb="2">
      <t>フサイ</t>
    </rPh>
    <rPh sb="3" eb="4">
      <t>ブ</t>
    </rPh>
    <phoneticPr fontId="2"/>
  </si>
  <si>
    <t>純資産の部</t>
    <rPh sb="0" eb="3">
      <t>ジュンシサン</t>
    </rPh>
    <rPh sb="4" eb="5">
      <t>ブ</t>
    </rPh>
    <phoneticPr fontId="2"/>
  </si>
  <si>
    <t>物件費等</t>
    <rPh sb="3" eb="4">
      <t>ナド</t>
    </rPh>
    <phoneticPr fontId="2"/>
  </si>
  <si>
    <t>添付１</t>
    <rPh sb="0" eb="2">
      <t>テンプ</t>
    </rPh>
    <phoneticPr fontId="2"/>
  </si>
  <si>
    <t>添付１ー①</t>
    <phoneticPr fontId="2"/>
  </si>
  <si>
    <t>添付１ー②</t>
    <rPh sb="0" eb="2">
      <t>テンプ</t>
    </rPh>
    <phoneticPr fontId="2"/>
  </si>
  <si>
    <t>添付１ー③</t>
    <rPh sb="0" eb="2">
      <t>テンプ</t>
    </rPh>
    <phoneticPr fontId="2"/>
  </si>
  <si>
    <t>添付１ー④</t>
    <rPh sb="0" eb="2">
      <t>テンプ</t>
    </rPh>
    <phoneticPr fontId="2"/>
  </si>
  <si>
    <t>添付１ー⑤</t>
    <rPh sb="0" eb="2">
      <t>テンプ</t>
    </rPh>
    <phoneticPr fontId="2"/>
  </si>
  <si>
    <t>断通水作業費</t>
    <rPh sb="0" eb="1">
      <t>ダン</t>
    </rPh>
    <rPh sb="1" eb="2">
      <t>ツウ</t>
    </rPh>
    <rPh sb="2" eb="3">
      <t>スイ</t>
    </rPh>
    <rPh sb="3" eb="5">
      <t>サギョウ</t>
    </rPh>
    <rPh sb="5" eb="6">
      <t>ヒ</t>
    </rPh>
    <phoneticPr fontId="2"/>
  </si>
  <si>
    <t>断通水作業費</t>
    <rPh sb="0" eb="6">
      <t>ダンツウスイサギョウヒ</t>
    </rPh>
    <phoneticPr fontId="2"/>
  </si>
  <si>
    <t>サービス購入料Ｂ算出</t>
    <rPh sb="4" eb="7">
      <t>コウニュウリョウ</t>
    </rPh>
    <rPh sb="8" eb="10">
      <t>サンシュツ</t>
    </rPh>
    <phoneticPr fontId="2"/>
  </si>
  <si>
    <t>サービス購入料Ａ</t>
    <rPh sb="4" eb="6">
      <t>コウニュウ</t>
    </rPh>
    <rPh sb="6" eb="7">
      <t>リョウ</t>
    </rPh>
    <phoneticPr fontId="2"/>
  </si>
  <si>
    <t>サービス購入料Ｂ</t>
    <rPh sb="4" eb="6">
      <t>コウニュウ</t>
    </rPh>
    <rPh sb="6" eb="7">
      <t>リョウ</t>
    </rPh>
    <phoneticPr fontId="2"/>
  </si>
  <si>
    <t>サービス購入料Ｃ</t>
    <rPh sb="4" eb="6">
      <t>コウニュウ</t>
    </rPh>
    <rPh sb="6" eb="7">
      <t>リョウ</t>
    </rPh>
    <phoneticPr fontId="2"/>
  </si>
  <si>
    <t>その他の経費</t>
    <rPh sb="4" eb="6">
      <t>ケイヒ</t>
    </rPh>
    <phoneticPr fontId="2"/>
  </si>
  <si>
    <t>断通水作業費　年度別費用</t>
    <rPh sb="0" eb="6">
      <t>ダンツウスイサギョウヒ</t>
    </rPh>
    <rPh sb="7" eb="9">
      <t>ネンド</t>
    </rPh>
    <rPh sb="9" eb="10">
      <t>ベツ</t>
    </rPh>
    <rPh sb="10" eb="12">
      <t>ヒヨウ</t>
    </rPh>
    <phoneticPr fontId="2"/>
  </si>
  <si>
    <t>賞与</t>
    <rPh sb="0" eb="2">
      <t>ショウヨ</t>
    </rPh>
    <phoneticPr fontId="2"/>
  </si>
  <si>
    <t>役員報酬</t>
    <rPh sb="0" eb="2">
      <t>ヤクイン</t>
    </rPh>
    <rPh sb="2" eb="4">
      <t>ホウシュウ</t>
    </rPh>
    <phoneticPr fontId="2"/>
  </si>
  <si>
    <t>福利厚生費</t>
    <rPh sb="0" eb="2">
      <t>フクリ</t>
    </rPh>
    <rPh sb="2" eb="5">
      <t>コウセイヒ</t>
    </rPh>
    <phoneticPr fontId="2"/>
  </si>
  <si>
    <t>社会保険料</t>
    <rPh sb="0" eb="5">
      <t>シャカイホケンリョウ</t>
    </rPh>
    <phoneticPr fontId="2"/>
  </si>
  <si>
    <t>事務用品費</t>
    <rPh sb="0" eb="5">
      <t>ジムヨウヒンヒ</t>
    </rPh>
    <phoneticPr fontId="2"/>
  </si>
  <si>
    <t>光熱水費</t>
    <rPh sb="0" eb="4">
      <t>コウネツスイヒ</t>
    </rPh>
    <phoneticPr fontId="2"/>
  </si>
  <si>
    <t>通信運搬費</t>
    <rPh sb="0" eb="2">
      <t>ツウシン</t>
    </rPh>
    <rPh sb="2" eb="5">
      <t>ウンパンヒ</t>
    </rPh>
    <phoneticPr fontId="2"/>
  </si>
  <si>
    <t>賃借料</t>
    <rPh sb="0" eb="3">
      <t>チンシャクリョウ</t>
    </rPh>
    <phoneticPr fontId="2"/>
  </si>
  <si>
    <t>監査費</t>
    <rPh sb="0" eb="3">
      <t>カンサヒ</t>
    </rPh>
    <phoneticPr fontId="2"/>
  </si>
  <si>
    <t>委託料</t>
    <rPh sb="0" eb="3">
      <t>イタクリョウ</t>
    </rPh>
    <phoneticPr fontId="2"/>
  </si>
  <si>
    <t>法人税</t>
    <rPh sb="0" eb="3">
      <t>ホウジンゼイ</t>
    </rPh>
    <phoneticPr fontId="2"/>
  </si>
  <si>
    <t>住民税</t>
    <rPh sb="0" eb="3">
      <t>ジュウミンゼイ</t>
    </rPh>
    <phoneticPr fontId="2"/>
  </si>
  <si>
    <t>事業税</t>
    <rPh sb="0" eb="3">
      <t>ジギョウゼイ</t>
    </rPh>
    <phoneticPr fontId="2"/>
  </si>
  <si>
    <t>支払利息</t>
    <rPh sb="0" eb="2">
      <t>シハライ</t>
    </rPh>
    <rPh sb="2" eb="4">
      <t>リソク</t>
    </rPh>
    <phoneticPr fontId="2"/>
  </si>
  <si>
    <t>利益相当額</t>
    <rPh sb="0" eb="5">
      <t>リエキソウトウガク</t>
    </rPh>
    <phoneticPr fontId="2"/>
  </si>
  <si>
    <t>燃料費</t>
    <rPh sb="0" eb="3">
      <t>ネンリョウヒ</t>
    </rPh>
    <phoneticPr fontId="2"/>
  </si>
  <si>
    <t>各種手数料</t>
    <rPh sb="0" eb="5">
      <t>カクシュテスウリョウ</t>
    </rPh>
    <phoneticPr fontId="2"/>
  </si>
  <si>
    <t>会社設立経費</t>
    <rPh sb="0" eb="2">
      <t>カイシャ</t>
    </rPh>
    <rPh sb="2" eb="6">
      <t>セツリツケイヒ</t>
    </rPh>
    <phoneticPr fontId="2"/>
  </si>
  <si>
    <t>外形標準課税</t>
    <rPh sb="0" eb="6">
      <t>ガイケイヒョウジュンカゼイ</t>
    </rPh>
    <phoneticPr fontId="2"/>
  </si>
  <si>
    <t>租税公課</t>
    <rPh sb="0" eb="4">
      <t>ソゼイコウカ</t>
    </rPh>
    <phoneticPr fontId="2"/>
  </si>
  <si>
    <t>印刷製本費</t>
    <rPh sb="0" eb="2">
      <t>インサツ</t>
    </rPh>
    <rPh sb="2" eb="5">
      <t>セイホンヒ</t>
    </rPh>
    <phoneticPr fontId="2"/>
  </si>
  <si>
    <t>給料・諸手当</t>
    <rPh sb="0" eb="2">
      <t>キュウリョウ</t>
    </rPh>
    <rPh sb="3" eb="6">
      <t>ショテアテ</t>
    </rPh>
    <phoneticPr fontId="2"/>
  </si>
  <si>
    <t>減価償却費（車両・システム関連など）</t>
    <rPh sb="0" eb="5">
      <t>ゲンカショウキャクヒ</t>
    </rPh>
    <rPh sb="6" eb="8">
      <t>シャリョウ</t>
    </rPh>
    <rPh sb="13" eb="15">
      <t>カンレン</t>
    </rPh>
    <phoneticPr fontId="2"/>
  </si>
  <si>
    <t>送水１</t>
    <rPh sb="0" eb="2">
      <t>ソウスイ</t>
    </rPh>
    <phoneticPr fontId="10"/>
  </si>
  <si>
    <t>大淀送水管</t>
    <rPh sb="0" eb="2">
      <t>オオヨド</t>
    </rPh>
    <rPh sb="2" eb="5">
      <t>ソウスイカン</t>
    </rPh>
    <phoneticPr fontId="11"/>
  </si>
  <si>
    <t>送水２</t>
    <rPh sb="0" eb="2">
      <t>ソウスイ</t>
    </rPh>
    <phoneticPr fontId="10"/>
  </si>
  <si>
    <t>送水３</t>
    <rPh sb="0" eb="2">
      <t>ソウスイ</t>
    </rPh>
    <phoneticPr fontId="10"/>
  </si>
  <si>
    <t>巽第１送水管</t>
    <rPh sb="0" eb="1">
      <t>タツミ</t>
    </rPh>
    <rPh sb="1" eb="2">
      <t>ダイ</t>
    </rPh>
    <rPh sb="3" eb="6">
      <t>ソウスイカン</t>
    </rPh>
    <phoneticPr fontId="11"/>
  </si>
  <si>
    <t>淀川北部幹線</t>
    <rPh sb="0" eb="6">
      <t>ヨドガワホクブカンセン</t>
    </rPh>
    <phoneticPr fontId="10"/>
  </si>
  <si>
    <t>年度別割合</t>
    <phoneticPr fontId="2"/>
  </si>
  <si>
    <t>＜前払上限額＞</t>
    <rPh sb="1" eb="3">
      <t>マエバライ</t>
    </rPh>
    <rPh sb="3" eb="6">
      <t>ジョウゲンガク</t>
    </rPh>
    <phoneticPr fontId="2"/>
  </si>
  <si>
    <t>＜サービス購入料Ａ算出＞</t>
    <rPh sb="5" eb="8">
      <t>コウニュウリョウ</t>
    </rPh>
    <rPh sb="9" eb="11">
      <t>サンシュツ</t>
    </rPh>
    <phoneticPr fontId="2"/>
  </si>
  <si>
    <t>前払金支払い請求額</t>
    <rPh sb="0" eb="2">
      <t>マエバライ</t>
    </rPh>
    <rPh sb="2" eb="3">
      <t>キン</t>
    </rPh>
    <rPh sb="3" eb="5">
      <t>シハラ</t>
    </rPh>
    <rPh sb="6" eb="8">
      <t>セイキュウ</t>
    </rPh>
    <rPh sb="8" eb="9">
      <t>ガク</t>
    </rPh>
    <phoneticPr fontId="2"/>
  </si>
  <si>
    <t>設計費（残余分）</t>
    <rPh sb="0" eb="3">
      <t>セッケイヒ</t>
    </rPh>
    <rPh sb="4" eb="6">
      <t>ザンヨ</t>
    </rPh>
    <rPh sb="6" eb="7">
      <t>ブン</t>
    </rPh>
    <phoneticPr fontId="2"/>
  </si>
  <si>
    <t>設計費（前払金）</t>
    <rPh sb="0" eb="3">
      <t>セッケイヒ</t>
    </rPh>
    <rPh sb="4" eb="6">
      <t>マエバライ</t>
    </rPh>
    <rPh sb="6" eb="7">
      <t>キン</t>
    </rPh>
    <phoneticPr fontId="2"/>
  </si>
  <si>
    <t>工事費（残余分）</t>
    <rPh sb="0" eb="3">
      <t>コウジヒ</t>
    </rPh>
    <rPh sb="4" eb="7">
      <t>ザンヨブン</t>
    </rPh>
    <phoneticPr fontId="2"/>
  </si>
  <si>
    <t>工事費（前払金）</t>
    <rPh sb="0" eb="3">
      <t>コウジヒ</t>
    </rPh>
    <rPh sb="4" eb="7">
      <t>マエバライキン</t>
    </rPh>
    <phoneticPr fontId="2"/>
  </si>
  <si>
    <t>設計費（残余分）</t>
    <rPh sb="0" eb="3">
      <t>セッケイヒ</t>
    </rPh>
    <rPh sb="4" eb="7">
      <t>ザンヨブン</t>
    </rPh>
    <phoneticPr fontId="2"/>
  </si>
  <si>
    <t>設計費（前払金）</t>
    <rPh sb="0" eb="3">
      <t>セッケイヒ</t>
    </rPh>
    <rPh sb="4" eb="7">
      <t>マエバライキン</t>
    </rPh>
    <phoneticPr fontId="2"/>
  </si>
  <si>
    <t>前払金上限額</t>
    <rPh sb="0" eb="2">
      <t>マエバライ</t>
    </rPh>
    <rPh sb="2" eb="3">
      <t>キン</t>
    </rPh>
    <rPh sb="3" eb="6">
      <t>ジョウゲンガク</t>
    </rPh>
    <phoneticPr fontId="2"/>
  </si>
  <si>
    <t>工事費</t>
    <rPh sb="0" eb="3">
      <t>コウジヒ</t>
    </rPh>
    <phoneticPr fontId="2"/>
  </si>
  <si>
    <t>工事費等</t>
    <rPh sb="0" eb="3">
      <t>コウジヒ</t>
    </rPh>
    <rPh sb="3" eb="4">
      <t>トウ</t>
    </rPh>
    <phoneticPr fontId="2"/>
  </si>
  <si>
    <t>ＳＰＣ経費</t>
    <rPh sb="3" eb="5">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</si>
</sst>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numFmt numFmtId="177" formatCode="General&quot;事&quot;&quot;業&quot;&quot;年&quot;&quot;度&quot;"/>
    <numFmt numFmtId="178" formatCode="&quot;令&quot;&quot;和&quot;General&quot;年&quot;&quot;度&quot;"/>
    <numFmt numFmtId="179" formatCode="#,##0;&quot;▲ &quot;#,##0"/>
    <numFmt numFmtId="180" formatCode="&quot;税&quot;&quot;率&quot;\ \ General\ \%"/>
    <numFmt numFmtId="181" formatCode="#,##0.00;&quot;▲ &quot;#,##0.00"/>
    <numFmt numFmtId="182" formatCode="General&quot;年&quot;&quot;度&quot;"/>
    <numFmt numFmtId="183" formatCode="#,##0_ "/>
  </numFmts>
  <fonts count="15" x14ac:knownFonts="1">
    <font>
      <sz val="11"/>
      <color theme="1"/>
      <name val="Meiryo UI"/>
      <family val="2"/>
      <charset val="128"/>
    </font>
    <font>
      <sz val="11"/>
      <color theme="1"/>
      <name val="Meiryo UI"/>
      <family val="2"/>
      <charset val="128"/>
    </font>
    <font>
      <sz val="6"/>
      <name val="Meiryo UI"/>
      <family val="2"/>
      <charset val="128"/>
    </font>
    <font>
      <b/>
      <sz val="11"/>
      <name val="ＭＳ 明朝"/>
      <family val="1"/>
      <charset val="128"/>
    </font>
    <font>
      <sz val="11"/>
      <name val="ＭＳ 明朝"/>
      <family val="1"/>
      <charset val="128"/>
    </font>
    <font>
      <sz val="11"/>
      <color theme="1"/>
      <name val="ＭＳ 明朝"/>
      <family val="1"/>
      <charset val="128"/>
    </font>
    <font>
      <b/>
      <sz val="11"/>
      <color theme="1"/>
      <name val="ＭＳ 明朝"/>
      <family val="1"/>
      <charset val="128"/>
    </font>
    <font>
      <b/>
      <sz val="11"/>
      <color rgb="FF0000FF"/>
      <name val="ＭＳ 明朝"/>
      <family val="1"/>
      <charset val="128"/>
    </font>
    <font>
      <sz val="14"/>
      <color theme="1"/>
      <name val="ＭＳ 明朝"/>
      <family val="1"/>
      <charset val="128"/>
    </font>
    <font>
      <b/>
      <sz val="11"/>
      <color indexed="8"/>
      <name val="ＭＳ 明朝"/>
      <family val="1"/>
      <charset val="128"/>
    </font>
    <font>
      <sz val="11"/>
      <color indexed="8"/>
      <name val="ＭＳ 明朝"/>
      <family val="1"/>
      <charset val="128"/>
    </font>
    <font>
      <sz val="11"/>
      <color rgb="FF0000FF"/>
      <name val="ＭＳ 明朝"/>
      <family val="1"/>
      <charset val="128"/>
    </font>
    <font>
      <sz val="10"/>
      <name val="ＭＳ 明朝"/>
      <family val="1"/>
      <charset val="128"/>
    </font>
    <font>
      <sz val="8"/>
      <name val="ＭＳ 明朝"/>
      <family val="1"/>
      <charset val="128"/>
    </font>
    <font>
      <b/>
      <sz val="11"/>
      <name val="ＭＳ ゴシック"/>
      <family val="3"/>
      <charset val="128"/>
    </font>
  </fonts>
  <fills count="3">
    <fill>
      <patternFill patternType="none"/>
    </fill>
    <fill>
      <patternFill patternType="gray125"/>
    </fill>
    <fill>
      <patternFill patternType="solid">
        <fgColor rgb="FFFFFF99"/>
        <bgColor indexed="64"/>
      </patternFill>
    </fill>
  </fills>
  <borders count="1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style="medium">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auto="1"/>
      </left>
      <right style="medium">
        <color auto="1"/>
      </right>
      <top style="hair">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style="hair">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diagonal/>
    </border>
    <border>
      <left/>
      <right/>
      <top/>
      <bottom style="medium">
        <color auto="1"/>
      </bottom>
      <diagonal/>
    </border>
    <border>
      <left style="thin">
        <color auto="1"/>
      </left>
      <right/>
      <top/>
      <bottom style="medium">
        <color auto="1"/>
      </bottom>
      <diagonal/>
    </border>
    <border>
      <left style="thin">
        <color auto="1"/>
      </left>
      <right/>
      <top style="hair">
        <color auto="1"/>
      </top>
      <bottom/>
      <diagonal/>
    </border>
    <border>
      <left style="thin">
        <color auto="1"/>
      </left>
      <right/>
      <top/>
      <bottom/>
      <diagonal/>
    </border>
    <border>
      <left style="medium">
        <color auto="1"/>
      </left>
      <right style="medium">
        <color auto="1"/>
      </right>
      <top style="thin">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style="medium">
        <color auto="1"/>
      </left>
      <right style="thin">
        <color auto="1"/>
      </right>
      <top/>
      <bottom style="hair">
        <color auto="1"/>
      </bottom>
      <diagonal/>
    </border>
    <border>
      <left style="thin">
        <color indexed="64"/>
      </left>
      <right style="thin">
        <color indexed="64"/>
      </right>
      <top/>
      <bottom style="hair">
        <color indexed="64"/>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diagonal/>
    </border>
    <border>
      <left/>
      <right/>
      <top style="hair">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thin">
        <color auto="1"/>
      </left>
      <right style="hair">
        <color auto="1"/>
      </right>
      <top/>
      <bottom style="medium">
        <color auto="1"/>
      </bottom>
      <diagonal/>
    </border>
    <border>
      <left style="hair">
        <color auto="1"/>
      </left>
      <right style="thin">
        <color auto="1"/>
      </right>
      <top/>
      <bottom style="medium">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bottom/>
      <diagonal/>
    </border>
    <border>
      <left style="medium">
        <color auto="1"/>
      </left>
      <right/>
      <top style="thin">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top/>
      <bottom style="hair">
        <color auto="1"/>
      </bottom>
      <diagonal/>
    </border>
    <border>
      <left style="thin">
        <color auto="1"/>
      </left>
      <right style="hair">
        <color auto="1"/>
      </right>
      <top/>
      <bottom style="hair">
        <color auto="1"/>
      </bottom>
      <diagonal/>
    </border>
    <border>
      <left style="medium">
        <color auto="1"/>
      </left>
      <right style="medium">
        <color auto="1"/>
      </right>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top/>
      <bottom style="thin">
        <color auto="1"/>
      </bottom>
      <diagonal/>
    </border>
    <border>
      <left style="hair">
        <color auto="1"/>
      </left>
      <right/>
      <top style="hair">
        <color auto="1"/>
      </top>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style="thin">
        <color auto="1"/>
      </right>
      <top/>
      <bottom style="thin">
        <color auto="1"/>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35">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5" fillId="0" borderId="0" xfId="0" applyFont="1" applyAlignment="1">
      <alignment vertical="center"/>
    </xf>
    <xf numFmtId="0" fontId="5" fillId="0" borderId="0" xfId="0" applyFont="1">
      <alignment vertical="center"/>
    </xf>
    <xf numFmtId="0" fontId="4" fillId="0" borderId="0" xfId="0" applyFont="1" applyFill="1" applyBorder="1" applyAlignment="1">
      <alignment horizontal="center" vertical="center"/>
    </xf>
    <xf numFmtId="182" fontId="4" fillId="0" borderId="0" xfId="0" applyNumberFormat="1"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Alignment="1">
      <alignment horizontal="center" vertical="center"/>
    </xf>
    <xf numFmtId="178" fontId="4" fillId="0" borderId="0" xfId="0" applyNumberFormat="1" applyFont="1" applyFill="1" applyBorder="1" applyAlignment="1">
      <alignment horizontal="center" vertical="center"/>
    </xf>
    <xf numFmtId="0" fontId="6" fillId="0" borderId="0" xfId="0" applyFont="1" applyFill="1" applyBorder="1" applyAlignment="1">
      <alignment horizontal="left" vertical="center" indent="1"/>
    </xf>
    <xf numFmtId="0" fontId="6" fillId="0" borderId="0" xfId="0" applyFont="1" applyFill="1" applyBorder="1" applyAlignment="1">
      <alignment horizontal="center" vertical="center"/>
    </xf>
    <xf numFmtId="0" fontId="6" fillId="0" borderId="0" xfId="0" applyFont="1" applyFill="1" applyBorder="1">
      <alignment vertical="center"/>
    </xf>
    <xf numFmtId="179" fontId="5" fillId="0" borderId="0" xfId="0" applyNumberFormat="1" applyFont="1" applyFill="1" applyBorder="1">
      <alignment vertical="center"/>
    </xf>
    <xf numFmtId="0" fontId="5" fillId="0" borderId="0" xfId="0" applyFont="1" applyFill="1" applyBorder="1">
      <alignment vertical="center"/>
    </xf>
    <xf numFmtId="0" fontId="5" fillId="0" borderId="0" xfId="0" applyFont="1" applyFill="1" applyBorder="1" applyAlignment="1">
      <alignment horizontal="left" vertical="center" indent="1"/>
    </xf>
    <xf numFmtId="0" fontId="4" fillId="0" borderId="0" xfId="0" applyFont="1" applyFill="1" applyAlignment="1" applyProtection="1">
      <alignment vertical="center"/>
      <protection locked="0"/>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4" fillId="0" borderId="0" xfId="0" applyFont="1" applyFill="1" applyBorder="1">
      <alignment vertical="center"/>
    </xf>
    <xf numFmtId="0" fontId="4" fillId="0" borderId="0" xfId="0" applyFont="1" applyFill="1" applyProtection="1">
      <alignment vertical="center"/>
      <protection locked="0"/>
    </xf>
    <xf numFmtId="0" fontId="5" fillId="0" borderId="0" xfId="0" applyFont="1" applyBorder="1">
      <alignment vertical="center"/>
    </xf>
    <xf numFmtId="0" fontId="7" fillId="0" borderId="0" xfId="0" applyFont="1" applyFill="1">
      <alignment vertical="center"/>
    </xf>
    <xf numFmtId="0" fontId="7" fillId="0" borderId="0" xfId="0" applyFont="1" applyFill="1" applyProtection="1">
      <alignment vertical="center"/>
      <protection locked="0"/>
    </xf>
    <xf numFmtId="176" fontId="4" fillId="0" borderId="0" xfId="0" applyNumberFormat="1" applyFont="1" applyFill="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82" fontId="4" fillId="0" borderId="73" xfId="0" applyNumberFormat="1" applyFont="1" applyFill="1" applyBorder="1" applyAlignment="1">
      <alignment horizontal="center" vertical="center"/>
    </xf>
    <xf numFmtId="182" fontId="4" fillId="0" borderId="74" xfId="0" applyNumberFormat="1" applyFont="1" applyFill="1" applyBorder="1" applyAlignment="1">
      <alignment horizontal="center" vertical="center"/>
    </xf>
    <xf numFmtId="182" fontId="4" fillId="0" borderId="86" xfId="0" applyNumberFormat="1" applyFont="1" applyFill="1" applyBorder="1" applyAlignment="1">
      <alignment horizontal="center" vertical="center"/>
    </xf>
    <xf numFmtId="0" fontId="4" fillId="0" borderId="76" xfId="0" applyFont="1" applyFill="1" applyBorder="1" applyAlignment="1">
      <alignment horizontal="center" vertical="center"/>
    </xf>
    <xf numFmtId="0" fontId="4" fillId="0" borderId="87" xfId="0" applyFont="1" applyFill="1" applyBorder="1" applyAlignment="1">
      <alignment horizontal="center" vertical="center"/>
    </xf>
    <xf numFmtId="176" fontId="4" fillId="0" borderId="87" xfId="0" applyNumberFormat="1" applyFont="1" applyFill="1" applyBorder="1" applyAlignment="1">
      <alignment horizontal="center" vertical="center"/>
    </xf>
    <xf numFmtId="176" fontId="4" fillId="0" borderId="71" xfId="0" applyNumberFormat="1" applyFont="1" applyFill="1" applyBorder="1" applyAlignment="1">
      <alignment horizontal="center" vertical="center"/>
    </xf>
    <xf numFmtId="178" fontId="4" fillId="0" borderId="13" xfId="0" applyNumberFormat="1" applyFont="1" applyFill="1" applyBorder="1" applyAlignment="1">
      <alignment horizontal="center" vertical="center"/>
    </xf>
    <xf numFmtId="178" fontId="4" fillId="0" borderId="14" xfId="0" applyNumberFormat="1" applyFont="1" applyFill="1" applyBorder="1" applyAlignment="1">
      <alignment horizontal="center" vertical="center"/>
    </xf>
    <xf numFmtId="178" fontId="4" fillId="0" borderId="88" xfId="0" applyNumberFormat="1" applyFont="1" applyFill="1" applyBorder="1" applyAlignment="1">
      <alignment horizontal="center" vertical="center"/>
    </xf>
    <xf numFmtId="0" fontId="6" fillId="0" borderId="1" xfId="0" applyFont="1" applyFill="1" applyBorder="1" applyAlignment="1">
      <alignment horizontal="left" vertical="center" indent="1"/>
    </xf>
    <xf numFmtId="0" fontId="6" fillId="0" borderId="2" xfId="0" applyFont="1" applyFill="1" applyBorder="1" applyAlignment="1">
      <alignment horizontal="center" vertical="center"/>
    </xf>
    <xf numFmtId="0" fontId="6" fillId="0" borderId="2" xfId="0" applyFont="1" applyFill="1" applyBorder="1">
      <alignment vertical="center"/>
    </xf>
    <xf numFmtId="176" fontId="5" fillId="0" borderId="2" xfId="0" applyNumberFormat="1" applyFont="1" applyFill="1" applyBorder="1" applyAlignment="1">
      <alignment horizontal="center" vertical="center"/>
    </xf>
    <xf numFmtId="179" fontId="5" fillId="0" borderId="73" xfId="0" applyNumberFormat="1" applyFont="1" applyFill="1" applyBorder="1">
      <alignment vertical="center"/>
    </xf>
    <xf numFmtId="179" fontId="5" fillId="0" borderId="74" xfId="0" applyNumberFormat="1" applyFont="1" applyFill="1" applyBorder="1">
      <alignment vertical="center"/>
    </xf>
    <xf numFmtId="179" fontId="5" fillId="0" borderId="86" xfId="0" applyNumberFormat="1" applyFont="1" applyFill="1" applyBorder="1">
      <alignment vertical="center"/>
    </xf>
    <xf numFmtId="179" fontId="5" fillId="0" borderId="7" xfId="0" applyNumberFormat="1" applyFont="1" applyFill="1" applyBorder="1">
      <alignment vertical="center"/>
    </xf>
    <xf numFmtId="0" fontId="5" fillId="0" borderId="8" xfId="0" applyFont="1" applyFill="1" applyBorder="1">
      <alignment vertical="center"/>
    </xf>
    <xf numFmtId="0" fontId="5" fillId="0" borderId="30" xfId="0" applyFont="1" applyFill="1" applyBorder="1" applyAlignment="1">
      <alignment horizontal="left" vertical="center" indent="1"/>
    </xf>
    <xf numFmtId="0" fontId="5" fillId="0" borderId="24" xfId="0" applyFont="1" applyFill="1" applyBorder="1">
      <alignment vertical="center"/>
    </xf>
    <xf numFmtId="176" fontId="5" fillId="0" borderId="25" xfId="0" applyNumberFormat="1" applyFont="1" applyFill="1" applyBorder="1" applyAlignment="1">
      <alignment horizontal="center" vertical="center"/>
    </xf>
    <xf numFmtId="179" fontId="5" fillId="0" borderId="9" xfId="0" applyNumberFormat="1" applyFont="1" applyFill="1" applyBorder="1">
      <alignment vertical="center"/>
    </xf>
    <xf numFmtId="179" fontId="5" fillId="0" borderId="10" xfId="0" applyNumberFormat="1" applyFont="1" applyFill="1" applyBorder="1">
      <alignment vertical="center"/>
    </xf>
    <xf numFmtId="179" fontId="5" fillId="0" borderId="30" xfId="0" applyNumberFormat="1" applyFont="1" applyFill="1" applyBorder="1">
      <alignment vertical="center"/>
    </xf>
    <xf numFmtId="179" fontId="5" fillId="0" borderId="31" xfId="0" applyNumberFormat="1" applyFont="1" applyFill="1" applyBorder="1">
      <alignment vertical="center"/>
    </xf>
    <xf numFmtId="0" fontId="5" fillId="0" borderId="35" xfId="0" applyFont="1" applyFill="1" applyBorder="1">
      <alignment vertical="center"/>
    </xf>
    <xf numFmtId="0" fontId="5" fillId="0" borderId="36" xfId="0" applyFont="1" applyFill="1" applyBorder="1" applyAlignment="1">
      <alignment horizontal="left" vertical="center" indent="1"/>
    </xf>
    <xf numFmtId="0" fontId="5" fillId="0" borderId="37" xfId="0" applyFont="1" applyFill="1" applyBorder="1">
      <alignment vertical="center"/>
    </xf>
    <xf numFmtId="176" fontId="5" fillId="0" borderId="37" xfId="0" applyNumberFormat="1" applyFont="1" applyFill="1" applyBorder="1" applyAlignment="1">
      <alignment horizontal="center" vertical="center"/>
    </xf>
    <xf numFmtId="179" fontId="5" fillId="0" borderId="39" xfId="0" applyNumberFormat="1" applyFont="1" applyFill="1" applyBorder="1">
      <alignment vertical="center"/>
    </xf>
    <xf numFmtId="179" fontId="5" fillId="0" borderId="40" xfId="0" applyNumberFormat="1" applyFont="1" applyFill="1" applyBorder="1">
      <alignment vertical="center"/>
    </xf>
    <xf numFmtId="179" fontId="5" fillId="0" borderId="36" xfId="0" applyNumberFormat="1" applyFont="1" applyFill="1" applyBorder="1">
      <alignment vertical="center"/>
    </xf>
    <xf numFmtId="179" fontId="5" fillId="0" borderId="98" xfId="0" applyNumberFormat="1" applyFont="1" applyFill="1" applyBorder="1">
      <alignment vertical="center"/>
    </xf>
    <xf numFmtId="0" fontId="5" fillId="0" borderId="76" xfId="0" applyFont="1" applyFill="1" applyBorder="1">
      <alignment vertical="center"/>
    </xf>
    <xf numFmtId="0" fontId="5" fillId="0" borderId="14" xfId="0" applyFont="1" applyFill="1" applyBorder="1">
      <alignment vertical="center"/>
    </xf>
    <xf numFmtId="0" fontId="5" fillId="0" borderId="83" xfId="0" applyFont="1" applyFill="1" applyBorder="1" applyAlignment="1">
      <alignment horizontal="left" vertical="center" indent="1"/>
    </xf>
    <xf numFmtId="0" fontId="5" fillId="0" borderId="84" xfId="0" applyFont="1" applyFill="1" applyBorder="1">
      <alignment vertical="center"/>
    </xf>
    <xf numFmtId="0" fontId="5" fillId="0" borderId="84" xfId="0" applyFont="1" applyFill="1" applyBorder="1" applyAlignment="1">
      <alignment vertical="center"/>
    </xf>
    <xf numFmtId="176" fontId="5" fillId="0" borderId="84" xfId="0" applyNumberFormat="1" applyFont="1" applyFill="1" applyBorder="1" applyAlignment="1">
      <alignment horizontal="center" vertical="center"/>
    </xf>
    <xf numFmtId="179" fontId="5" fillId="0" borderId="92" xfId="0" applyNumberFormat="1" applyFont="1" applyFill="1" applyBorder="1">
      <alignment vertical="center"/>
    </xf>
    <xf numFmtId="179" fontId="5" fillId="0" borderId="93" xfId="0" applyNumberFormat="1" applyFont="1" applyFill="1" applyBorder="1">
      <alignment vertical="center"/>
    </xf>
    <xf numFmtId="179" fontId="5" fillId="0" borderId="83" xfId="0" applyNumberFormat="1" applyFont="1" applyFill="1" applyBorder="1">
      <alignment vertical="center"/>
    </xf>
    <xf numFmtId="179" fontId="5" fillId="0" borderId="101" xfId="0" applyNumberFormat="1" applyFont="1" applyFill="1" applyBorder="1">
      <alignment vertical="center"/>
    </xf>
    <xf numFmtId="0" fontId="6" fillId="0" borderId="8" xfId="0" applyFont="1" applyFill="1" applyBorder="1" applyAlignment="1">
      <alignment horizontal="left" vertical="center" indent="1"/>
    </xf>
    <xf numFmtId="176" fontId="6" fillId="0" borderId="0" xfId="0" applyNumberFormat="1" applyFont="1" applyFill="1" applyBorder="1" applyAlignment="1">
      <alignment horizontal="center" vertical="center"/>
    </xf>
    <xf numFmtId="179" fontId="5" fillId="0" borderId="72" xfId="0" applyNumberFormat="1" applyFont="1" applyFill="1" applyBorder="1">
      <alignment vertical="center"/>
    </xf>
    <xf numFmtId="179" fontId="5" fillId="0" borderId="35" xfId="0" applyNumberFormat="1" applyFont="1" applyFill="1" applyBorder="1">
      <alignment vertical="center"/>
    </xf>
    <xf numFmtId="179" fontId="5" fillId="0" borderId="90" xfId="0" applyNumberFormat="1" applyFont="1" applyFill="1" applyBorder="1">
      <alignment vertical="center"/>
    </xf>
    <xf numFmtId="179" fontId="5" fillId="0" borderId="12" xfId="0" applyNumberFormat="1" applyFont="1" applyFill="1" applyBorder="1">
      <alignment vertical="center"/>
    </xf>
    <xf numFmtId="0" fontId="5" fillId="0" borderId="23" xfId="0" applyFont="1" applyFill="1" applyBorder="1" applyAlignment="1">
      <alignment horizontal="left" vertical="center" indent="1"/>
    </xf>
    <xf numFmtId="0" fontId="5" fillId="0" borderId="24" xfId="0" applyFont="1" applyFill="1" applyBorder="1" applyAlignment="1">
      <alignment horizontal="left" vertical="center" indent="1"/>
    </xf>
    <xf numFmtId="176" fontId="5" fillId="0" borderId="24" xfId="0" applyNumberFormat="1" applyFont="1" applyFill="1" applyBorder="1" applyAlignment="1">
      <alignment horizontal="center" vertical="center"/>
    </xf>
    <xf numFmtId="179" fontId="5" fillId="0" borderId="26" xfId="0" applyNumberFormat="1" applyFont="1" applyFill="1" applyBorder="1">
      <alignment vertical="center"/>
    </xf>
    <xf numFmtId="179" fontId="5" fillId="0" borderId="27" xfId="0" applyNumberFormat="1" applyFont="1" applyFill="1" applyBorder="1">
      <alignment vertical="center"/>
    </xf>
    <xf numFmtId="179" fontId="5" fillId="0" borderId="23" xfId="0" applyNumberFormat="1" applyFont="1" applyFill="1" applyBorder="1">
      <alignment vertical="center"/>
    </xf>
    <xf numFmtId="179" fontId="5" fillId="0" borderId="29" xfId="0" applyNumberFormat="1" applyFont="1" applyFill="1" applyBorder="1">
      <alignment vertical="center"/>
    </xf>
    <xf numFmtId="0" fontId="5" fillId="0" borderId="33" xfId="0" applyFont="1" applyFill="1" applyBorder="1">
      <alignment vertical="center"/>
    </xf>
    <xf numFmtId="176" fontId="5" fillId="0" borderId="33" xfId="0" applyNumberFormat="1" applyFont="1" applyFill="1" applyBorder="1" applyAlignment="1">
      <alignment horizontal="center" vertical="center"/>
    </xf>
    <xf numFmtId="0" fontId="5" fillId="0" borderId="48" xfId="0" applyFont="1" applyFill="1" applyBorder="1">
      <alignment vertical="center"/>
    </xf>
    <xf numFmtId="0" fontId="5" fillId="0" borderId="49" xfId="0" applyFont="1" applyFill="1" applyBorder="1" applyAlignment="1">
      <alignment horizontal="left" vertical="center" indent="1"/>
    </xf>
    <xf numFmtId="0" fontId="5" fillId="0" borderId="50" xfId="0" applyFont="1" applyFill="1" applyBorder="1">
      <alignment vertical="center"/>
    </xf>
    <xf numFmtId="176" fontId="5" fillId="0" borderId="50" xfId="0" applyNumberFormat="1" applyFont="1" applyFill="1" applyBorder="1" applyAlignment="1">
      <alignment horizontal="center" vertical="center"/>
    </xf>
    <xf numFmtId="179" fontId="5" fillId="0" borderId="52" xfId="0" applyNumberFormat="1" applyFont="1" applyFill="1" applyBorder="1">
      <alignment vertical="center"/>
    </xf>
    <xf numFmtId="179" fontId="5" fillId="0" borderId="53" xfId="0" applyNumberFormat="1" applyFont="1" applyFill="1" applyBorder="1">
      <alignment vertical="center"/>
    </xf>
    <xf numFmtId="179" fontId="5" fillId="0" borderId="49" xfId="0" applyNumberFormat="1" applyFont="1" applyFill="1" applyBorder="1">
      <alignment vertical="center"/>
    </xf>
    <xf numFmtId="179" fontId="5" fillId="0" borderId="100" xfId="0" applyNumberFormat="1" applyFont="1" applyFill="1" applyBorder="1">
      <alignment vertical="center"/>
    </xf>
    <xf numFmtId="0" fontId="5" fillId="0" borderId="0" xfId="0" applyFont="1" applyFill="1">
      <alignment vertical="center"/>
    </xf>
    <xf numFmtId="176" fontId="5" fillId="0" borderId="0" xfId="0" applyNumberFormat="1" applyFont="1" applyFill="1" applyBorder="1" applyAlignment="1">
      <alignment horizontal="center" vertical="center"/>
    </xf>
    <xf numFmtId="0" fontId="5" fillId="0" borderId="35" xfId="0" applyFont="1" applyFill="1" applyBorder="1" applyAlignment="1">
      <alignment horizontal="left" vertical="center" indent="1"/>
    </xf>
    <xf numFmtId="0" fontId="5" fillId="0" borderId="42" xfId="0" applyFont="1" applyFill="1" applyBorder="1" applyAlignment="1">
      <alignment horizontal="left" vertical="center" indent="1"/>
    </xf>
    <xf numFmtId="0" fontId="5" fillId="0" borderId="43" xfId="0" applyFont="1" applyFill="1" applyBorder="1">
      <alignment vertical="center"/>
    </xf>
    <xf numFmtId="176" fontId="5" fillId="0" borderId="43" xfId="0" applyNumberFormat="1" applyFont="1" applyFill="1" applyBorder="1" applyAlignment="1">
      <alignment horizontal="center" vertical="center"/>
    </xf>
    <xf numFmtId="179" fontId="5" fillId="0" borderId="45" xfId="0" applyNumberFormat="1" applyFont="1" applyFill="1" applyBorder="1">
      <alignment vertical="center"/>
    </xf>
    <xf numFmtId="179" fontId="5" fillId="0" borderId="46" xfId="0" applyNumberFormat="1" applyFont="1" applyFill="1" applyBorder="1">
      <alignment vertical="center"/>
    </xf>
    <xf numFmtId="179" fontId="5" fillId="0" borderId="42" xfId="0" applyNumberFormat="1" applyFont="1" applyFill="1" applyBorder="1">
      <alignment vertical="center"/>
    </xf>
    <xf numFmtId="179" fontId="5" fillId="0" borderId="99" xfId="0" applyNumberFormat="1" applyFont="1" applyFill="1" applyBorder="1">
      <alignment vertical="center"/>
    </xf>
    <xf numFmtId="0" fontId="5" fillId="0" borderId="35" xfId="0" applyFont="1" applyFill="1" applyBorder="1" applyAlignment="1">
      <alignment horizontal="center" vertical="center"/>
    </xf>
    <xf numFmtId="0" fontId="5" fillId="0" borderId="14" xfId="0" applyFont="1" applyFill="1" applyBorder="1" applyAlignment="1">
      <alignment horizontal="left" vertical="center" indent="1"/>
    </xf>
    <xf numFmtId="0" fontId="5" fillId="0" borderId="89" xfId="0" applyFont="1" applyFill="1" applyBorder="1" applyAlignment="1">
      <alignment horizontal="left" vertical="center" indent="1"/>
    </xf>
    <xf numFmtId="0" fontId="5" fillId="0" borderId="103" xfId="0" applyFont="1" applyFill="1" applyBorder="1">
      <alignment vertical="center"/>
    </xf>
    <xf numFmtId="176" fontId="5" fillId="0" borderId="103" xfId="0" applyNumberFormat="1" applyFont="1" applyFill="1" applyBorder="1" applyAlignment="1">
      <alignment horizontal="center" vertical="center"/>
    </xf>
    <xf numFmtId="179" fontId="5" fillId="0" borderId="80" xfId="0" applyNumberFormat="1" applyFont="1" applyFill="1" applyBorder="1">
      <alignment vertical="center"/>
    </xf>
    <xf numFmtId="179" fontId="5" fillId="0" borderId="81" xfId="0" applyNumberFormat="1" applyFont="1" applyFill="1" applyBorder="1">
      <alignment vertical="center"/>
    </xf>
    <xf numFmtId="179" fontId="5" fillId="0" borderId="89" xfId="0" applyNumberFormat="1" applyFont="1" applyFill="1" applyBorder="1">
      <alignment vertical="center"/>
    </xf>
    <xf numFmtId="179" fontId="5" fillId="0" borderId="102" xfId="0" applyNumberFormat="1" applyFont="1" applyFill="1" applyBorder="1">
      <alignment vertical="center"/>
    </xf>
    <xf numFmtId="0" fontId="5" fillId="0" borderId="5" xfId="0" applyFont="1" applyFill="1" applyBorder="1">
      <alignment vertical="center"/>
    </xf>
    <xf numFmtId="176" fontId="5" fillId="0" borderId="5" xfId="0" applyNumberFormat="1" applyFont="1" applyFill="1" applyBorder="1" applyAlignment="1">
      <alignment horizontal="center" vertical="center"/>
    </xf>
    <xf numFmtId="10" fontId="5" fillId="0" borderId="17" xfId="1" applyNumberFormat="1" applyFont="1" applyFill="1" applyBorder="1">
      <alignment vertical="center"/>
    </xf>
    <xf numFmtId="10" fontId="5" fillId="0" borderId="18" xfId="1" applyNumberFormat="1" applyFont="1" applyFill="1" applyBorder="1">
      <alignment vertical="center"/>
    </xf>
    <xf numFmtId="10" fontId="5" fillId="0" borderId="21" xfId="1" applyNumberFormat="1" applyFont="1" applyFill="1" applyBorder="1">
      <alignment vertical="center"/>
    </xf>
    <xf numFmtId="10" fontId="5" fillId="0" borderId="22" xfId="1" applyNumberFormat="1" applyFont="1" applyFill="1" applyBorder="1">
      <alignment vertical="center"/>
    </xf>
    <xf numFmtId="10" fontId="5" fillId="0" borderId="26" xfId="1" applyNumberFormat="1" applyFont="1" applyFill="1" applyBorder="1">
      <alignment vertical="center"/>
    </xf>
    <xf numFmtId="10" fontId="5" fillId="0" borderId="27" xfId="1" applyNumberFormat="1" applyFont="1" applyFill="1" applyBorder="1">
      <alignment vertical="center"/>
    </xf>
    <xf numFmtId="10" fontId="5" fillId="0" borderId="23" xfId="1" applyNumberFormat="1" applyFont="1" applyFill="1" applyBorder="1">
      <alignment vertical="center"/>
    </xf>
    <xf numFmtId="10" fontId="5" fillId="0" borderId="29" xfId="1" applyNumberFormat="1" applyFont="1" applyFill="1" applyBorder="1">
      <alignment vertical="center"/>
    </xf>
    <xf numFmtId="0" fontId="5" fillId="0" borderId="54" xfId="0" applyFont="1" applyFill="1" applyBorder="1" applyAlignment="1">
      <alignment horizontal="left" vertical="center" indent="1"/>
    </xf>
    <xf numFmtId="0" fontId="5" fillId="0" borderId="55" xfId="0" applyFont="1" applyFill="1" applyBorder="1">
      <alignment vertical="center"/>
    </xf>
    <xf numFmtId="176" fontId="5" fillId="0" borderId="55" xfId="0" applyNumberFormat="1" applyFont="1" applyFill="1" applyBorder="1" applyAlignment="1">
      <alignment horizontal="center" vertical="center"/>
    </xf>
    <xf numFmtId="10" fontId="5" fillId="0" borderId="77" xfId="1" applyNumberFormat="1" applyFont="1" applyFill="1" applyBorder="1">
      <alignment vertical="center"/>
    </xf>
    <xf numFmtId="10" fontId="5" fillId="0" borderId="78" xfId="1" applyNumberFormat="1" applyFont="1" applyFill="1" applyBorder="1">
      <alignment vertical="center"/>
    </xf>
    <xf numFmtId="10" fontId="5" fillId="0" borderId="54" xfId="1" applyNumberFormat="1" applyFont="1" applyFill="1" applyBorder="1">
      <alignment vertical="center"/>
    </xf>
    <xf numFmtId="10" fontId="5" fillId="0" borderId="91" xfId="1" applyNumberFormat="1" applyFont="1" applyFill="1" applyBorder="1">
      <alignment vertical="center"/>
    </xf>
    <xf numFmtId="0" fontId="5" fillId="0" borderId="0" xfId="0" applyFont="1" applyAlignment="1">
      <alignment horizontal="right" vertical="center"/>
    </xf>
    <xf numFmtId="176" fontId="6" fillId="0" borderId="2" xfId="0" applyNumberFormat="1" applyFont="1" applyFill="1" applyBorder="1" applyAlignment="1">
      <alignment horizontal="center" vertical="center"/>
    </xf>
    <xf numFmtId="183" fontId="5" fillId="0" borderId="73" xfId="0" applyNumberFormat="1" applyFont="1" applyFill="1" applyBorder="1">
      <alignment vertical="center"/>
    </xf>
    <xf numFmtId="183" fontId="5" fillId="0" borderId="74" xfId="0" applyNumberFormat="1" applyFont="1" applyFill="1" applyBorder="1">
      <alignment vertical="center"/>
    </xf>
    <xf numFmtId="183" fontId="5" fillId="0" borderId="86" xfId="0" applyNumberFormat="1" applyFont="1" applyFill="1" applyBorder="1">
      <alignment vertical="center"/>
    </xf>
    <xf numFmtId="183" fontId="5" fillId="0" borderId="7" xfId="0" applyNumberFormat="1" applyFont="1" applyFill="1" applyBorder="1">
      <alignment vertical="center"/>
    </xf>
    <xf numFmtId="0" fontId="6" fillId="0" borderId="30" xfId="0" applyFont="1" applyFill="1" applyBorder="1" applyAlignment="1">
      <alignment horizontal="left" vertical="center" indent="1"/>
    </xf>
    <xf numFmtId="183" fontId="5" fillId="0" borderId="9" xfId="0" applyNumberFormat="1" applyFont="1" applyFill="1" applyBorder="1">
      <alignment vertical="center"/>
    </xf>
    <xf numFmtId="183" fontId="5" fillId="0" borderId="10" xfId="0" applyNumberFormat="1" applyFont="1" applyFill="1" applyBorder="1">
      <alignment vertical="center"/>
    </xf>
    <xf numFmtId="183" fontId="5" fillId="0" borderId="30" xfId="0" applyNumberFormat="1" applyFont="1" applyFill="1" applyBorder="1">
      <alignment vertical="center"/>
    </xf>
    <xf numFmtId="183" fontId="5" fillId="0" borderId="31" xfId="0" applyNumberFormat="1" applyFont="1" applyFill="1" applyBorder="1">
      <alignment vertical="center"/>
    </xf>
    <xf numFmtId="183" fontId="5" fillId="0" borderId="39" xfId="0" applyNumberFormat="1" applyFont="1" applyFill="1" applyBorder="1">
      <alignment vertical="center"/>
    </xf>
    <xf numFmtId="183" fontId="5" fillId="0" borderId="40" xfId="0" applyNumberFormat="1" applyFont="1" applyFill="1" applyBorder="1">
      <alignment vertical="center"/>
    </xf>
    <xf numFmtId="183" fontId="5" fillId="0" borderId="36" xfId="0" applyNumberFormat="1" applyFont="1" applyFill="1" applyBorder="1">
      <alignment vertical="center"/>
    </xf>
    <xf numFmtId="183" fontId="5" fillId="0" borderId="98" xfId="0" applyNumberFormat="1" applyFont="1" applyFill="1" applyBorder="1">
      <alignment vertical="center"/>
    </xf>
    <xf numFmtId="183" fontId="5" fillId="0" borderId="45" xfId="0" applyNumberFormat="1" applyFont="1" applyFill="1" applyBorder="1">
      <alignment vertical="center"/>
    </xf>
    <xf numFmtId="183" fontId="5" fillId="0" borderId="46" xfId="0" applyNumberFormat="1" applyFont="1" applyFill="1" applyBorder="1">
      <alignment vertical="center"/>
    </xf>
    <xf numFmtId="183" fontId="5" fillId="0" borderId="42" xfId="0" applyNumberFormat="1" applyFont="1" applyFill="1" applyBorder="1">
      <alignment vertical="center"/>
    </xf>
    <xf numFmtId="183" fontId="5" fillId="0" borderId="99" xfId="0" applyNumberFormat="1" applyFont="1" applyFill="1" applyBorder="1">
      <alignment vertical="center"/>
    </xf>
    <xf numFmtId="0" fontId="5" fillId="0" borderId="72" xfId="0" applyFont="1" applyFill="1" applyBorder="1">
      <alignment vertical="center"/>
    </xf>
    <xf numFmtId="0" fontId="5" fillId="0" borderId="33" xfId="0" applyFont="1" applyFill="1" applyBorder="1" applyAlignment="1">
      <alignment horizontal="left" vertical="center" indent="1"/>
    </xf>
    <xf numFmtId="176" fontId="5" fillId="0" borderId="34" xfId="0" applyNumberFormat="1" applyFont="1" applyFill="1" applyBorder="1" applyAlignment="1">
      <alignment horizontal="center" vertical="center"/>
    </xf>
    <xf numFmtId="0" fontId="5" fillId="0" borderId="55" xfId="0" applyFont="1" applyFill="1" applyBorder="1" applyAlignment="1">
      <alignment vertical="center"/>
    </xf>
    <xf numFmtId="183" fontId="5" fillId="0" borderId="77" xfId="0" applyNumberFormat="1" applyFont="1" applyFill="1" applyBorder="1">
      <alignment vertical="center"/>
    </xf>
    <xf numFmtId="183" fontId="5" fillId="0" borderId="78" xfId="0" applyNumberFormat="1" applyFont="1" applyFill="1" applyBorder="1">
      <alignment vertical="center"/>
    </xf>
    <xf numFmtId="183" fontId="5" fillId="0" borderId="54" xfId="0" applyNumberFormat="1" applyFont="1" applyFill="1" applyBorder="1">
      <alignment vertical="center"/>
    </xf>
    <xf numFmtId="183" fontId="5" fillId="0" borderId="91" xfId="0" applyNumberFormat="1" applyFont="1" applyFill="1" applyBorder="1">
      <alignment vertical="center"/>
    </xf>
    <xf numFmtId="0" fontId="5" fillId="0" borderId="0" xfId="0"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0" fontId="4" fillId="0" borderId="87" xfId="0" applyFont="1" applyFill="1" applyBorder="1" applyAlignment="1">
      <alignment horizontal="left" vertical="center"/>
    </xf>
    <xf numFmtId="0" fontId="6" fillId="0" borderId="0" xfId="0" applyFont="1" applyFill="1" applyBorder="1" applyAlignment="1">
      <alignment horizontal="left" vertical="center"/>
    </xf>
    <xf numFmtId="0" fontId="5" fillId="0" borderId="24" xfId="0" applyFont="1" applyFill="1" applyBorder="1" applyAlignment="1">
      <alignment horizontal="left" vertical="center"/>
    </xf>
    <xf numFmtId="0" fontId="5" fillId="0" borderId="37" xfId="0" applyFont="1" applyFill="1" applyBorder="1" applyAlignment="1">
      <alignment horizontal="center" vertical="center"/>
    </xf>
    <xf numFmtId="0" fontId="5" fillId="0" borderId="37" xfId="0" applyFont="1" applyFill="1" applyBorder="1" applyAlignment="1">
      <alignment horizontal="left" vertical="center" indent="1"/>
    </xf>
    <xf numFmtId="0" fontId="5" fillId="0" borderId="43" xfId="0" applyFont="1" applyFill="1" applyBorder="1" applyAlignment="1">
      <alignment horizontal="center" vertical="center"/>
    </xf>
    <xf numFmtId="0" fontId="5" fillId="0" borderId="43" xfId="0" applyFont="1" applyFill="1" applyBorder="1" applyAlignment="1">
      <alignment horizontal="left" vertical="center" indent="1"/>
    </xf>
    <xf numFmtId="0" fontId="5" fillId="0" borderId="48" xfId="0" applyFont="1" applyFill="1" applyBorder="1" applyAlignment="1">
      <alignment horizontal="left" vertical="center" indent="1"/>
    </xf>
    <xf numFmtId="0" fontId="5" fillId="0" borderId="50" xfId="0" applyFont="1" applyFill="1" applyBorder="1" applyAlignment="1">
      <alignment horizontal="center" vertical="center"/>
    </xf>
    <xf numFmtId="0" fontId="5" fillId="0" borderId="50" xfId="0" applyFont="1" applyFill="1" applyBorder="1" applyAlignment="1">
      <alignment horizontal="left" vertical="center" indent="1"/>
    </xf>
    <xf numFmtId="0" fontId="9" fillId="0" borderId="0" xfId="0" applyFont="1">
      <alignment vertical="center"/>
    </xf>
    <xf numFmtId="0" fontId="5" fillId="0" borderId="55" xfId="0" applyFont="1" applyFill="1" applyBorder="1" applyAlignment="1">
      <alignment horizontal="left" vertical="center"/>
    </xf>
    <xf numFmtId="179" fontId="5" fillId="0" borderId="77" xfId="0" applyNumberFormat="1" applyFont="1" applyFill="1" applyBorder="1">
      <alignment vertical="center"/>
    </xf>
    <xf numFmtId="179" fontId="5" fillId="0" borderId="78" xfId="0" applyNumberFormat="1" applyFont="1" applyFill="1" applyBorder="1">
      <alignment vertical="center"/>
    </xf>
    <xf numFmtId="179" fontId="5" fillId="0" borderId="54" xfId="0" applyNumberFormat="1" applyFont="1" applyFill="1" applyBorder="1">
      <alignment vertical="center"/>
    </xf>
    <xf numFmtId="179" fontId="5" fillId="0" borderId="91" xfId="0" applyNumberFormat="1" applyFont="1" applyFill="1" applyBorder="1">
      <alignment vertical="center"/>
    </xf>
    <xf numFmtId="179" fontId="6" fillId="0" borderId="12" xfId="0" applyNumberFormat="1" applyFont="1" applyFill="1" applyBorder="1" applyAlignment="1">
      <alignment vertical="center"/>
    </xf>
    <xf numFmtId="179" fontId="10" fillId="0" borderId="72" xfId="0" applyNumberFormat="1" applyFont="1" applyFill="1" applyBorder="1">
      <alignment vertical="center"/>
    </xf>
    <xf numFmtId="179" fontId="10" fillId="0" borderId="35" xfId="0" applyNumberFormat="1" applyFont="1" applyFill="1" applyBorder="1">
      <alignment vertical="center"/>
    </xf>
    <xf numFmtId="179" fontId="10" fillId="0" borderId="90" xfId="0" applyNumberFormat="1" applyFont="1" applyFill="1" applyBorder="1">
      <alignment vertical="center"/>
    </xf>
    <xf numFmtId="179" fontId="10" fillId="0" borderId="74" xfId="0" applyNumberFormat="1" applyFont="1" applyFill="1" applyBorder="1">
      <alignment vertical="center"/>
    </xf>
    <xf numFmtId="179" fontId="10" fillId="0" borderId="12" xfId="0" applyNumberFormat="1" applyFont="1" applyFill="1" applyBorder="1">
      <alignment vertical="center"/>
    </xf>
    <xf numFmtId="179" fontId="5" fillId="0" borderId="29" xfId="0" applyNumberFormat="1" applyFont="1" applyFill="1" applyBorder="1" applyAlignment="1">
      <alignment vertical="center"/>
    </xf>
    <xf numFmtId="0" fontId="5" fillId="0" borderId="36"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9" xfId="0" applyFont="1" applyFill="1" applyBorder="1" applyAlignment="1">
      <alignment horizontal="center" vertical="center"/>
    </xf>
    <xf numFmtId="179" fontId="5" fillId="0" borderId="0" xfId="0" applyNumberFormat="1" applyFont="1" applyAlignment="1">
      <alignment vertical="center"/>
    </xf>
    <xf numFmtId="0" fontId="6" fillId="0" borderId="0" xfId="0" applyFont="1">
      <alignment vertical="center"/>
    </xf>
    <xf numFmtId="0" fontId="6" fillId="0" borderId="0" xfId="0" applyFont="1" applyBorder="1">
      <alignment vertical="center"/>
    </xf>
    <xf numFmtId="0" fontId="5" fillId="0" borderId="0" xfId="0" applyFont="1" applyBorder="1" applyAlignment="1">
      <alignment horizontal="left" vertical="center"/>
    </xf>
    <xf numFmtId="179" fontId="4" fillId="0" borderId="0" xfId="0" applyNumberFormat="1" applyFont="1" applyFill="1" applyAlignment="1">
      <alignment vertical="center"/>
    </xf>
    <xf numFmtId="0" fontId="3" fillId="0" borderId="0" xfId="0" applyFont="1" applyFill="1" applyBorder="1">
      <alignment vertical="center"/>
    </xf>
    <xf numFmtId="0" fontId="4" fillId="0" borderId="0" xfId="0" applyFont="1" applyFill="1" applyBorder="1" applyAlignment="1">
      <alignment horizontal="left" vertical="center"/>
    </xf>
    <xf numFmtId="176" fontId="4" fillId="0" borderId="0" xfId="0" applyNumberFormat="1" applyFont="1" applyFill="1" applyBorder="1">
      <alignment vertical="center"/>
    </xf>
    <xf numFmtId="179" fontId="4" fillId="0" borderId="3" xfId="0" applyNumberFormat="1" applyFont="1" applyFill="1" applyBorder="1" applyAlignment="1">
      <alignment vertical="center"/>
    </xf>
    <xf numFmtId="176" fontId="4" fillId="0" borderId="0" xfId="0" applyNumberFormat="1" applyFont="1" applyFill="1" applyBorder="1" applyAlignment="1">
      <alignment horizontal="center" vertical="center"/>
    </xf>
    <xf numFmtId="179" fontId="4" fillId="0" borderId="71" xfId="0" applyNumberFormat="1" applyFont="1" applyFill="1" applyBorder="1" applyAlignment="1">
      <alignment vertical="center"/>
    </xf>
    <xf numFmtId="179" fontId="6" fillId="0" borderId="0" xfId="0" applyNumberFormat="1" applyFont="1" applyFill="1" applyBorder="1" applyAlignment="1">
      <alignment vertical="center"/>
    </xf>
    <xf numFmtId="179" fontId="10" fillId="0" borderId="0" xfId="0" applyNumberFormat="1" applyFont="1" applyFill="1" applyBorder="1">
      <alignment vertical="center"/>
    </xf>
    <xf numFmtId="179" fontId="5" fillId="0" borderId="24" xfId="0" applyNumberFormat="1" applyFont="1" applyFill="1" applyBorder="1" applyAlignment="1">
      <alignment vertical="center"/>
    </xf>
    <xf numFmtId="179" fontId="10" fillId="0" borderId="26" xfId="0" applyNumberFormat="1" applyFont="1" applyFill="1" applyBorder="1">
      <alignment vertical="center"/>
    </xf>
    <xf numFmtId="179" fontId="10" fillId="0" borderId="27" xfId="0" applyNumberFormat="1" applyFont="1" applyFill="1" applyBorder="1">
      <alignment vertical="center"/>
    </xf>
    <xf numFmtId="179" fontId="10" fillId="0" borderId="23" xfId="0" applyNumberFormat="1" applyFont="1" applyFill="1" applyBorder="1">
      <alignment vertical="center"/>
    </xf>
    <xf numFmtId="0" fontId="5" fillId="0" borderId="0" xfId="0" applyFont="1" applyFill="1" applyBorder="1" applyAlignment="1">
      <alignment horizontal="left" vertical="center"/>
    </xf>
    <xf numFmtId="179" fontId="5" fillId="0" borderId="55" xfId="0" applyNumberFormat="1" applyFont="1" applyFill="1" applyBorder="1" applyAlignment="1">
      <alignment vertical="center"/>
    </xf>
    <xf numFmtId="179" fontId="5" fillId="0" borderId="37" xfId="0" applyNumberFormat="1" applyFont="1" applyFill="1" applyBorder="1" applyAlignment="1">
      <alignment vertical="center"/>
    </xf>
    <xf numFmtId="179" fontId="5" fillId="0" borderId="43" xfId="0" applyNumberFormat="1" applyFont="1" applyFill="1" applyBorder="1" applyAlignment="1">
      <alignment vertical="center"/>
    </xf>
    <xf numFmtId="179" fontId="5" fillId="0" borderId="50" xfId="0" applyNumberFormat="1" applyFont="1" applyFill="1" applyBorder="1" applyAlignment="1">
      <alignment vertical="center"/>
    </xf>
    <xf numFmtId="179" fontId="4" fillId="0" borderId="17" xfId="0" applyNumberFormat="1" applyFont="1" applyFill="1" applyBorder="1">
      <alignment vertical="center"/>
    </xf>
    <xf numFmtId="179" fontId="4" fillId="0" borderId="18" xfId="0" applyNumberFormat="1" applyFont="1" applyFill="1" applyBorder="1">
      <alignment vertical="center"/>
    </xf>
    <xf numFmtId="179" fontId="4" fillId="0" borderId="21" xfId="0" applyNumberFormat="1" applyFont="1" applyFill="1" applyBorder="1">
      <alignment vertical="center"/>
    </xf>
    <xf numFmtId="179" fontId="6" fillId="0" borderId="12" xfId="0" applyNumberFormat="1" applyFont="1" applyFill="1" applyBorder="1">
      <alignment vertical="center"/>
    </xf>
    <xf numFmtId="0" fontId="4" fillId="0" borderId="8" xfId="0" applyFont="1" applyFill="1" applyBorder="1">
      <alignment vertical="center"/>
    </xf>
    <xf numFmtId="179" fontId="4" fillId="0" borderId="26" xfId="0" applyNumberFormat="1" applyFont="1" applyFill="1" applyBorder="1">
      <alignment vertical="center"/>
    </xf>
    <xf numFmtId="179" fontId="4" fillId="0" borderId="27" xfId="0" applyNumberFormat="1" applyFont="1" applyFill="1" applyBorder="1">
      <alignment vertical="center"/>
    </xf>
    <xf numFmtId="179" fontId="4" fillId="0" borderId="23" xfId="0" applyNumberFormat="1" applyFont="1" applyFill="1" applyBorder="1">
      <alignment vertical="center"/>
    </xf>
    <xf numFmtId="0" fontId="4" fillId="0" borderId="8" xfId="0" applyFont="1" applyFill="1" applyBorder="1" applyProtection="1">
      <alignment vertical="center"/>
      <protection locked="0"/>
    </xf>
    <xf numFmtId="0" fontId="4" fillId="0" borderId="90" xfId="0" applyFont="1" applyFill="1" applyBorder="1" applyAlignment="1" applyProtection="1">
      <alignment horizontal="left" vertical="center" indent="1"/>
      <protection locked="0"/>
    </xf>
    <xf numFmtId="179" fontId="4" fillId="2" borderId="39" xfId="0" applyNumberFormat="1" applyFont="1" applyFill="1" applyBorder="1" applyProtection="1">
      <alignment vertical="center"/>
      <protection locked="0"/>
    </xf>
    <xf numFmtId="179" fontId="4" fillId="2" borderId="40" xfId="0" applyNumberFormat="1" applyFont="1" applyFill="1" applyBorder="1" applyProtection="1">
      <alignment vertical="center"/>
      <protection locked="0"/>
    </xf>
    <xf numFmtId="179" fontId="4" fillId="2" borderId="36" xfId="0" applyNumberFormat="1" applyFont="1" applyFill="1" applyBorder="1" applyProtection="1">
      <alignment vertical="center"/>
      <protection locked="0"/>
    </xf>
    <xf numFmtId="179" fontId="4" fillId="2" borderId="45" xfId="0" applyNumberFormat="1" applyFont="1" applyFill="1" applyBorder="1" applyProtection="1">
      <alignment vertical="center"/>
      <protection locked="0"/>
    </xf>
    <xf numFmtId="179" fontId="4" fillId="2" borderId="46" xfId="0" applyNumberFormat="1" applyFont="1" applyFill="1" applyBorder="1" applyProtection="1">
      <alignment vertical="center"/>
      <protection locked="0"/>
    </xf>
    <xf numFmtId="179" fontId="4" fillId="2" borderId="42" xfId="0" applyNumberFormat="1" applyFont="1" applyFill="1" applyBorder="1" applyProtection="1">
      <alignment vertical="center"/>
      <protection locked="0"/>
    </xf>
    <xf numFmtId="0" fontId="4" fillId="0" borderId="67" xfId="0" applyFont="1" applyFill="1" applyBorder="1" applyAlignment="1" applyProtection="1">
      <alignment horizontal="left" vertical="center" indent="1"/>
      <protection locked="0"/>
    </xf>
    <xf numFmtId="179" fontId="4" fillId="2" borderId="52" xfId="0" applyNumberFormat="1" applyFont="1" applyFill="1" applyBorder="1" applyProtection="1">
      <alignment vertical="center"/>
      <protection locked="0"/>
    </xf>
    <xf numFmtId="179" fontId="4" fillId="2" borderId="53" xfId="0" applyNumberFormat="1" applyFont="1" applyFill="1" applyBorder="1" applyProtection="1">
      <alignment vertical="center"/>
      <protection locked="0"/>
    </xf>
    <xf numFmtId="179" fontId="4" fillId="2" borderId="49" xfId="0" applyNumberFormat="1" applyFont="1" applyFill="1" applyBorder="1" applyProtection="1">
      <alignment vertical="center"/>
      <protection locked="0"/>
    </xf>
    <xf numFmtId="179" fontId="4" fillId="0" borderId="9" xfId="0" applyNumberFormat="1" applyFont="1" applyFill="1" applyBorder="1">
      <alignment vertical="center"/>
    </xf>
    <xf numFmtId="179" fontId="4" fillId="0" borderId="10" xfId="0" applyNumberFormat="1" applyFont="1" applyFill="1" applyBorder="1">
      <alignment vertical="center"/>
    </xf>
    <xf numFmtId="179" fontId="4" fillId="0" borderId="30" xfId="0" applyNumberFormat="1" applyFont="1" applyFill="1" applyBorder="1">
      <alignment vertical="center"/>
    </xf>
    <xf numFmtId="0" fontId="5" fillId="0" borderId="35" xfId="0" applyFont="1" applyBorder="1">
      <alignment vertical="center"/>
    </xf>
    <xf numFmtId="0" fontId="4" fillId="0" borderId="35" xfId="0" applyFont="1" applyFill="1" applyBorder="1" applyAlignment="1" applyProtection="1">
      <alignment horizontal="left" vertical="center" indent="1"/>
      <protection locked="0"/>
    </xf>
    <xf numFmtId="179" fontId="4" fillId="2" borderId="45" xfId="0" applyNumberFormat="1" applyFont="1" applyFill="1" applyBorder="1" applyAlignment="1" applyProtection="1">
      <alignment vertical="center"/>
      <protection locked="0"/>
    </xf>
    <xf numFmtId="179" fontId="4" fillId="2" borderId="46" xfId="0" applyNumberFormat="1" applyFont="1" applyFill="1" applyBorder="1" applyAlignment="1" applyProtection="1">
      <alignment vertical="center"/>
      <protection locked="0"/>
    </xf>
    <xf numFmtId="179" fontId="4" fillId="2" borderId="42" xfId="0" applyNumberFormat="1" applyFont="1" applyFill="1" applyBorder="1" applyAlignment="1" applyProtection="1">
      <alignment vertical="center"/>
      <protection locked="0"/>
    </xf>
    <xf numFmtId="0" fontId="4" fillId="0" borderId="48" xfId="0" applyFont="1" applyFill="1" applyBorder="1" applyAlignment="1" applyProtection="1">
      <alignment horizontal="left" vertical="center" indent="1"/>
      <protection locked="0"/>
    </xf>
    <xf numFmtId="179" fontId="4" fillId="2" borderId="52" xfId="0" applyNumberFormat="1" applyFont="1" applyFill="1" applyBorder="1" applyAlignment="1" applyProtection="1">
      <alignment vertical="center"/>
      <protection locked="0"/>
    </xf>
    <xf numFmtId="179" fontId="4" fillId="2" borderId="53" xfId="0" applyNumberFormat="1" applyFont="1" applyFill="1" applyBorder="1" applyAlignment="1" applyProtection="1">
      <alignment vertical="center"/>
      <protection locked="0"/>
    </xf>
    <xf numFmtId="179" fontId="4" fillId="2" borderId="49" xfId="0" applyNumberFormat="1" applyFont="1" applyFill="1" applyBorder="1" applyAlignment="1" applyProtection="1">
      <alignment vertical="center"/>
      <protection locked="0"/>
    </xf>
    <xf numFmtId="179" fontId="4" fillId="0" borderId="26" xfId="0" applyNumberFormat="1" applyFont="1" applyFill="1" applyBorder="1" applyAlignment="1">
      <alignment vertical="center"/>
    </xf>
    <xf numFmtId="179" fontId="4" fillId="0" borderId="27" xfId="0" applyNumberFormat="1" applyFont="1" applyFill="1" applyBorder="1" applyAlignment="1">
      <alignment vertical="center"/>
    </xf>
    <xf numFmtId="179" fontId="4" fillId="0" borderId="23" xfId="0" applyNumberFormat="1" applyFont="1" applyFill="1" applyBorder="1" applyAlignment="1">
      <alignment vertical="center"/>
    </xf>
    <xf numFmtId="179" fontId="4" fillId="0" borderId="28" xfId="0" applyNumberFormat="1" applyFont="1" applyFill="1" applyBorder="1" applyAlignment="1">
      <alignment vertical="center"/>
    </xf>
    <xf numFmtId="179" fontId="4" fillId="2" borderId="96" xfId="0" applyNumberFormat="1" applyFont="1" applyFill="1" applyBorder="1" applyProtection="1">
      <alignment vertical="center"/>
      <protection locked="0"/>
    </xf>
    <xf numFmtId="179" fontId="4" fillId="2" borderId="97" xfId="0" applyNumberFormat="1" applyFont="1" applyFill="1" applyBorder="1" applyProtection="1">
      <alignment vertical="center"/>
      <protection locked="0"/>
    </xf>
    <xf numFmtId="179" fontId="4" fillId="2" borderId="95" xfId="0" applyNumberFormat="1" applyFont="1" applyFill="1" applyBorder="1" applyProtection="1">
      <alignment vertical="center"/>
      <protection locked="0"/>
    </xf>
    <xf numFmtId="0" fontId="4" fillId="0" borderId="76" xfId="0" applyFont="1" applyFill="1" applyBorder="1" applyProtection="1">
      <alignment vertical="center"/>
      <protection locked="0"/>
    </xf>
    <xf numFmtId="0" fontId="4" fillId="0" borderId="88" xfId="0" applyFont="1" applyFill="1" applyBorder="1" applyAlignment="1" applyProtection="1">
      <alignment horizontal="left" vertical="center" indent="1"/>
      <protection locked="0"/>
    </xf>
    <xf numFmtId="179" fontId="4" fillId="2" borderId="92" xfId="0" applyNumberFormat="1" applyFont="1" applyFill="1" applyBorder="1" applyProtection="1">
      <alignment vertical="center"/>
      <protection locked="0"/>
    </xf>
    <xf numFmtId="179" fontId="4" fillId="2" borderId="93" xfId="0" applyNumberFormat="1" applyFont="1" applyFill="1" applyBorder="1" applyProtection="1">
      <alignment vertical="center"/>
      <protection locked="0"/>
    </xf>
    <xf numFmtId="179" fontId="4" fillId="2" borderId="83" xfId="0" applyNumberFormat="1" applyFont="1" applyFill="1" applyBorder="1" applyProtection="1">
      <alignment vertical="center"/>
      <protection locked="0"/>
    </xf>
    <xf numFmtId="182" fontId="4" fillId="0" borderId="75" xfId="0" applyNumberFormat="1" applyFont="1" applyFill="1" applyBorder="1" applyAlignment="1">
      <alignment horizontal="center" vertical="center"/>
    </xf>
    <xf numFmtId="178" fontId="4" fillId="0" borderId="15" xfId="0" applyNumberFormat="1" applyFont="1" applyFill="1" applyBorder="1" applyAlignment="1">
      <alignment horizontal="center" vertical="center"/>
    </xf>
    <xf numFmtId="179" fontId="4" fillId="0" borderId="22" xfId="0" applyNumberFormat="1" applyFont="1" applyFill="1" applyBorder="1">
      <alignment vertical="center"/>
    </xf>
    <xf numFmtId="0" fontId="4" fillId="0" borderId="8" xfId="0" applyFont="1" applyFill="1" applyBorder="1" applyAlignment="1">
      <alignment horizontal="left" vertical="center" indent="1"/>
    </xf>
    <xf numFmtId="179" fontId="4" fillId="0" borderId="98" xfId="0" applyNumberFormat="1" applyFont="1" applyFill="1" applyBorder="1">
      <alignment vertical="center"/>
    </xf>
    <xf numFmtId="179" fontId="4" fillId="0" borderId="99" xfId="0" applyNumberFormat="1" applyFont="1" applyFill="1" applyBorder="1">
      <alignment vertical="center"/>
    </xf>
    <xf numFmtId="0" fontId="4" fillId="0" borderId="8" xfId="0" applyFont="1" applyFill="1" applyBorder="1" applyAlignment="1" applyProtection="1">
      <alignment horizontal="left" vertical="center" indent="1"/>
      <protection locked="0"/>
    </xf>
    <xf numFmtId="179" fontId="4" fillId="0" borderId="99" xfId="0" applyNumberFormat="1" applyFont="1" applyFill="1" applyBorder="1" applyProtection="1">
      <alignment vertical="center"/>
      <protection locked="0"/>
    </xf>
    <xf numFmtId="179" fontId="4" fillId="2" borderId="80" xfId="0" applyNumberFormat="1" applyFont="1" applyFill="1" applyBorder="1" applyProtection="1">
      <alignment vertical="center"/>
      <protection locked="0"/>
    </xf>
    <xf numFmtId="179" fontId="4" fillId="2" borderId="81" xfId="0" applyNumberFormat="1" applyFont="1" applyFill="1" applyBorder="1" applyProtection="1">
      <alignment vertical="center"/>
      <protection locked="0"/>
    </xf>
    <xf numFmtId="179" fontId="4" fillId="2" borderId="89" xfId="0" applyNumberFormat="1" applyFont="1" applyFill="1" applyBorder="1" applyProtection="1">
      <alignment vertical="center"/>
      <protection locked="0"/>
    </xf>
    <xf numFmtId="179" fontId="4" fillId="0" borderId="102" xfId="0" applyNumberFormat="1" applyFont="1" applyFill="1" applyBorder="1" applyProtection="1">
      <alignment vertical="center"/>
      <protection locked="0"/>
    </xf>
    <xf numFmtId="179" fontId="4" fillId="0" borderId="29" xfId="0" applyNumberFormat="1" applyFont="1" applyFill="1" applyBorder="1">
      <alignment vertical="center"/>
    </xf>
    <xf numFmtId="179" fontId="4" fillId="0" borderId="98" xfId="0" applyNumberFormat="1" applyFont="1" applyFill="1" applyBorder="1" applyProtection="1">
      <alignment vertical="center"/>
      <protection locked="0"/>
    </xf>
    <xf numFmtId="179" fontId="4" fillId="0" borderId="100" xfId="0" applyNumberFormat="1" applyFont="1" applyFill="1" applyBorder="1" applyProtection="1">
      <alignment vertical="center"/>
      <protection locked="0"/>
    </xf>
    <xf numFmtId="179" fontId="4" fillId="0" borderId="60" xfId="0" applyNumberFormat="1" applyFont="1" applyFill="1" applyBorder="1">
      <alignment vertical="center"/>
    </xf>
    <xf numFmtId="179" fontId="4" fillId="0" borderId="61" xfId="0" applyNumberFormat="1" applyFont="1" applyFill="1" applyBorder="1">
      <alignment vertical="center"/>
    </xf>
    <xf numFmtId="179" fontId="4" fillId="0" borderId="63" xfId="0" applyNumberFormat="1" applyFont="1" applyFill="1" applyBorder="1">
      <alignment vertical="center"/>
    </xf>
    <xf numFmtId="179" fontId="4" fillId="0" borderId="64" xfId="0" applyNumberFormat="1" applyFont="1" applyFill="1" applyBorder="1">
      <alignment vertical="center"/>
    </xf>
    <xf numFmtId="179" fontId="4" fillId="0" borderId="65" xfId="0" applyNumberFormat="1" applyFont="1" applyFill="1" applyBorder="1">
      <alignment vertical="center"/>
    </xf>
    <xf numFmtId="179" fontId="4" fillId="0" borderId="48" xfId="0" applyNumberFormat="1" applyFont="1" applyFill="1" applyBorder="1">
      <alignment vertical="center"/>
    </xf>
    <xf numFmtId="179" fontId="4" fillId="0" borderId="67" xfId="0" applyNumberFormat="1" applyFont="1" applyFill="1" applyBorder="1">
      <alignment vertical="center"/>
    </xf>
    <xf numFmtId="179" fontId="4" fillId="0" borderId="68" xfId="0" applyNumberFormat="1" applyFont="1" applyFill="1" applyBorder="1">
      <alignment vertical="center"/>
    </xf>
    <xf numFmtId="179" fontId="4" fillId="0" borderId="62" xfId="0" applyNumberFormat="1" applyFont="1" applyFill="1" applyBorder="1">
      <alignment vertical="center"/>
    </xf>
    <xf numFmtId="179" fontId="4" fillId="0" borderId="59" xfId="0" applyNumberFormat="1" applyFont="1" applyFill="1" applyBorder="1">
      <alignment vertical="center"/>
    </xf>
    <xf numFmtId="179" fontId="4" fillId="0" borderId="22" xfId="0" applyNumberFormat="1" applyFont="1" applyFill="1" applyBorder="1" applyAlignment="1">
      <alignment vertical="center"/>
    </xf>
    <xf numFmtId="0" fontId="4" fillId="0" borderId="8" xfId="0" applyFont="1" applyFill="1" applyBorder="1" applyAlignment="1" applyProtection="1">
      <alignment vertical="center"/>
      <protection locked="0"/>
    </xf>
    <xf numFmtId="179" fontId="4" fillId="2" borderId="39" xfId="0" applyNumberFormat="1" applyFont="1" applyFill="1" applyBorder="1" applyAlignment="1" applyProtection="1">
      <alignment vertical="center"/>
      <protection locked="0"/>
    </xf>
    <xf numFmtId="179" fontId="4" fillId="2" borderId="40" xfId="0" applyNumberFormat="1" applyFont="1" applyFill="1" applyBorder="1" applyAlignment="1" applyProtection="1">
      <alignment vertical="center"/>
      <protection locked="0"/>
    </xf>
    <xf numFmtId="179" fontId="4" fillId="2" borderId="36" xfId="0" applyNumberFormat="1" applyFont="1" applyFill="1" applyBorder="1" applyAlignment="1" applyProtection="1">
      <alignment vertical="center"/>
      <protection locked="0"/>
    </xf>
    <xf numFmtId="179" fontId="4" fillId="0" borderId="98" xfId="0" applyNumberFormat="1" applyFont="1" applyFill="1" applyBorder="1" applyAlignment="1" applyProtection="1">
      <alignment vertical="center"/>
      <protection locked="0"/>
    </xf>
    <xf numFmtId="179" fontId="4" fillId="0" borderId="99" xfId="0" applyNumberFormat="1" applyFont="1" applyFill="1" applyBorder="1" applyAlignment="1" applyProtection="1">
      <alignment vertical="center"/>
      <protection locked="0"/>
    </xf>
    <xf numFmtId="179" fontId="4" fillId="0" borderId="100" xfId="0" applyNumberFormat="1" applyFont="1" applyFill="1" applyBorder="1" applyAlignment="1" applyProtection="1">
      <alignment vertical="center"/>
      <protection locked="0"/>
    </xf>
    <xf numFmtId="179" fontId="4" fillId="0" borderId="65" xfId="0" applyNumberFormat="1" applyFont="1" applyFill="1" applyBorder="1" applyAlignment="1">
      <alignment vertical="center"/>
    </xf>
    <xf numFmtId="179" fontId="4" fillId="0" borderId="48" xfId="0" applyNumberFormat="1" applyFont="1" applyFill="1" applyBorder="1" applyAlignment="1">
      <alignment vertical="center"/>
    </xf>
    <xf numFmtId="179" fontId="4" fillId="0" borderId="67" xfId="0" applyNumberFormat="1" applyFont="1" applyFill="1" applyBorder="1" applyAlignment="1">
      <alignment vertical="center"/>
    </xf>
    <xf numFmtId="179" fontId="4" fillId="0" borderId="68" xfId="0" applyNumberFormat="1" applyFont="1" applyFill="1" applyBorder="1" applyAlignment="1">
      <alignment vertical="center"/>
    </xf>
    <xf numFmtId="179" fontId="4" fillId="2" borderId="80" xfId="0" applyNumberFormat="1" applyFont="1" applyFill="1" applyBorder="1" applyAlignment="1" applyProtection="1">
      <alignment vertical="center"/>
      <protection locked="0"/>
    </xf>
    <xf numFmtId="179" fontId="4" fillId="2" borderId="81" xfId="0" applyNumberFormat="1" applyFont="1" applyFill="1" applyBorder="1" applyAlignment="1" applyProtection="1">
      <alignment vertical="center"/>
      <protection locked="0"/>
    </xf>
    <xf numFmtId="179" fontId="4" fillId="2" borderId="89" xfId="0" applyNumberFormat="1" applyFont="1" applyFill="1" applyBorder="1" applyAlignment="1" applyProtection="1">
      <alignment vertical="center"/>
      <protection locked="0"/>
    </xf>
    <xf numFmtId="179" fontId="4" fillId="0" borderId="102" xfId="0" applyNumberFormat="1" applyFont="1" applyFill="1" applyBorder="1" applyAlignment="1" applyProtection="1">
      <alignment vertical="center"/>
      <protection locked="0"/>
    </xf>
    <xf numFmtId="180" fontId="4" fillId="0" borderId="21" xfId="0" applyNumberFormat="1" applyFont="1" applyFill="1" applyBorder="1" applyAlignment="1" applyProtection="1">
      <alignment horizontal="center" vertical="center"/>
      <protection locked="0"/>
    </xf>
    <xf numFmtId="10" fontId="4" fillId="2" borderId="69" xfId="0" applyNumberFormat="1" applyFont="1" applyFill="1" applyBorder="1" applyProtection="1">
      <alignment vertical="center"/>
      <protection locked="0"/>
    </xf>
    <xf numFmtId="179" fontId="4" fillId="2" borderId="65" xfId="0" applyNumberFormat="1" applyFont="1" applyFill="1" applyBorder="1" applyProtection="1">
      <alignment vertical="center"/>
      <protection locked="0"/>
    </xf>
    <xf numFmtId="179" fontId="4" fillId="2" borderId="48" xfId="0" applyNumberFormat="1" applyFont="1" applyFill="1" applyBorder="1" applyProtection="1">
      <alignment vertical="center"/>
      <protection locked="0"/>
    </xf>
    <xf numFmtId="179" fontId="4" fillId="2" borderId="67" xfId="0" applyNumberFormat="1" applyFont="1" applyFill="1" applyBorder="1" applyProtection="1">
      <alignment vertical="center"/>
      <protection locked="0"/>
    </xf>
    <xf numFmtId="179" fontId="4" fillId="2" borderId="66" xfId="0" applyNumberFormat="1" applyFont="1" applyFill="1" applyBorder="1" applyProtection="1">
      <alignment vertical="center"/>
      <protection locked="0"/>
    </xf>
    <xf numFmtId="179" fontId="4" fillId="0" borderId="68" xfId="0" applyNumberFormat="1" applyFont="1" applyFill="1" applyBorder="1" applyProtection="1">
      <alignment vertical="center"/>
      <protection locked="0"/>
    </xf>
    <xf numFmtId="179" fontId="4" fillId="2" borderId="9" xfId="0" applyNumberFormat="1" applyFont="1" applyFill="1" applyBorder="1" applyProtection="1">
      <alignment vertical="center"/>
      <protection locked="0"/>
    </xf>
    <xf numFmtId="179" fontId="4" fillId="2" borderId="10" xfId="0" applyNumberFormat="1" applyFont="1" applyFill="1" applyBorder="1" applyProtection="1">
      <alignment vertical="center"/>
      <protection locked="0"/>
    </xf>
    <xf numFmtId="179" fontId="4" fillId="2" borderId="30" xfId="0" applyNumberFormat="1" applyFont="1" applyFill="1" applyBorder="1" applyProtection="1">
      <alignment vertical="center"/>
      <protection locked="0"/>
    </xf>
    <xf numFmtId="179" fontId="4" fillId="2" borderId="11" xfId="0" applyNumberFormat="1" applyFont="1" applyFill="1" applyBorder="1" applyProtection="1">
      <alignment vertical="center"/>
      <protection locked="0"/>
    </xf>
    <xf numFmtId="179" fontId="4" fillId="0" borderId="31" xfId="0" applyNumberFormat="1" applyFont="1" applyFill="1" applyBorder="1" applyProtection="1">
      <alignment vertical="center"/>
      <protection locked="0"/>
    </xf>
    <xf numFmtId="0" fontId="11" fillId="0" borderId="0" xfId="0" applyFont="1" applyFill="1">
      <alignment vertical="center"/>
    </xf>
    <xf numFmtId="0" fontId="7" fillId="0" borderId="0" xfId="0" applyFont="1" applyFill="1" applyAlignment="1">
      <alignment horizontal="right" vertical="center"/>
    </xf>
    <xf numFmtId="179" fontId="11" fillId="0" borderId="0" xfId="0" applyNumberFormat="1" applyFont="1" applyFill="1">
      <alignment vertical="center"/>
    </xf>
    <xf numFmtId="179" fontId="7" fillId="0" borderId="0" xfId="0" applyNumberFormat="1" applyFont="1" applyFill="1" applyAlignment="1">
      <alignment horizontal="right" vertical="center"/>
    </xf>
    <xf numFmtId="179" fontId="11" fillId="0" borderId="0" xfId="0" applyNumberFormat="1" applyFont="1" applyFill="1" applyAlignment="1">
      <alignment vertical="center" shrinkToFit="1"/>
    </xf>
    <xf numFmtId="179" fontId="4" fillId="0" borderId="0" xfId="0" applyNumberFormat="1" applyFont="1" applyFill="1">
      <alignment vertical="center"/>
    </xf>
    <xf numFmtId="177" fontId="4" fillId="0" borderId="3" xfId="0" applyNumberFormat="1" applyFont="1" applyFill="1" applyBorder="1" applyAlignment="1">
      <alignment horizontal="center" vertical="center"/>
    </xf>
    <xf numFmtId="178" fontId="4" fillId="0" borderId="71" xfId="0" applyNumberFormat="1" applyFont="1" applyFill="1" applyBorder="1" applyAlignment="1">
      <alignment horizontal="center" vertical="center"/>
    </xf>
    <xf numFmtId="179" fontId="4" fillId="0" borderId="73" xfId="0" applyNumberFormat="1" applyFont="1" applyFill="1" applyBorder="1">
      <alignment vertical="center"/>
    </xf>
    <xf numFmtId="179" fontId="4" fillId="0" borderId="74" xfId="0" applyNumberFormat="1" applyFont="1" applyFill="1" applyBorder="1">
      <alignment vertical="center"/>
    </xf>
    <xf numFmtId="179" fontId="4" fillId="0" borderId="86" xfId="0" applyNumberFormat="1" applyFont="1" applyFill="1" applyBorder="1">
      <alignment vertical="center"/>
    </xf>
    <xf numFmtId="179" fontId="4" fillId="0" borderId="75" xfId="0" applyNumberFormat="1" applyFont="1" applyFill="1" applyBorder="1">
      <alignment vertical="center"/>
    </xf>
    <xf numFmtId="179" fontId="4" fillId="0" borderId="3" xfId="0" applyNumberFormat="1" applyFont="1" applyFill="1" applyBorder="1">
      <alignment vertical="center"/>
    </xf>
    <xf numFmtId="179" fontId="4" fillId="0" borderId="8" xfId="0" applyNumberFormat="1" applyFont="1" applyFill="1" applyBorder="1" applyAlignment="1" applyProtection="1">
      <alignment horizontal="left" vertical="center" indent="1"/>
      <protection locked="0"/>
    </xf>
    <xf numFmtId="179" fontId="4" fillId="0" borderId="38" xfId="0" applyNumberFormat="1" applyFont="1" applyFill="1" applyBorder="1" applyProtection="1">
      <alignment vertical="center"/>
      <protection locked="0"/>
    </xf>
    <xf numFmtId="179" fontId="4" fillId="0" borderId="0" xfId="0" applyNumberFormat="1" applyFont="1" applyFill="1" applyProtection="1">
      <alignment vertical="center"/>
      <protection locked="0"/>
    </xf>
    <xf numFmtId="179" fontId="4" fillId="0" borderId="44" xfId="0" applyNumberFormat="1" applyFont="1" applyFill="1" applyBorder="1" applyProtection="1">
      <alignment vertical="center"/>
      <protection locked="0"/>
    </xf>
    <xf numFmtId="179" fontId="4" fillId="2" borderId="47" xfId="0" applyNumberFormat="1" applyFont="1" applyFill="1" applyBorder="1" applyProtection="1">
      <alignment vertical="center"/>
      <protection locked="0"/>
    </xf>
    <xf numFmtId="179" fontId="4" fillId="0" borderId="76" xfId="0" applyNumberFormat="1" applyFont="1" applyFill="1" applyBorder="1" applyAlignment="1" applyProtection="1">
      <alignment horizontal="left" vertical="center" indent="1"/>
      <protection locked="0"/>
    </xf>
    <xf numFmtId="179" fontId="4" fillId="2" borderId="94" xfId="0" applyNumberFormat="1" applyFont="1" applyFill="1" applyBorder="1" applyProtection="1">
      <alignment vertical="center"/>
      <protection locked="0"/>
    </xf>
    <xf numFmtId="179" fontId="4" fillId="0" borderId="85" xfId="0" applyNumberFormat="1" applyFont="1" applyFill="1" applyBorder="1" applyProtection="1">
      <alignment vertical="center"/>
      <protection locked="0"/>
    </xf>
    <xf numFmtId="179" fontId="4" fillId="0" borderId="8" xfId="0" applyNumberFormat="1" applyFont="1" applyFill="1" applyBorder="1" applyAlignment="1">
      <alignment horizontal="left" vertical="center" indent="1"/>
    </xf>
    <xf numFmtId="179" fontId="4" fillId="2" borderId="39" xfId="0" applyNumberFormat="1" applyFont="1" applyFill="1" applyBorder="1">
      <alignment vertical="center"/>
    </xf>
    <xf numFmtId="179" fontId="4" fillId="2" borderId="40" xfId="0" applyNumberFormat="1" applyFont="1" applyFill="1" applyBorder="1">
      <alignment vertical="center"/>
    </xf>
    <xf numFmtId="179" fontId="4" fillId="2" borderId="36" xfId="0" applyNumberFormat="1" applyFont="1" applyFill="1" applyBorder="1">
      <alignment vertical="center"/>
    </xf>
    <xf numFmtId="179" fontId="4" fillId="2" borderId="41" xfId="0" applyNumberFormat="1" applyFont="1" applyFill="1" applyBorder="1">
      <alignment vertical="center"/>
    </xf>
    <xf numFmtId="179" fontId="4" fillId="0" borderId="38" xfId="0" applyNumberFormat="1" applyFont="1" applyFill="1" applyBorder="1">
      <alignment vertical="center"/>
    </xf>
    <xf numFmtId="179" fontId="4" fillId="2" borderId="45" xfId="0" applyNumberFormat="1" applyFont="1" applyFill="1" applyBorder="1">
      <alignment vertical="center"/>
    </xf>
    <xf numFmtId="179" fontId="4" fillId="2" borderId="46" xfId="0" applyNumberFormat="1" applyFont="1" applyFill="1" applyBorder="1">
      <alignment vertical="center"/>
    </xf>
    <xf numFmtId="179" fontId="4" fillId="2" borderId="42" xfId="0" applyNumberFormat="1" applyFont="1" applyFill="1" applyBorder="1">
      <alignment vertical="center"/>
    </xf>
    <xf numFmtId="179" fontId="4" fillId="2" borderId="47" xfId="0" applyNumberFormat="1" applyFont="1" applyFill="1" applyBorder="1">
      <alignment vertical="center"/>
    </xf>
    <xf numFmtId="179" fontId="4" fillId="0" borderId="44" xfId="0" applyNumberFormat="1" applyFont="1" applyFill="1" applyBorder="1">
      <alignment vertical="center"/>
    </xf>
    <xf numFmtId="179" fontId="4" fillId="2" borderId="41" xfId="0" applyNumberFormat="1" applyFont="1" applyFill="1" applyBorder="1" applyProtection="1">
      <alignment vertical="center"/>
      <protection locked="0"/>
    </xf>
    <xf numFmtId="179" fontId="4" fillId="0" borderId="19" xfId="0" applyNumberFormat="1" applyFont="1" applyFill="1" applyBorder="1">
      <alignment vertical="center"/>
    </xf>
    <xf numFmtId="179" fontId="4" fillId="0" borderId="6" xfId="0" applyNumberFormat="1" applyFont="1" applyFill="1" applyBorder="1">
      <alignment vertical="center"/>
    </xf>
    <xf numFmtId="179" fontId="4" fillId="2" borderId="77" xfId="0" applyNumberFormat="1" applyFont="1" applyFill="1" applyBorder="1" applyProtection="1">
      <alignment vertical="center"/>
      <protection locked="0"/>
    </xf>
    <xf numFmtId="179" fontId="4" fillId="0" borderId="78" xfId="0" applyNumberFormat="1" applyFont="1" applyFill="1" applyBorder="1" applyProtection="1">
      <alignment vertical="center"/>
      <protection locked="0"/>
    </xf>
    <xf numFmtId="179" fontId="4" fillId="0" borderId="54" xfId="0" applyNumberFormat="1" applyFont="1" applyFill="1" applyBorder="1" applyProtection="1">
      <alignment vertical="center"/>
      <protection locked="0"/>
    </xf>
    <xf numFmtId="179" fontId="4" fillId="0" borderId="79" xfId="0" applyNumberFormat="1" applyFont="1" applyFill="1" applyBorder="1" applyProtection="1">
      <alignment vertical="center"/>
      <protection locked="0"/>
    </xf>
    <xf numFmtId="179" fontId="4" fillId="0" borderId="56" xfId="0" applyNumberFormat="1" applyFont="1" applyFill="1" applyBorder="1" applyProtection="1">
      <alignment vertical="center"/>
      <protection locked="0"/>
    </xf>
    <xf numFmtId="179" fontId="4" fillId="0" borderId="13" xfId="0" applyNumberFormat="1" applyFont="1" applyFill="1" applyBorder="1">
      <alignment vertical="center"/>
    </xf>
    <xf numFmtId="179" fontId="4" fillId="0" borderId="14" xfId="0" applyNumberFormat="1" applyFont="1" applyFill="1" applyBorder="1">
      <alignment vertical="center"/>
    </xf>
    <xf numFmtId="179" fontId="4" fillId="0" borderId="88" xfId="0" applyNumberFormat="1" applyFont="1" applyFill="1" applyBorder="1">
      <alignment vertical="center"/>
    </xf>
    <xf numFmtId="179" fontId="4" fillId="0" borderId="15" xfId="0" applyNumberFormat="1" applyFont="1" applyFill="1" applyBorder="1">
      <alignment vertical="center"/>
    </xf>
    <xf numFmtId="179" fontId="4" fillId="0" borderId="71" xfId="0" applyNumberFormat="1" applyFont="1" applyFill="1" applyBorder="1">
      <alignment vertical="center"/>
    </xf>
    <xf numFmtId="179" fontId="4" fillId="0" borderId="2" xfId="0" applyNumberFormat="1" applyFont="1" applyFill="1" applyBorder="1">
      <alignment vertical="center"/>
    </xf>
    <xf numFmtId="179" fontId="4" fillId="0" borderId="4" xfId="0" applyNumberFormat="1" applyFont="1" applyFill="1" applyBorder="1">
      <alignment vertical="center"/>
    </xf>
    <xf numFmtId="179" fontId="4" fillId="0" borderId="5" xfId="0" applyNumberFormat="1" applyFont="1" applyFill="1" applyBorder="1">
      <alignment vertical="center"/>
    </xf>
    <xf numFmtId="179" fontId="4" fillId="0" borderId="8" xfId="0" applyNumberFormat="1" applyFont="1" applyFill="1" applyBorder="1">
      <alignment vertical="center"/>
    </xf>
    <xf numFmtId="179" fontId="4" fillId="0" borderId="28" xfId="0" applyNumberFormat="1" applyFont="1" applyFill="1" applyBorder="1">
      <alignment vertical="center"/>
    </xf>
    <xf numFmtId="179" fontId="4" fillId="0" borderId="8" xfId="0" applyNumberFormat="1" applyFont="1" applyFill="1" applyBorder="1" applyProtection="1">
      <alignment vertical="center"/>
      <protection locked="0"/>
    </xf>
    <xf numFmtId="179" fontId="4" fillId="2" borderId="82" xfId="0" applyNumberFormat="1" applyFont="1" applyFill="1" applyBorder="1" applyProtection="1">
      <alignment vertical="center"/>
      <protection locked="0"/>
    </xf>
    <xf numFmtId="0" fontId="4" fillId="0" borderId="35" xfId="0" applyFont="1" applyFill="1" applyBorder="1" applyAlignment="1">
      <alignment horizontal="left" vertical="center" indent="1"/>
    </xf>
    <xf numFmtId="181" fontId="4" fillId="2" borderId="45" xfId="0" applyNumberFormat="1" applyFont="1" applyFill="1" applyBorder="1" applyProtection="1">
      <alignment vertical="center"/>
      <protection locked="0"/>
    </xf>
    <xf numFmtId="179" fontId="4" fillId="0" borderId="12" xfId="0" applyNumberFormat="1" applyFont="1" applyFill="1" applyBorder="1" applyAlignment="1">
      <alignment horizontal="left" vertical="center" indent="1"/>
    </xf>
    <xf numFmtId="179" fontId="4" fillId="0" borderId="0" xfId="0" applyNumberFormat="1" applyFont="1" applyFill="1" applyBorder="1" applyAlignment="1">
      <alignment vertical="center"/>
    </xf>
    <xf numFmtId="179" fontId="4" fillId="0" borderId="0" xfId="0" applyNumberFormat="1" applyFont="1" applyFill="1" applyBorder="1">
      <alignment vertical="center"/>
    </xf>
    <xf numFmtId="0" fontId="5" fillId="0" borderId="24" xfId="0" applyFont="1" applyFill="1" applyBorder="1" applyAlignment="1">
      <alignment horizontal="center" vertical="center"/>
    </xf>
    <xf numFmtId="0" fontId="5" fillId="0" borderId="55" xfId="0" applyFont="1" applyFill="1" applyBorder="1" applyAlignment="1">
      <alignment horizontal="center" vertical="center"/>
    </xf>
    <xf numFmtId="0" fontId="6" fillId="0" borderId="3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53" xfId="0" applyFont="1" applyFill="1" applyBorder="1" applyAlignment="1">
      <alignment horizontal="center" vertical="center"/>
    </xf>
    <xf numFmtId="0" fontId="6" fillId="0" borderId="108" xfId="0" applyFont="1" applyFill="1" applyBorder="1">
      <alignment vertical="center"/>
    </xf>
    <xf numFmtId="0" fontId="5" fillId="0" borderId="110" xfId="0" applyFont="1" applyFill="1" applyBorder="1">
      <alignment vertical="center"/>
    </xf>
    <xf numFmtId="0" fontId="5" fillId="0" borderId="112" xfId="0" applyFont="1" applyFill="1" applyBorder="1" applyAlignment="1">
      <alignment vertical="center"/>
    </xf>
    <xf numFmtId="0" fontId="5" fillId="0" borderId="114" xfId="0" applyFont="1" applyFill="1" applyBorder="1" applyAlignment="1">
      <alignment vertical="center"/>
    </xf>
    <xf numFmtId="0" fontId="5" fillId="0" borderId="110" xfId="0" applyFont="1" applyFill="1" applyBorder="1" applyAlignment="1">
      <alignment vertical="center"/>
    </xf>
    <xf numFmtId="179" fontId="5" fillId="0" borderId="112" xfId="2" applyNumberFormat="1" applyFont="1" applyFill="1" applyBorder="1" applyAlignment="1">
      <alignment vertical="center"/>
    </xf>
    <xf numFmtId="179" fontId="5" fillId="0" borderId="113" xfId="2" applyNumberFormat="1" applyFont="1" applyFill="1" applyBorder="1" applyAlignment="1">
      <alignment vertical="center"/>
    </xf>
    <xf numFmtId="179" fontId="5" fillId="0" borderId="46" xfId="2" applyNumberFormat="1" applyFont="1" applyFill="1" applyBorder="1" applyAlignment="1">
      <alignment vertical="center"/>
    </xf>
    <xf numFmtId="179" fontId="5" fillId="0" borderId="114" xfId="2" applyNumberFormat="1" applyFont="1" applyFill="1" applyBorder="1" applyAlignment="1">
      <alignment vertical="center"/>
    </xf>
    <xf numFmtId="179" fontId="5" fillId="0" borderId="115" xfId="2" applyNumberFormat="1" applyFont="1" applyFill="1" applyBorder="1" applyAlignment="1">
      <alignment vertical="center"/>
    </xf>
    <xf numFmtId="179" fontId="5" fillId="0" borderId="53" xfId="2" applyNumberFormat="1" applyFont="1" applyFill="1" applyBorder="1" applyAlignment="1">
      <alignment vertical="center"/>
    </xf>
    <xf numFmtId="179" fontId="5" fillId="0" borderId="110" xfId="2" applyNumberFormat="1" applyFont="1" applyFill="1" applyBorder="1" applyAlignment="1">
      <alignment vertical="center"/>
    </xf>
    <xf numFmtId="179" fontId="5" fillId="0" borderId="111" xfId="2" applyNumberFormat="1" applyFont="1" applyFill="1" applyBorder="1" applyAlignment="1">
      <alignment vertical="center"/>
    </xf>
    <xf numFmtId="179" fontId="5" fillId="0" borderId="27" xfId="2" applyNumberFormat="1" applyFont="1" applyFill="1" applyBorder="1" applyAlignment="1">
      <alignment vertical="center"/>
    </xf>
    <xf numFmtId="179" fontId="5" fillId="0" borderId="43" xfId="2" applyNumberFormat="1" applyFont="1" applyFill="1" applyBorder="1" applyAlignment="1">
      <alignment vertical="center"/>
    </xf>
    <xf numFmtId="179" fontId="5" fillId="0" borderId="50" xfId="2" applyNumberFormat="1" applyFont="1" applyFill="1" applyBorder="1" applyAlignment="1">
      <alignment vertical="center"/>
    </xf>
    <xf numFmtId="179" fontId="5" fillId="0" borderId="24" xfId="2" applyNumberFormat="1" applyFont="1" applyFill="1" applyBorder="1" applyAlignment="1">
      <alignment vertical="center"/>
    </xf>
    <xf numFmtId="179" fontId="5" fillId="0" borderId="98" xfId="2" applyNumberFormat="1" applyFont="1" applyFill="1" applyBorder="1" applyAlignment="1">
      <alignment vertical="center"/>
    </xf>
    <xf numFmtId="179" fontId="5" fillId="0" borderId="99" xfId="2" applyNumberFormat="1" applyFont="1" applyFill="1" applyBorder="1" applyAlignment="1">
      <alignment vertical="center"/>
    </xf>
    <xf numFmtId="179" fontId="5" fillId="0" borderId="100" xfId="2" applyNumberFormat="1" applyFont="1" applyFill="1" applyBorder="1" applyAlignment="1">
      <alignment vertical="center"/>
    </xf>
    <xf numFmtId="179" fontId="5" fillId="0" borderId="29" xfId="2" applyNumberFormat="1" applyFont="1" applyFill="1" applyBorder="1" applyAlignment="1">
      <alignment vertical="center"/>
    </xf>
    <xf numFmtId="176" fontId="13" fillId="0" borderId="3" xfId="0" applyNumberFormat="1" applyFont="1" applyFill="1" applyBorder="1" applyAlignment="1">
      <alignment horizontal="center" vertical="center"/>
    </xf>
    <xf numFmtId="176" fontId="13" fillId="0" borderId="71" xfId="0" applyNumberFormat="1" applyFont="1" applyFill="1" applyBorder="1" applyAlignment="1">
      <alignment horizontal="center" vertical="center"/>
    </xf>
    <xf numFmtId="0" fontId="13" fillId="0" borderId="7" xfId="0" applyNumberFormat="1" applyFont="1" applyFill="1" applyBorder="1" applyAlignment="1">
      <alignment horizontal="center" vertical="center"/>
    </xf>
    <xf numFmtId="176" fontId="13" fillId="0" borderId="16" xfId="0" applyNumberFormat="1" applyFont="1" applyFill="1" applyBorder="1" applyAlignment="1">
      <alignment horizontal="center" vertical="center"/>
    </xf>
    <xf numFmtId="179" fontId="6" fillId="0" borderId="108" xfId="0" applyNumberFormat="1" applyFont="1" applyFill="1" applyBorder="1">
      <alignment vertical="center"/>
    </xf>
    <xf numFmtId="179" fontId="6" fillId="0" borderId="109" xfId="0" applyNumberFormat="1" applyFont="1" applyFill="1" applyBorder="1">
      <alignment vertical="center"/>
    </xf>
    <xf numFmtId="179" fontId="6" fillId="0" borderId="35" xfId="0" applyNumberFormat="1" applyFont="1" applyFill="1" applyBorder="1">
      <alignment vertical="center"/>
    </xf>
    <xf numFmtId="179" fontId="5" fillId="0" borderId="110" xfId="0" applyNumberFormat="1" applyFont="1" applyFill="1" applyBorder="1">
      <alignment vertical="center"/>
    </xf>
    <xf numFmtId="179" fontId="5" fillId="0" borderId="111" xfId="0" applyNumberFormat="1" applyFont="1" applyFill="1" applyBorder="1">
      <alignment vertical="center"/>
    </xf>
    <xf numFmtId="179" fontId="6" fillId="0" borderId="0" xfId="0" applyNumberFormat="1" applyFont="1" applyFill="1" applyBorder="1">
      <alignment vertical="center"/>
    </xf>
    <xf numFmtId="179" fontId="5" fillId="0" borderId="24" xfId="0" applyNumberFormat="1" applyFont="1" applyFill="1" applyBorder="1">
      <alignment vertical="center"/>
    </xf>
    <xf numFmtId="176" fontId="4" fillId="0" borderId="3" xfId="0" applyNumberFormat="1" applyFont="1" applyFill="1" applyBorder="1" applyAlignment="1">
      <alignment vertical="center"/>
    </xf>
    <xf numFmtId="176" fontId="4" fillId="0" borderId="71" xfId="0" applyNumberFormat="1" applyFont="1" applyFill="1" applyBorder="1" applyAlignment="1">
      <alignment vertical="center"/>
    </xf>
    <xf numFmtId="176" fontId="6" fillId="0" borderId="0" xfId="0" applyNumberFormat="1" applyFont="1" applyFill="1" applyBorder="1" applyAlignment="1">
      <alignment vertical="center"/>
    </xf>
    <xf numFmtId="176" fontId="5" fillId="0" borderId="24" xfId="0" applyNumberFormat="1" applyFont="1" applyFill="1" applyBorder="1" applyAlignment="1">
      <alignment vertical="center"/>
    </xf>
    <xf numFmtId="176" fontId="5" fillId="0" borderId="55" xfId="0" applyNumberFormat="1" applyFont="1" applyFill="1" applyBorder="1" applyAlignment="1">
      <alignment vertical="center"/>
    </xf>
    <xf numFmtId="176" fontId="5" fillId="0" borderId="37" xfId="0" applyNumberFormat="1" applyFont="1" applyFill="1" applyBorder="1" applyAlignment="1">
      <alignment vertical="center"/>
    </xf>
    <xf numFmtId="176" fontId="5" fillId="0" borderId="43" xfId="0" applyNumberFormat="1" applyFont="1" applyFill="1" applyBorder="1" applyAlignment="1">
      <alignment vertical="center"/>
    </xf>
    <xf numFmtId="176" fontId="5" fillId="0" borderId="50" xfId="0" applyNumberFormat="1" applyFont="1" applyFill="1" applyBorder="1" applyAlignment="1">
      <alignment vertical="center"/>
    </xf>
    <xf numFmtId="179" fontId="4" fillId="0" borderId="66" xfId="0" applyNumberFormat="1" applyFont="1" applyFill="1" applyBorder="1">
      <alignment vertical="center"/>
    </xf>
    <xf numFmtId="0" fontId="4" fillId="0" borderId="72" xfId="0" applyFont="1" applyFill="1" applyBorder="1" applyAlignment="1">
      <alignment horizontal="left" vertical="center" indent="1"/>
    </xf>
    <xf numFmtId="0" fontId="4" fillId="0" borderId="16" xfId="0" applyFont="1" applyFill="1" applyBorder="1" applyAlignment="1">
      <alignment horizontal="left" vertical="center" indent="1"/>
    </xf>
    <xf numFmtId="179" fontId="4" fillId="2" borderId="117" xfId="0" applyNumberFormat="1" applyFont="1" applyFill="1" applyBorder="1" applyProtection="1">
      <alignment vertical="center"/>
      <protection locked="0"/>
    </xf>
    <xf numFmtId="0" fontId="14" fillId="0" borderId="0" xfId="0" applyFont="1" applyAlignment="1">
      <alignment horizontal="right" vertical="center"/>
    </xf>
    <xf numFmtId="0" fontId="14" fillId="0" borderId="0" xfId="0" applyFont="1" applyBorder="1" applyAlignment="1">
      <alignment horizontal="right" vertical="center"/>
    </xf>
    <xf numFmtId="0" fontId="14" fillId="0" borderId="0" xfId="0" applyFont="1" applyBorder="1" applyAlignment="1">
      <alignment horizontal="center" vertical="center"/>
    </xf>
    <xf numFmtId="0" fontId="4" fillId="0" borderId="2" xfId="0" applyFont="1" applyFill="1" applyBorder="1" applyAlignment="1">
      <alignment vertical="center"/>
    </xf>
    <xf numFmtId="0" fontId="4" fillId="0" borderId="87" xfId="0" applyFont="1" applyFill="1" applyBorder="1" applyAlignment="1">
      <alignment vertical="center"/>
    </xf>
    <xf numFmtId="0" fontId="6" fillId="0" borderId="2" xfId="0" applyFont="1" applyFill="1" applyBorder="1" applyAlignment="1">
      <alignment horizontal="left" vertical="center"/>
    </xf>
    <xf numFmtId="179" fontId="6" fillId="0" borderId="3" xfId="0" applyNumberFormat="1" applyFont="1" applyFill="1" applyBorder="1" applyAlignment="1">
      <alignment horizontal="center" vertical="center"/>
    </xf>
    <xf numFmtId="179" fontId="5" fillId="2" borderId="91" xfId="0" applyNumberFormat="1" applyFont="1" applyFill="1" applyBorder="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103" xfId="0" applyFont="1" applyFill="1" applyBorder="1" applyAlignment="1">
      <alignment horizontal="center" vertical="center"/>
    </xf>
    <xf numFmtId="0" fontId="5" fillId="0" borderId="103" xfId="0" applyFont="1" applyFill="1" applyBorder="1" applyAlignment="1">
      <alignment horizontal="left" vertical="center" indent="1"/>
    </xf>
    <xf numFmtId="0" fontId="5" fillId="0" borderId="81" xfId="0" applyFont="1" applyFill="1" applyBorder="1" applyAlignment="1">
      <alignment horizontal="center" vertical="center"/>
    </xf>
    <xf numFmtId="0" fontId="5" fillId="0" borderId="118" xfId="0" applyFont="1" applyFill="1" applyBorder="1" applyAlignment="1">
      <alignment vertical="center"/>
    </xf>
    <xf numFmtId="179" fontId="5" fillId="0" borderId="118" xfId="2" applyNumberFormat="1" applyFont="1" applyFill="1" applyBorder="1" applyAlignment="1">
      <alignment vertical="center"/>
    </xf>
    <xf numFmtId="179" fontId="5" fillId="0" borderId="119" xfId="2" applyNumberFormat="1" applyFont="1" applyFill="1" applyBorder="1" applyAlignment="1">
      <alignment vertical="center"/>
    </xf>
    <xf numFmtId="179" fontId="5" fillId="0" borderId="81" xfId="2" applyNumberFormat="1" applyFont="1" applyFill="1" applyBorder="1" applyAlignment="1">
      <alignment vertical="center"/>
    </xf>
    <xf numFmtId="179" fontId="5" fillId="0" borderId="103" xfId="2" applyNumberFormat="1" applyFont="1" applyFill="1" applyBorder="1" applyAlignment="1">
      <alignment vertical="center"/>
    </xf>
    <xf numFmtId="179" fontId="5" fillId="2" borderId="80" xfId="0" applyNumberFormat="1" applyFont="1" applyFill="1" applyBorder="1">
      <alignment vertical="center"/>
    </xf>
    <xf numFmtId="179" fontId="5" fillId="2" borderId="81" xfId="0" applyNumberFormat="1" applyFont="1" applyFill="1" applyBorder="1">
      <alignment vertical="center"/>
    </xf>
    <xf numFmtId="179" fontId="5" fillId="2" borderId="89" xfId="0" applyNumberFormat="1" applyFont="1" applyFill="1" applyBorder="1">
      <alignment vertical="center"/>
    </xf>
    <xf numFmtId="0" fontId="5" fillId="0" borderId="2" xfId="0" applyFont="1" applyFill="1" applyBorder="1">
      <alignment vertical="center"/>
    </xf>
    <xf numFmtId="0" fontId="5" fillId="0" borderId="2" xfId="0" applyFont="1" applyFill="1" applyBorder="1" applyAlignment="1">
      <alignment horizontal="left" vertical="center" indent="1"/>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179" fontId="5" fillId="0" borderId="2" xfId="2" applyNumberFormat="1" applyFont="1" applyFill="1" applyBorder="1" applyAlignment="1">
      <alignment vertical="center"/>
    </xf>
    <xf numFmtId="179" fontId="5" fillId="0" borderId="2" xfId="0" applyNumberFormat="1" applyFont="1" applyFill="1" applyBorder="1">
      <alignment vertical="center"/>
    </xf>
    <xf numFmtId="0" fontId="5" fillId="0" borderId="0" xfId="0" applyFont="1" applyFill="1" applyBorder="1" applyAlignment="1">
      <alignment vertical="center"/>
    </xf>
    <xf numFmtId="179" fontId="5" fillId="0" borderId="0" xfId="2" applyNumberFormat="1" applyFont="1" applyFill="1" applyBorder="1" applyAlignment="1">
      <alignment vertical="center"/>
    </xf>
    <xf numFmtId="0" fontId="5" fillId="0" borderId="89" xfId="0" applyFont="1" applyFill="1" applyBorder="1" applyAlignment="1">
      <alignment horizontal="center" vertical="center"/>
    </xf>
    <xf numFmtId="179" fontId="5" fillId="0" borderId="102" xfId="2" applyNumberFormat="1" applyFont="1" applyFill="1" applyBorder="1" applyAlignment="1">
      <alignment vertical="center"/>
    </xf>
    <xf numFmtId="179" fontId="5" fillId="0" borderId="103" xfId="0" applyNumberFormat="1" applyFont="1" applyFill="1" applyBorder="1" applyAlignment="1">
      <alignment vertical="center"/>
    </xf>
    <xf numFmtId="179" fontId="5" fillId="0" borderId="0" xfId="0" applyNumberFormat="1" applyFont="1" applyFill="1" applyBorder="1" applyAlignment="1">
      <alignment vertical="center"/>
    </xf>
    <xf numFmtId="176" fontId="5" fillId="0" borderId="103" xfId="0" applyNumberFormat="1" applyFont="1" applyFill="1" applyBorder="1" applyAlignment="1">
      <alignment vertical="center"/>
    </xf>
    <xf numFmtId="176" fontId="5" fillId="0" borderId="0" xfId="0" applyNumberFormat="1" applyFont="1" applyFill="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55" xfId="0" applyFont="1" applyFill="1" applyBorder="1" applyAlignment="1">
      <alignment horizontal="left" vertical="center" indent="1"/>
    </xf>
    <xf numFmtId="0" fontId="5" fillId="0" borderId="24" xfId="0" applyFont="1" applyFill="1" applyBorder="1" applyAlignment="1">
      <alignment horizontal="left" vertical="center" indent="1"/>
    </xf>
    <xf numFmtId="0" fontId="5" fillId="0" borderId="23" xfId="0" applyFont="1" applyFill="1" applyBorder="1" applyAlignment="1">
      <alignment horizontal="center" vertical="center"/>
    </xf>
    <xf numFmtId="0" fontId="5" fillId="0" borderId="120" xfId="0" applyFont="1" applyFill="1" applyBorder="1" applyAlignment="1">
      <alignment horizontal="center" vertical="center"/>
    </xf>
    <xf numFmtId="0" fontId="5" fillId="0" borderId="120" xfId="0" applyFont="1" applyFill="1" applyBorder="1" applyAlignment="1">
      <alignment horizontal="left" vertical="center" indent="1"/>
    </xf>
    <xf numFmtId="179" fontId="5" fillId="0" borderId="96" xfId="0" applyNumberFormat="1" applyFont="1" applyFill="1" applyBorder="1">
      <alignment vertical="center"/>
    </xf>
    <xf numFmtId="179" fontId="5" fillId="0" borderId="97" xfId="0" applyNumberFormat="1" applyFont="1" applyFill="1" applyBorder="1">
      <alignment vertical="center"/>
    </xf>
    <xf numFmtId="179" fontId="5" fillId="0" borderId="95" xfId="0" applyNumberFormat="1" applyFont="1" applyFill="1" applyBorder="1">
      <alignment vertical="center"/>
    </xf>
    <xf numFmtId="179" fontId="5" fillId="0" borderId="122" xfId="0" applyNumberFormat="1" applyFont="1" applyFill="1" applyBorder="1">
      <alignment vertical="center"/>
    </xf>
    <xf numFmtId="0" fontId="5" fillId="0" borderId="95" xfId="0" applyFont="1" applyFill="1" applyBorder="1" applyAlignment="1">
      <alignment horizontal="center" vertical="center"/>
    </xf>
    <xf numFmtId="0" fontId="5" fillId="0" borderId="108" xfId="0" applyFont="1" applyFill="1" applyBorder="1" applyAlignment="1">
      <alignment vertical="center"/>
    </xf>
    <xf numFmtId="179" fontId="5" fillId="0" borderId="108" xfId="2" applyNumberFormat="1" applyFont="1" applyFill="1" applyBorder="1" applyAlignment="1">
      <alignment vertical="center"/>
    </xf>
    <xf numFmtId="179" fontId="5" fillId="0" borderId="109" xfId="2" applyNumberFormat="1" applyFont="1" applyFill="1" applyBorder="1" applyAlignment="1">
      <alignment vertical="center"/>
    </xf>
    <xf numFmtId="179" fontId="5" fillId="0" borderId="35" xfId="2" applyNumberFormat="1" applyFont="1" applyFill="1" applyBorder="1" applyAlignment="1">
      <alignment vertical="center"/>
    </xf>
    <xf numFmtId="179" fontId="5" fillId="2" borderId="72" xfId="0" applyNumberFormat="1" applyFont="1" applyFill="1" applyBorder="1">
      <alignment vertical="center"/>
    </xf>
    <xf numFmtId="179" fontId="5" fillId="2" borderId="35" xfId="0" applyNumberFormat="1" applyFont="1" applyFill="1" applyBorder="1">
      <alignment vertical="center"/>
    </xf>
    <xf numFmtId="179" fontId="5" fillId="2" borderId="90" xfId="0" applyNumberFormat="1" applyFont="1" applyFill="1" applyBorder="1">
      <alignment vertical="center"/>
    </xf>
    <xf numFmtId="0" fontId="5" fillId="0" borderId="90" xfId="0" applyFont="1" applyFill="1" applyBorder="1" applyAlignment="1">
      <alignment horizontal="center" vertical="center"/>
    </xf>
    <xf numFmtId="179" fontId="5" fillId="0" borderId="12" xfId="2" applyNumberFormat="1" applyFont="1" applyFill="1" applyBorder="1" applyAlignment="1">
      <alignment vertical="center"/>
    </xf>
    <xf numFmtId="0" fontId="5" fillId="0" borderId="3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3" xfId="0" applyFont="1" applyFill="1" applyBorder="1" applyAlignment="1">
      <alignment vertical="center"/>
    </xf>
    <xf numFmtId="179" fontId="5" fillId="0" borderId="123" xfId="2" applyNumberFormat="1" applyFont="1" applyFill="1" applyBorder="1" applyAlignment="1">
      <alignment vertical="center"/>
    </xf>
    <xf numFmtId="179" fontId="5" fillId="0" borderId="124" xfId="2" applyNumberFormat="1" applyFont="1" applyFill="1" applyBorder="1" applyAlignment="1">
      <alignment vertical="center"/>
    </xf>
    <xf numFmtId="179" fontId="5" fillId="0" borderId="10" xfId="2" applyNumberFormat="1" applyFont="1" applyFill="1" applyBorder="1" applyAlignment="1">
      <alignment vertical="center"/>
    </xf>
    <xf numFmtId="179" fontId="5" fillId="0" borderId="33" xfId="2" applyNumberFormat="1" applyFont="1" applyFill="1" applyBorder="1" applyAlignment="1">
      <alignment vertical="center"/>
    </xf>
    <xf numFmtId="179" fontId="5" fillId="2" borderId="9" xfId="0" applyNumberFormat="1" applyFont="1" applyFill="1" applyBorder="1">
      <alignment vertical="center"/>
    </xf>
    <xf numFmtId="179" fontId="5" fillId="2" borderId="10" xfId="0" applyNumberFormat="1" applyFont="1" applyFill="1" applyBorder="1">
      <alignment vertical="center"/>
    </xf>
    <xf numFmtId="179" fontId="5" fillId="2" borderId="30" xfId="0" applyNumberFormat="1" applyFont="1" applyFill="1" applyBorder="1">
      <alignment vertical="center"/>
    </xf>
    <xf numFmtId="179" fontId="5" fillId="0" borderId="31" xfId="2" applyNumberFormat="1" applyFont="1" applyFill="1" applyBorder="1" applyAlignment="1">
      <alignment vertical="center"/>
    </xf>
    <xf numFmtId="0" fontId="5" fillId="0" borderId="54" xfId="0" applyFont="1" applyFill="1" applyBorder="1" applyAlignment="1">
      <alignment horizontal="center" vertical="center"/>
    </xf>
    <xf numFmtId="0" fontId="5" fillId="0" borderId="120" xfId="0" applyFont="1" applyFill="1" applyBorder="1">
      <alignment vertical="center"/>
    </xf>
    <xf numFmtId="176" fontId="5" fillId="0" borderId="120" xfId="0" applyNumberFormat="1" applyFont="1" applyFill="1" applyBorder="1" applyAlignment="1">
      <alignment vertical="center"/>
    </xf>
    <xf numFmtId="179" fontId="5" fillId="0" borderId="120" xfId="0" applyNumberFormat="1" applyFont="1" applyFill="1" applyBorder="1" applyAlignment="1">
      <alignment vertical="center"/>
    </xf>
    <xf numFmtId="0" fontId="5" fillId="0" borderId="33" xfId="0" applyFont="1" applyFill="1" applyBorder="1" applyAlignment="1">
      <alignment horizontal="center" vertical="center"/>
    </xf>
    <xf numFmtId="176" fontId="5" fillId="0" borderId="33" xfId="0" applyNumberFormat="1" applyFont="1" applyFill="1" applyBorder="1" applyAlignment="1">
      <alignment vertical="center"/>
    </xf>
    <xf numFmtId="179" fontId="5" fillId="0" borderId="33" xfId="0" applyNumberFormat="1" applyFont="1" applyFill="1" applyBorder="1" applyAlignment="1">
      <alignment vertical="center"/>
    </xf>
    <xf numFmtId="0" fontId="5" fillId="0" borderId="33" xfId="0" applyFont="1" applyFill="1" applyBorder="1" applyAlignment="1">
      <alignment horizontal="left" vertical="center"/>
    </xf>
    <xf numFmtId="176" fontId="5" fillId="0" borderId="120" xfId="0" applyNumberFormat="1" applyFont="1" applyFill="1" applyBorder="1" applyAlignment="1">
      <alignment horizontal="center" vertical="center"/>
    </xf>
    <xf numFmtId="0" fontId="5" fillId="0" borderId="67" xfId="0" applyFont="1" applyFill="1" applyBorder="1" applyAlignment="1">
      <alignment horizontal="center" vertical="center"/>
    </xf>
    <xf numFmtId="0" fontId="5" fillId="0" borderId="125" xfId="0" applyFont="1" applyFill="1" applyBorder="1" applyAlignment="1">
      <alignment horizontal="left" vertical="center" indent="1"/>
    </xf>
    <xf numFmtId="0" fontId="5" fillId="0" borderId="125" xfId="0" applyFont="1" applyFill="1" applyBorder="1">
      <alignment vertical="center"/>
    </xf>
    <xf numFmtId="176" fontId="5" fillId="0" borderId="125" xfId="0" applyNumberFormat="1" applyFont="1" applyFill="1" applyBorder="1" applyAlignment="1">
      <alignment horizontal="center" vertical="center"/>
    </xf>
    <xf numFmtId="179" fontId="5" fillId="0" borderId="65" xfId="0" applyNumberFormat="1" applyFont="1" applyFill="1" applyBorder="1">
      <alignment vertical="center"/>
    </xf>
    <xf numFmtId="179" fontId="5" fillId="0" borderId="48" xfId="0" applyNumberFormat="1" applyFont="1" applyFill="1" applyBorder="1">
      <alignment vertical="center"/>
    </xf>
    <xf numFmtId="179" fontId="5" fillId="0" borderId="67" xfId="0" applyNumberFormat="1" applyFont="1" applyFill="1" applyBorder="1">
      <alignment vertical="center"/>
    </xf>
    <xf numFmtId="179" fontId="5" fillId="0" borderId="68" xfId="0" applyNumberFormat="1" applyFont="1" applyFill="1" applyBorder="1">
      <alignment vertical="center"/>
    </xf>
    <xf numFmtId="179" fontId="5" fillId="0" borderId="89" xfId="2" applyNumberFormat="1" applyFont="1" applyFill="1" applyBorder="1" applyAlignment="1">
      <alignment vertical="center"/>
    </xf>
    <xf numFmtId="0" fontId="5" fillId="0" borderId="108" xfId="0" applyFont="1" applyFill="1" applyBorder="1" applyAlignment="1">
      <alignment horizontal="center" vertical="center"/>
    </xf>
    <xf numFmtId="0" fontId="5" fillId="0" borderId="103" xfId="0" applyFont="1" applyFill="1" applyBorder="1" applyAlignment="1">
      <alignment vertical="center"/>
    </xf>
    <xf numFmtId="0" fontId="5" fillId="0" borderId="127" xfId="0" applyFont="1" applyFill="1" applyBorder="1" applyAlignment="1">
      <alignment horizontal="center" vertical="center"/>
    </xf>
    <xf numFmtId="0" fontId="5" fillId="0" borderId="90" xfId="0" applyFont="1" applyFill="1" applyBorder="1" applyAlignment="1">
      <alignment horizontal="left" vertical="center" indent="1"/>
    </xf>
    <xf numFmtId="0" fontId="5" fillId="0" borderId="81" xfId="0" applyFont="1" applyFill="1" applyBorder="1" applyAlignment="1">
      <alignment vertical="center"/>
    </xf>
    <xf numFmtId="0" fontId="5" fillId="0" borderId="10" xfId="0" applyFont="1" applyFill="1" applyBorder="1" applyAlignment="1">
      <alignment vertical="center"/>
    </xf>
    <xf numFmtId="0" fontId="5" fillId="0" borderId="53" xfId="0" applyFont="1" applyFill="1" applyBorder="1" applyAlignment="1">
      <alignment vertical="center"/>
    </xf>
    <xf numFmtId="179" fontId="5" fillId="0" borderId="11" xfId="2" applyNumberFormat="1" applyFont="1" applyFill="1" applyBorder="1" applyAlignment="1">
      <alignment vertical="center"/>
    </xf>
    <xf numFmtId="179" fontId="5" fillId="0" borderId="82" xfId="2" applyNumberFormat="1" applyFont="1" applyFill="1" applyBorder="1" applyAlignment="1">
      <alignment vertical="center"/>
    </xf>
    <xf numFmtId="179" fontId="5" fillId="0" borderId="129" xfId="2" applyNumberFormat="1" applyFont="1" applyFill="1" applyBorder="1" applyAlignment="1">
      <alignment vertical="center"/>
    </xf>
    <xf numFmtId="179" fontId="5" fillId="2" borderId="65" xfId="0" applyNumberFormat="1" applyFont="1" applyFill="1" applyBorder="1">
      <alignment vertical="center"/>
    </xf>
    <xf numFmtId="179" fontId="5" fillId="2" borderId="48" xfId="0" applyNumberFormat="1" applyFont="1" applyFill="1" applyBorder="1">
      <alignment vertical="center"/>
    </xf>
    <xf numFmtId="179" fontId="5" fillId="2" borderId="67" xfId="0" applyNumberFormat="1" applyFont="1" applyFill="1" applyBorder="1">
      <alignment vertical="center"/>
    </xf>
    <xf numFmtId="0" fontId="5" fillId="0" borderId="121"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93" xfId="0" applyFont="1" applyFill="1" applyBorder="1" applyAlignment="1">
      <alignment horizontal="center" vertical="center"/>
    </xf>
    <xf numFmtId="0" fontId="5" fillId="0" borderId="130" xfId="0" applyFont="1" applyFill="1" applyBorder="1" applyAlignment="1">
      <alignment vertical="center"/>
    </xf>
    <xf numFmtId="179" fontId="5" fillId="0" borderId="130" xfId="2" applyNumberFormat="1" applyFont="1" applyFill="1" applyBorder="1" applyAlignment="1">
      <alignment vertical="center"/>
    </xf>
    <xf numFmtId="179" fontId="5" fillId="0" borderId="131" xfId="2" applyNumberFormat="1" applyFont="1" applyFill="1" applyBorder="1" applyAlignment="1">
      <alignment vertical="center"/>
    </xf>
    <xf numFmtId="179" fontId="5" fillId="0" borderId="93" xfId="2" applyNumberFormat="1" applyFont="1" applyFill="1" applyBorder="1" applyAlignment="1">
      <alignment vertical="center"/>
    </xf>
    <xf numFmtId="179" fontId="5" fillId="0" borderId="84" xfId="2" applyNumberFormat="1" applyFont="1" applyFill="1" applyBorder="1" applyAlignment="1">
      <alignment vertical="center"/>
    </xf>
    <xf numFmtId="179" fontId="5" fillId="0" borderId="101" xfId="2" applyNumberFormat="1" applyFont="1" applyFill="1" applyBorder="1" applyAlignment="1">
      <alignment vertical="center"/>
    </xf>
    <xf numFmtId="0" fontId="5" fillId="0" borderId="126" xfId="0" applyFont="1" applyFill="1" applyBorder="1" applyAlignment="1">
      <alignment horizontal="center" vertical="center"/>
    </xf>
    <xf numFmtId="0" fontId="5" fillId="0" borderId="115" xfId="0" applyFont="1" applyFill="1" applyBorder="1" applyAlignment="1">
      <alignment horizontal="center" vertical="center"/>
    </xf>
    <xf numFmtId="0" fontId="5" fillId="0" borderId="87" xfId="0" applyFont="1" applyFill="1" applyBorder="1" applyAlignment="1">
      <alignment horizontal="left" vertical="center" indent="1"/>
    </xf>
    <xf numFmtId="0" fontId="5" fillId="0" borderId="13" xfId="0" applyFont="1" applyFill="1" applyBorder="1">
      <alignment vertical="center"/>
    </xf>
    <xf numFmtId="0" fontId="5" fillId="0" borderId="88" xfId="0" applyFont="1" applyFill="1" applyBorder="1" applyAlignment="1">
      <alignment horizontal="center" vertical="center"/>
    </xf>
    <xf numFmtId="0" fontId="5" fillId="0" borderId="87" xfId="0" applyFont="1" applyFill="1" applyBorder="1">
      <alignment vertical="center"/>
    </xf>
    <xf numFmtId="176" fontId="5" fillId="0" borderId="87" xfId="0" applyNumberFormat="1" applyFont="1" applyFill="1" applyBorder="1" applyAlignment="1">
      <alignment horizontal="center" vertical="center"/>
    </xf>
    <xf numFmtId="179" fontId="5" fillId="0" borderId="13" xfId="0" applyNumberFormat="1" applyFont="1" applyFill="1" applyBorder="1">
      <alignment vertical="center"/>
    </xf>
    <xf numFmtId="179" fontId="5" fillId="0" borderId="14" xfId="0" applyNumberFormat="1" applyFont="1" applyFill="1" applyBorder="1">
      <alignment vertical="center"/>
    </xf>
    <xf numFmtId="179" fontId="5" fillId="0" borderId="88" xfId="0" applyNumberFormat="1" applyFont="1" applyFill="1" applyBorder="1">
      <alignment vertical="center"/>
    </xf>
    <xf numFmtId="179" fontId="5" fillId="0" borderId="16" xfId="0" applyNumberFormat="1" applyFont="1" applyFill="1" applyBorder="1">
      <alignment vertical="center"/>
    </xf>
    <xf numFmtId="0" fontId="5" fillId="0" borderId="132" xfId="0" applyFont="1" applyFill="1" applyBorder="1" applyAlignment="1">
      <alignment horizontal="left" vertical="center"/>
    </xf>
    <xf numFmtId="0" fontId="6" fillId="0" borderId="27" xfId="0" applyFont="1" applyFill="1" applyBorder="1" applyAlignment="1">
      <alignment horizontal="center" vertical="center"/>
    </xf>
    <xf numFmtId="0" fontId="6" fillId="0" borderId="110" xfId="0" applyFont="1" applyFill="1" applyBorder="1">
      <alignment vertical="center"/>
    </xf>
    <xf numFmtId="179" fontId="6" fillId="0" borderId="110" xfId="0" applyNumberFormat="1" applyFont="1" applyFill="1" applyBorder="1">
      <alignment vertical="center"/>
    </xf>
    <xf numFmtId="179" fontId="6" fillId="0" borderId="111" xfId="0" applyNumberFormat="1" applyFont="1" applyFill="1" applyBorder="1">
      <alignment vertical="center"/>
    </xf>
    <xf numFmtId="179" fontId="6" fillId="0" borderId="24" xfId="0" applyNumberFormat="1" applyFont="1" applyFill="1" applyBorder="1">
      <alignment vertical="center"/>
    </xf>
    <xf numFmtId="179" fontId="6" fillId="0" borderId="29" xfId="0" applyNumberFormat="1" applyFont="1" applyFill="1" applyBorder="1" applyAlignment="1">
      <alignment vertical="center"/>
    </xf>
    <xf numFmtId="179" fontId="6" fillId="0" borderId="27" xfId="0" applyNumberFormat="1" applyFont="1" applyFill="1" applyBorder="1">
      <alignment vertical="center"/>
    </xf>
    <xf numFmtId="179" fontId="6" fillId="0" borderId="24" xfId="0" applyNumberFormat="1" applyFont="1" applyFill="1" applyBorder="1" applyAlignment="1">
      <alignment vertical="center"/>
    </xf>
    <xf numFmtId="179" fontId="5" fillId="0" borderId="30" xfId="2" applyNumberFormat="1" applyFont="1" applyFill="1" applyBorder="1" applyAlignment="1">
      <alignment vertical="center"/>
    </xf>
    <xf numFmtId="179" fontId="5" fillId="0" borderId="49" xfId="2" applyNumberFormat="1" applyFont="1" applyFill="1" applyBorder="1" applyAlignment="1">
      <alignment vertical="center"/>
    </xf>
    <xf numFmtId="179" fontId="10" fillId="0" borderId="72" xfId="0" applyNumberFormat="1" applyFont="1" applyFill="1" applyBorder="1" applyAlignment="1">
      <alignment vertical="center"/>
    </xf>
    <xf numFmtId="179" fontId="10" fillId="0" borderId="35" xfId="0" applyNumberFormat="1" applyFont="1" applyFill="1" applyBorder="1" applyAlignment="1">
      <alignment vertical="center"/>
    </xf>
    <xf numFmtId="179" fontId="10" fillId="0" borderId="90" xfId="0" applyNumberFormat="1" applyFont="1" applyFill="1" applyBorder="1" applyAlignment="1">
      <alignment vertical="center"/>
    </xf>
    <xf numFmtId="179" fontId="10" fillId="0" borderId="74" xfId="0" applyNumberFormat="1" applyFont="1" applyFill="1" applyBorder="1" applyAlignment="1">
      <alignment vertical="center"/>
    </xf>
    <xf numFmtId="179" fontId="10" fillId="0" borderId="12" xfId="0" applyNumberFormat="1" applyFont="1" applyFill="1" applyBorder="1" applyAlignment="1">
      <alignment vertical="center"/>
    </xf>
    <xf numFmtId="179" fontId="10" fillId="0" borderId="26" xfId="0" applyNumberFormat="1" applyFont="1" applyFill="1" applyBorder="1" applyAlignment="1">
      <alignment vertical="center"/>
    </xf>
    <xf numFmtId="179" fontId="10" fillId="0" borderId="27" xfId="0" applyNumberFormat="1" applyFont="1" applyFill="1" applyBorder="1" applyAlignment="1">
      <alignment vertical="center"/>
    </xf>
    <xf numFmtId="179" fontId="10" fillId="0" borderId="23" xfId="0" applyNumberFormat="1" applyFont="1" applyFill="1" applyBorder="1" applyAlignment="1">
      <alignment vertical="center"/>
    </xf>
    <xf numFmtId="179" fontId="10" fillId="0" borderId="29" xfId="0" applyNumberFormat="1" applyFont="1" applyFill="1" applyBorder="1" applyAlignment="1">
      <alignment vertical="center"/>
    </xf>
    <xf numFmtId="179" fontId="5" fillId="0" borderId="26" xfId="0" applyNumberFormat="1" applyFont="1" applyFill="1" applyBorder="1" applyAlignment="1">
      <alignment vertical="center"/>
    </xf>
    <xf numFmtId="179" fontId="5" fillId="0" borderId="27" xfId="0" applyNumberFormat="1" applyFont="1" applyFill="1" applyBorder="1" applyAlignment="1">
      <alignment vertical="center"/>
    </xf>
    <xf numFmtId="179" fontId="5" fillId="0" borderId="23" xfId="0" applyNumberFormat="1" applyFont="1" applyFill="1" applyBorder="1" applyAlignment="1">
      <alignment vertical="center"/>
    </xf>
    <xf numFmtId="179" fontId="5" fillId="2" borderId="9" xfId="0" applyNumberFormat="1" applyFont="1" applyFill="1" applyBorder="1" applyAlignment="1">
      <alignment vertical="center"/>
    </xf>
    <xf numFmtId="179" fontId="5" fillId="2" borderId="10" xfId="0" applyNumberFormat="1" applyFont="1" applyFill="1" applyBorder="1" applyAlignment="1">
      <alignment vertical="center"/>
    </xf>
    <xf numFmtId="179" fontId="5" fillId="2" borderId="30" xfId="0" applyNumberFormat="1" applyFont="1" applyFill="1" applyBorder="1" applyAlignment="1">
      <alignment vertical="center"/>
    </xf>
    <xf numFmtId="179" fontId="5" fillId="0" borderId="31" xfId="0" applyNumberFormat="1" applyFont="1" applyFill="1" applyBorder="1" applyAlignment="1">
      <alignment vertical="center"/>
    </xf>
    <xf numFmtId="179" fontId="5" fillId="2" borderId="80" xfId="0" applyNumberFormat="1" applyFont="1" applyFill="1" applyBorder="1" applyAlignment="1">
      <alignment vertical="center"/>
    </xf>
    <xf numFmtId="179" fontId="5" fillId="2" borderId="81" xfId="0" applyNumberFormat="1" applyFont="1" applyFill="1" applyBorder="1" applyAlignment="1">
      <alignment vertical="center"/>
    </xf>
    <xf numFmtId="179" fontId="5" fillId="2" borderId="89" xfId="0" applyNumberFormat="1" applyFont="1" applyFill="1" applyBorder="1" applyAlignment="1">
      <alignment vertical="center"/>
    </xf>
    <xf numFmtId="179" fontId="5" fillId="0" borderId="102" xfId="0" applyNumberFormat="1" applyFont="1" applyFill="1" applyBorder="1" applyAlignment="1">
      <alignment vertical="center"/>
    </xf>
    <xf numFmtId="179" fontId="5" fillId="2" borderId="52" xfId="0" applyNumberFormat="1" applyFont="1" applyFill="1" applyBorder="1" applyAlignment="1">
      <alignment vertical="center"/>
    </xf>
    <xf numFmtId="179" fontId="5" fillId="2" borderId="53" xfId="0" applyNumberFormat="1" applyFont="1" applyFill="1" applyBorder="1" applyAlignment="1">
      <alignment vertical="center"/>
    </xf>
    <xf numFmtId="179" fontId="5" fillId="2" borderId="49" xfId="0" applyNumberFormat="1" applyFont="1" applyFill="1" applyBorder="1" applyAlignment="1">
      <alignment vertical="center"/>
    </xf>
    <xf numFmtId="179" fontId="5" fillId="0" borderId="100" xfId="0" applyNumberFormat="1" applyFont="1" applyFill="1" applyBorder="1" applyAlignment="1">
      <alignment vertical="center"/>
    </xf>
    <xf numFmtId="179" fontId="5" fillId="0" borderId="10" xfId="0" applyNumberFormat="1" applyFont="1" applyFill="1" applyBorder="1" applyAlignment="1">
      <alignment vertical="center"/>
    </xf>
    <xf numFmtId="179" fontId="5" fillId="0" borderId="30" xfId="0" applyNumberFormat="1" applyFont="1" applyFill="1" applyBorder="1" applyAlignment="1">
      <alignment vertical="center"/>
    </xf>
    <xf numFmtId="179" fontId="5" fillId="2" borderId="72" xfId="0" applyNumberFormat="1" applyFont="1" applyFill="1" applyBorder="1" applyAlignment="1">
      <alignment vertical="center"/>
    </xf>
    <xf numFmtId="179" fontId="5" fillId="2" borderId="35" xfId="0" applyNumberFormat="1" applyFont="1" applyFill="1" applyBorder="1" applyAlignment="1">
      <alignment vertical="center"/>
    </xf>
    <xf numFmtId="179" fontId="5" fillId="2" borderId="90" xfId="0" applyNumberFormat="1" applyFont="1" applyFill="1" applyBorder="1" applyAlignment="1">
      <alignment vertical="center"/>
    </xf>
    <xf numFmtId="179" fontId="5" fillId="0" borderId="12" xfId="0" applyNumberFormat="1" applyFont="1" applyFill="1" applyBorder="1" applyAlignment="1">
      <alignment vertical="center"/>
    </xf>
    <xf numFmtId="179" fontId="5" fillId="2" borderId="45" xfId="0" applyNumberFormat="1" applyFont="1" applyFill="1" applyBorder="1" applyAlignment="1">
      <alignment vertical="center"/>
    </xf>
    <xf numFmtId="179" fontId="5" fillId="2" borderId="46" xfId="0" applyNumberFormat="1" applyFont="1" applyFill="1" applyBorder="1" applyAlignment="1">
      <alignment vertical="center"/>
    </xf>
    <xf numFmtId="179" fontId="5" fillId="2" borderId="42" xfId="0" applyNumberFormat="1" applyFont="1" applyFill="1" applyBorder="1" applyAlignment="1">
      <alignment vertical="center"/>
    </xf>
    <xf numFmtId="179" fontId="5" fillId="0" borderId="99" xfId="0" applyNumberFormat="1" applyFont="1" applyFill="1" applyBorder="1" applyAlignment="1">
      <alignment vertical="center"/>
    </xf>
    <xf numFmtId="179" fontId="5" fillId="2" borderId="92" xfId="0" applyNumberFormat="1" applyFont="1" applyFill="1" applyBorder="1" applyAlignment="1">
      <alignment vertical="center"/>
    </xf>
    <xf numFmtId="179" fontId="5" fillId="2" borderId="93" xfId="0" applyNumberFormat="1" applyFont="1" applyFill="1" applyBorder="1" applyAlignment="1">
      <alignment vertical="center"/>
    </xf>
    <xf numFmtId="179" fontId="5" fillId="2" borderId="83" xfId="0" applyNumberFormat="1" applyFont="1" applyFill="1" applyBorder="1" applyAlignment="1">
      <alignment vertical="center"/>
    </xf>
    <xf numFmtId="179" fontId="5" fillId="0" borderId="101" xfId="0" applyNumberFormat="1" applyFont="1" applyFill="1" applyBorder="1" applyAlignment="1">
      <alignment vertical="center"/>
    </xf>
    <xf numFmtId="179" fontId="5" fillId="0" borderId="72" xfId="0" applyNumberFormat="1" applyFont="1" applyFill="1" applyBorder="1" applyAlignment="1">
      <alignment vertical="center"/>
    </xf>
    <xf numFmtId="179" fontId="5" fillId="0" borderId="35" xfId="0" applyNumberFormat="1" applyFont="1" applyFill="1" applyBorder="1" applyAlignment="1">
      <alignment vertical="center"/>
    </xf>
    <xf numFmtId="179" fontId="5" fillId="0" borderId="90" xfId="0" applyNumberFormat="1" applyFont="1" applyFill="1" applyBorder="1" applyAlignment="1">
      <alignment vertical="center"/>
    </xf>
    <xf numFmtId="179" fontId="5" fillId="0" borderId="74" xfId="0" applyNumberFormat="1" applyFont="1" applyFill="1" applyBorder="1" applyAlignment="1">
      <alignment vertical="center"/>
    </xf>
    <xf numFmtId="179" fontId="5" fillId="0" borderId="9" xfId="0" applyNumberFormat="1" applyFont="1" applyFill="1" applyBorder="1" applyAlignment="1">
      <alignment vertical="center"/>
    </xf>
    <xf numFmtId="179" fontId="5" fillId="0" borderId="80" xfId="0" applyNumberFormat="1" applyFont="1" applyFill="1" applyBorder="1" applyAlignment="1">
      <alignment vertical="center"/>
    </xf>
    <xf numFmtId="179" fontId="5" fillId="0" borderId="81" xfId="0" applyNumberFormat="1" applyFont="1" applyFill="1" applyBorder="1" applyAlignment="1">
      <alignment vertical="center"/>
    </xf>
    <xf numFmtId="179" fontId="5" fillId="0" borderId="89" xfId="0" applyNumberFormat="1" applyFont="1" applyFill="1" applyBorder="1" applyAlignment="1">
      <alignment vertical="center"/>
    </xf>
    <xf numFmtId="179" fontId="5" fillId="0" borderId="52" xfId="0" applyNumberFormat="1" applyFont="1" applyFill="1" applyBorder="1" applyAlignment="1">
      <alignment vertical="center"/>
    </xf>
    <xf numFmtId="179" fontId="5" fillId="0" borderId="53" xfId="0" applyNumberFormat="1" applyFont="1" applyFill="1" applyBorder="1" applyAlignment="1">
      <alignment vertical="center"/>
    </xf>
    <xf numFmtId="179" fontId="5" fillId="0" borderId="49" xfId="0" applyNumberFormat="1" applyFont="1" applyFill="1" applyBorder="1" applyAlignment="1">
      <alignment vertical="center"/>
    </xf>
    <xf numFmtId="179" fontId="5" fillId="0" borderId="45" xfId="0" applyNumberFormat="1" applyFont="1" applyFill="1" applyBorder="1" applyAlignment="1">
      <alignment vertical="center"/>
    </xf>
    <xf numFmtId="179" fontId="5" fillId="0" borderId="46" xfId="0" applyNumberFormat="1" applyFont="1" applyFill="1" applyBorder="1" applyAlignment="1">
      <alignment vertical="center"/>
    </xf>
    <xf numFmtId="179" fontId="5" fillId="0" borderId="42" xfId="0" applyNumberFormat="1" applyFont="1" applyFill="1" applyBorder="1" applyAlignment="1">
      <alignment vertical="center"/>
    </xf>
    <xf numFmtId="0" fontId="6" fillId="0" borderId="48" xfId="0" applyFont="1" applyFill="1" applyBorder="1" applyAlignment="1">
      <alignment horizontal="left" vertical="center" indent="1"/>
    </xf>
    <xf numFmtId="0" fontId="5" fillId="0" borderId="95" xfId="0" applyFont="1" applyFill="1" applyBorder="1" applyAlignment="1">
      <alignment horizontal="left" vertical="center" indent="1"/>
    </xf>
    <xf numFmtId="183" fontId="5" fillId="0" borderId="96" xfId="0" applyNumberFormat="1" applyFont="1" applyFill="1" applyBorder="1">
      <alignment vertical="center"/>
    </xf>
    <xf numFmtId="183" fontId="5" fillId="0" borderId="97" xfId="0" applyNumberFormat="1" applyFont="1" applyFill="1" applyBorder="1">
      <alignment vertical="center"/>
    </xf>
    <xf numFmtId="183" fontId="5" fillId="0" borderId="95" xfId="0" applyNumberFormat="1" applyFont="1" applyFill="1" applyBorder="1">
      <alignment vertical="center"/>
    </xf>
    <xf numFmtId="183" fontId="5" fillId="0" borderId="122" xfId="0" applyNumberFormat="1" applyFont="1" applyFill="1" applyBorder="1">
      <alignment vertical="center"/>
    </xf>
    <xf numFmtId="0" fontId="5" fillId="0" borderId="67" xfId="0" applyFont="1" applyFill="1" applyBorder="1" applyAlignment="1">
      <alignment horizontal="left" vertical="center" indent="1"/>
    </xf>
    <xf numFmtId="183" fontId="5" fillId="0" borderId="65" xfId="0" applyNumberFormat="1" applyFont="1" applyFill="1" applyBorder="1">
      <alignment vertical="center"/>
    </xf>
    <xf numFmtId="183" fontId="5" fillId="0" borderId="48" xfId="0" applyNumberFormat="1" applyFont="1" applyFill="1" applyBorder="1">
      <alignment vertical="center"/>
    </xf>
    <xf numFmtId="183" fontId="5" fillId="0" borderId="67" xfId="0" applyNumberFormat="1" applyFont="1" applyFill="1" applyBorder="1">
      <alignment vertical="center"/>
    </xf>
    <xf numFmtId="183" fontId="5" fillId="0" borderId="68" xfId="0" applyNumberFormat="1" applyFont="1" applyFill="1" applyBorder="1">
      <alignment vertical="center"/>
    </xf>
    <xf numFmtId="0" fontId="6" fillId="0" borderId="87" xfId="0" applyFont="1" applyFill="1" applyBorder="1" applyAlignment="1">
      <alignment horizontal="left" vertical="center" indent="1"/>
    </xf>
    <xf numFmtId="179" fontId="5" fillId="2" borderId="26" xfId="1" applyNumberFormat="1" applyFont="1" applyFill="1" applyBorder="1">
      <alignment vertical="center"/>
    </xf>
    <xf numFmtId="179" fontId="5" fillId="2" borderId="27" xfId="1" applyNumberFormat="1" applyFont="1" applyFill="1" applyBorder="1">
      <alignment vertical="center"/>
    </xf>
    <xf numFmtId="179" fontId="5" fillId="2" borderId="28" xfId="1" applyNumberFormat="1" applyFont="1" applyFill="1" applyBorder="1">
      <alignment vertical="center"/>
    </xf>
    <xf numFmtId="179" fontId="5" fillId="0" borderId="29" xfId="1" applyNumberFormat="1" applyFont="1" applyFill="1" applyBorder="1">
      <alignment vertical="center"/>
    </xf>
    <xf numFmtId="0" fontId="5" fillId="0" borderId="14" xfId="0" applyFont="1" applyFill="1" applyBorder="1" applyAlignment="1">
      <alignment vertical="center"/>
    </xf>
    <xf numFmtId="179" fontId="5" fillId="0" borderId="0" xfId="0" applyNumberFormat="1" applyFont="1">
      <alignment vertical="center"/>
    </xf>
    <xf numFmtId="0" fontId="5" fillId="0" borderId="58" xfId="0" applyFont="1" applyFill="1" applyBorder="1" applyAlignment="1">
      <alignment horizontal="left" vertical="center" indent="1"/>
    </xf>
    <xf numFmtId="0" fontId="5" fillId="0" borderId="58" xfId="0" applyFont="1" applyFill="1" applyBorder="1" applyAlignment="1">
      <alignment horizontal="left" vertical="center"/>
    </xf>
    <xf numFmtId="0" fontId="5" fillId="0" borderId="58" xfId="0" applyFont="1" applyFill="1" applyBorder="1">
      <alignment vertical="center"/>
    </xf>
    <xf numFmtId="0" fontId="5" fillId="0" borderId="58" xfId="0" applyFont="1" applyFill="1" applyBorder="1" applyAlignment="1">
      <alignment horizontal="center" vertical="center"/>
    </xf>
    <xf numFmtId="176" fontId="5" fillId="0" borderId="59" xfId="0" applyNumberFormat="1" applyFont="1" applyFill="1" applyBorder="1" applyAlignment="1">
      <alignment vertical="center"/>
    </xf>
    <xf numFmtId="179" fontId="5" fillId="0" borderId="59" xfId="0" applyNumberFormat="1" applyFont="1" applyFill="1" applyBorder="1" applyAlignment="1">
      <alignment vertical="center"/>
    </xf>
    <xf numFmtId="0" fontId="6" fillId="0" borderId="57" xfId="0" applyFont="1" applyFill="1" applyBorder="1" applyAlignment="1">
      <alignment horizontal="left" vertical="center" indent="1"/>
    </xf>
    <xf numFmtId="0" fontId="9" fillId="0" borderId="57" xfId="0" applyFont="1" applyFill="1" applyBorder="1" applyAlignment="1">
      <alignment horizontal="left" vertical="center" indent="1"/>
    </xf>
    <xf numFmtId="0" fontId="5" fillId="0" borderId="33" xfId="0" applyFont="1" applyFill="1" applyBorder="1" applyAlignment="1">
      <alignment vertical="center"/>
    </xf>
    <xf numFmtId="0" fontId="5" fillId="0" borderId="128" xfId="0" applyFont="1" applyFill="1" applyBorder="1" applyAlignment="1">
      <alignment horizontal="center" vertical="center"/>
    </xf>
    <xf numFmtId="0" fontId="4" fillId="0" borderId="48" xfId="0" applyFont="1" applyFill="1" applyBorder="1" applyAlignment="1">
      <alignment horizontal="left" vertical="center" indent="1"/>
    </xf>
    <xf numFmtId="0" fontId="4" fillId="0" borderId="66" xfId="0" applyFont="1" applyFill="1" applyBorder="1" applyAlignment="1">
      <alignment horizontal="left" vertical="center" indent="1"/>
    </xf>
    <xf numFmtId="0" fontId="4" fillId="2" borderId="36" xfId="0" applyFont="1" applyFill="1" applyBorder="1" applyAlignment="1" applyProtection="1">
      <alignment horizontal="left" vertical="center" indent="1"/>
      <protection locked="0"/>
    </xf>
    <xf numFmtId="0" fontId="4" fillId="2" borderId="37" xfId="0" applyFont="1" applyFill="1" applyBorder="1" applyAlignment="1" applyProtection="1">
      <alignment horizontal="left" vertical="center" indent="1"/>
      <protection locked="0"/>
    </xf>
    <xf numFmtId="0" fontId="4" fillId="2" borderId="38" xfId="0" applyFont="1" applyFill="1" applyBorder="1" applyAlignment="1" applyProtection="1">
      <alignment horizontal="left" vertical="center" indent="1"/>
      <protection locked="0"/>
    </xf>
    <xf numFmtId="0" fontId="4" fillId="2" borderId="42" xfId="0" applyFont="1" applyFill="1" applyBorder="1" applyAlignment="1" applyProtection="1">
      <alignment horizontal="left" vertical="center" indent="1"/>
      <protection locked="0"/>
    </xf>
    <xf numFmtId="0" fontId="4" fillId="2" borderId="43" xfId="0" applyFont="1" applyFill="1" applyBorder="1" applyAlignment="1" applyProtection="1">
      <alignment horizontal="left" vertical="center" indent="1"/>
      <protection locked="0"/>
    </xf>
    <xf numFmtId="0" fontId="4" fillId="2" borderId="44" xfId="0" applyFont="1" applyFill="1" applyBorder="1" applyAlignment="1" applyProtection="1">
      <alignment horizontal="left" vertical="center" indent="1"/>
      <protection locked="0"/>
    </xf>
    <xf numFmtId="0" fontId="4" fillId="2" borderId="36" xfId="0" applyFont="1" applyFill="1" applyBorder="1" applyAlignment="1">
      <alignment horizontal="left" vertical="center" indent="1"/>
    </xf>
    <xf numFmtId="0" fontId="4" fillId="2" borderId="37" xfId="0" applyFont="1" applyFill="1" applyBorder="1" applyAlignment="1">
      <alignment horizontal="left" vertical="center" indent="1"/>
    </xf>
    <xf numFmtId="0" fontId="4" fillId="2" borderId="38" xfId="0" applyFont="1" applyFill="1" applyBorder="1" applyAlignment="1">
      <alignment horizontal="left" vertical="center" indent="1"/>
    </xf>
    <xf numFmtId="0" fontId="4" fillId="2" borderId="43" xfId="0"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 xfId="0" applyFont="1" applyFill="1" applyBorder="1" applyAlignment="1">
      <alignment horizontal="left" vertical="center" indent="1"/>
    </xf>
    <xf numFmtId="0" fontId="4" fillId="0" borderId="2" xfId="0" applyFont="1" applyFill="1" applyBorder="1" applyAlignment="1">
      <alignment horizontal="left" vertical="center" indent="1"/>
    </xf>
    <xf numFmtId="0" fontId="4" fillId="0" borderId="3" xfId="0" applyFont="1" applyFill="1" applyBorder="1" applyAlignment="1">
      <alignment horizontal="left" vertical="center" indent="1"/>
    </xf>
    <xf numFmtId="0" fontId="4" fillId="2" borderId="42" xfId="0" applyFont="1" applyFill="1" applyBorder="1" applyAlignment="1">
      <alignment horizontal="left" vertical="center" indent="1"/>
    </xf>
    <xf numFmtId="0" fontId="4" fillId="2" borderId="43" xfId="0" applyFont="1" applyFill="1" applyBorder="1" applyAlignment="1">
      <alignment horizontal="left" vertical="center" indent="1"/>
    </xf>
    <xf numFmtId="0" fontId="4" fillId="2" borderId="44" xfId="0" applyFont="1" applyFill="1" applyBorder="1" applyAlignment="1">
      <alignment horizontal="left" vertical="center" indent="1"/>
    </xf>
    <xf numFmtId="0" fontId="4" fillId="2" borderId="49" xfId="0" applyFont="1" applyFill="1" applyBorder="1" applyAlignment="1" applyProtection="1">
      <alignment horizontal="left" vertical="center" indent="1"/>
      <protection locked="0"/>
    </xf>
    <xf numFmtId="0" fontId="4" fillId="2" borderId="50" xfId="0" applyFont="1" applyFill="1" applyBorder="1" applyAlignment="1" applyProtection="1">
      <alignment horizontal="left" vertical="center" indent="1"/>
      <protection locked="0"/>
    </xf>
    <xf numFmtId="0" fontId="4" fillId="2" borderId="51" xfId="0" applyFont="1" applyFill="1" applyBorder="1" applyAlignment="1" applyProtection="1">
      <alignment horizontal="left" vertical="center" indent="1"/>
      <protection locked="0"/>
    </xf>
    <xf numFmtId="0" fontId="4" fillId="0" borderId="32" xfId="0" applyFont="1" applyFill="1" applyBorder="1" applyAlignment="1">
      <alignment horizontal="left" vertical="center" indent="1"/>
    </xf>
    <xf numFmtId="0" fontId="4" fillId="0" borderId="33" xfId="0" applyFont="1" applyFill="1" applyBorder="1" applyAlignment="1">
      <alignment horizontal="left" vertical="center" indent="1"/>
    </xf>
    <xf numFmtId="0" fontId="4" fillId="0" borderId="34" xfId="0" applyFont="1" applyFill="1" applyBorder="1" applyAlignment="1">
      <alignment horizontal="left" vertical="center" indent="1"/>
    </xf>
    <xf numFmtId="0" fontId="4" fillId="2" borderId="83" xfId="0" applyFont="1" applyFill="1" applyBorder="1" applyAlignment="1" applyProtection="1">
      <alignment horizontal="left" vertical="center" indent="1"/>
      <protection locked="0"/>
    </xf>
    <xf numFmtId="0" fontId="4" fillId="2" borderId="84" xfId="0" applyFont="1" applyFill="1" applyBorder="1" applyAlignment="1" applyProtection="1">
      <alignment horizontal="left" vertical="center" indent="1"/>
      <protection locked="0"/>
    </xf>
    <xf numFmtId="0" fontId="5" fillId="2" borderId="84" xfId="0" applyFont="1" applyFill="1" applyBorder="1" applyAlignment="1" applyProtection="1">
      <alignment horizontal="left" vertical="center" indent="1"/>
      <protection locked="0"/>
    </xf>
    <xf numFmtId="0" fontId="4" fillId="2" borderId="85" xfId="0" applyFont="1" applyFill="1" applyBorder="1" applyAlignment="1" applyProtection="1">
      <alignment horizontal="left" vertical="center" indent="1"/>
      <protection locked="0"/>
    </xf>
    <xf numFmtId="0" fontId="4" fillId="0" borderId="57" xfId="0" applyFont="1" applyFill="1" applyBorder="1" applyAlignment="1">
      <alignment horizontal="left" vertical="center" indent="1"/>
    </xf>
    <xf numFmtId="0" fontId="4" fillId="0" borderId="58" xfId="0" applyFont="1" applyFill="1" applyBorder="1" applyAlignment="1">
      <alignment horizontal="left" vertical="center" indent="1"/>
    </xf>
    <xf numFmtId="0" fontId="4" fillId="0" borderId="59" xfId="0" applyFont="1" applyFill="1" applyBorder="1" applyAlignment="1">
      <alignment horizontal="left" vertical="center" indent="1"/>
    </xf>
    <xf numFmtId="0" fontId="4" fillId="2" borderId="36" xfId="0" applyFont="1" applyFill="1" applyBorder="1" applyAlignment="1" applyProtection="1">
      <alignment vertical="center"/>
      <protection locked="0"/>
    </xf>
    <xf numFmtId="0" fontId="4" fillId="2" borderId="37" xfId="0" applyFont="1" applyFill="1" applyBorder="1" applyAlignment="1" applyProtection="1">
      <alignment vertical="center"/>
      <protection locked="0"/>
    </xf>
    <xf numFmtId="0" fontId="4" fillId="2" borderId="38" xfId="0" applyFont="1" applyFill="1" applyBorder="1" applyAlignment="1" applyProtection="1">
      <alignment vertical="center"/>
      <protection locked="0"/>
    </xf>
    <xf numFmtId="0" fontId="4" fillId="2" borderId="42" xfId="0" applyFont="1" applyFill="1" applyBorder="1" applyAlignment="1" applyProtection="1">
      <alignment vertical="center"/>
      <protection locked="0"/>
    </xf>
    <xf numFmtId="0" fontId="4" fillId="2" borderId="43" xfId="0" applyFont="1" applyFill="1" applyBorder="1" applyAlignment="1" applyProtection="1">
      <alignment vertical="center"/>
      <protection locked="0"/>
    </xf>
    <xf numFmtId="0" fontId="4" fillId="2" borderId="44" xfId="0" applyFont="1" applyFill="1" applyBorder="1" applyAlignment="1" applyProtection="1">
      <alignment vertical="center"/>
      <protection locked="0"/>
    </xf>
    <xf numFmtId="0" fontId="4" fillId="2" borderId="49" xfId="0" applyFont="1" applyFill="1" applyBorder="1" applyAlignment="1" applyProtection="1">
      <alignment vertical="center"/>
      <protection locked="0"/>
    </xf>
    <xf numFmtId="0" fontId="4" fillId="2" borderId="50" xfId="0" applyFont="1" applyFill="1" applyBorder="1" applyAlignment="1" applyProtection="1">
      <alignment vertical="center"/>
      <protection locked="0"/>
    </xf>
    <xf numFmtId="0" fontId="4" fillId="2" borderId="51" xfId="0" applyFont="1" applyFill="1" applyBorder="1" applyAlignment="1" applyProtection="1">
      <alignment vertical="center"/>
      <protection locked="0"/>
    </xf>
    <xf numFmtId="179" fontId="4" fillId="0" borderId="1" xfId="0" applyNumberFormat="1" applyFont="1" applyFill="1" applyBorder="1" applyAlignment="1">
      <alignment horizontal="left" vertical="center" indent="1"/>
    </xf>
    <xf numFmtId="179" fontId="4" fillId="0" borderId="2" xfId="0" applyNumberFormat="1" applyFont="1" applyFill="1" applyBorder="1" applyAlignment="1">
      <alignment horizontal="left" vertical="center" indent="1"/>
    </xf>
    <xf numFmtId="179" fontId="4" fillId="0" borderId="3" xfId="0" applyNumberFormat="1" applyFont="1" applyFill="1" applyBorder="1" applyAlignment="1">
      <alignment horizontal="left" vertical="center" indent="1"/>
    </xf>
    <xf numFmtId="179" fontId="4" fillId="2" borderId="36" xfId="0" applyNumberFormat="1" applyFont="1" applyFill="1" applyBorder="1" applyAlignment="1" applyProtection="1">
      <alignment horizontal="left" vertical="center" indent="1"/>
      <protection locked="0"/>
    </xf>
    <xf numFmtId="179" fontId="4" fillId="2" borderId="37" xfId="0" applyNumberFormat="1" applyFont="1" applyFill="1" applyBorder="1" applyAlignment="1" applyProtection="1">
      <alignment horizontal="left" vertical="center" indent="1"/>
      <protection locked="0"/>
    </xf>
    <xf numFmtId="179" fontId="4" fillId="2" borderId="38" xfId="0" applyNumberFormat="1" applyFont="1" applyFill="1" applyBorder="1" applyAlignment="1" applyProtection="1">
      <alignment horizontal="left" vertical="center" indent="1"/>
      <protection locked="0"/>
    </xf>
    <xf numFmtId="179" fontId="4" fillId="2" borderId="42" xfId="0" applyNumberFormat="1" applyFont="1" applyFill="1" applyBorder="1" applyAlignment="1" applyProtection="1">
      <alignment horizontal="left" vertical="center" indent="1"/>
      <protection locked="0"/>
    </xf>
    <xf numFmtId="179" fontId="4" fillId="2" borderId="43" xfId="0" applyNumberFormat="1" applyFont="1" applyFill="1" applyBorder="1" applyAlignment="1" applyProtection="1">
      <alignment horizontal="left" vertical="center" indent="1"/>
      <protection locked="0"/>
    </xf>
    <xf numFmtId="179" fontId="4" fillId="2" borderId="44" xfId="0" applyNumberFormat="1" applyFont="1" applyFill="1" applyBorder="1" applyAlignment="1" applyProtection="1">
      <alignment horizontal="left" vertical="center" indent="1"/>
      <protection locked="0"/>
    </xf>
    <xf numFmtId="179" fontId="11" fillId="2" borderId="42" xfId="0" applyNumberFormat="1" applyFont="1" applyFill="1" applyBorder="1" applyAlignment="1" applyProtection="1">
      <alignment horizontal="left" vertical="center" indent="1"/>
      <protection locked="0"/>
    </xf>
    <xf numFmtId="179" fontId="11" fillId="2" borderId="43" xfId="0" applyNumberFormat="1" applyFont="1" applyFill="1" applyBorder="1" applyAlignment="1" applyProtection="1">
      <alignment horizontal="left" vertical="center" indent="1"/>
      <protection locked="0"/>
    </xf>
    <xf numFmtId="179" fontId="11" fillId="2" borderId="44" xfId="0" applyNumberFormat="1" applyFont="1" applyFill="1" applyBorder="1" applyAlignment="1" applyProtection="1">
      <alignment horizontal="left" vertical="center" indent="1"/>
      <protection locked="0"/>
    </xf>
    <xf numFmtId="0" fontId="4" fillId="0" borderId="3" xfId="0" applyFont="1" applyFill="1" applyBorder="1" applyAlignment="1">
      <alignment horizontal="center" vertical="center"/>
    </xf>
    <xf numFmtId="0" fontId="4" fillId="0" borderId="71" xfId="0" applyFont="1" applyFill="1" applyBorder="1" applyAlignment="1">
      <alignment horizontal="center" vertical="center"/>
    </xf>
    <xf numFmtId="0" fontId="4" fillId="2" borderId="83" xfId="0" applyFont="1" applyFill="1" applyBorder="1" applyAlignment="1" applyProtection="1">
      <alignment vertical="center"/>
      <protection locked="0"/>
    </xf>
    <xf numFmtId="0" fontId="4" fillId="2" borderId="84" xfId="0" applyFont="1" applyFill="1" applyBorder="1" applyAlignment="1" applyProtection="1">
      <alignment vertical="center"/>
      <protection locked="0"/>
    </xf>
    <xf numFmtId="0" fontId="4" fillId="2" borderId="85" xfId="0" applyFont="1" applyFill="1" applyBorder="1" applyAlignment="1" applyProtection="1">
      <alignment vertical="center"/>
      <protection locked="0"/>
    </xf>
    <xf numFmtId="0" fontId="4" fillId="0" borderId="4" xfId="0" applyFont="1" applyFill="1" applyBorder="1" applyAlignment="1" applyProtection="1">
      <alignment horizontal="left" vertical="center" indent="1"/>
      <protection locked="0"/>
    </xf>
    <xf numFmtId="0" fontId="4" fillId="0" borderId="5" xfId="0" applyFont="1" applyFill="1" applyBorder="1" applyAlignment="1" applyProtection="1">
      <alignment horizontal="left" vertical="center" indent="1"/>
      <protection locked="0"/>
    </xf>
    <xf numFmtId="0" fontId="4" fillId="0" borderId="20" xfId="0" applyFont="1" applyFill="1" applyBorder="1" applyAlignment="1" applyProtection="1">
      <alignment horizontal="left" vertical="center" indent="1"/>
      <protection locked="0"/>
    </xf>
    <xf numFmtId="0" fontId="4" fillId="0" borderId="70" xfId="0" applyFont="1" applyFill="1" applyBorder="1" applyAlignment="1" applyProtection="1">
      <alignment horizontal="left" vertical="center" indent="1"/>
      <protection locked="0"/>
    </xf>
    <xf numFmtId="0" fontId="4" fillId="0" borderId="55" xfId="0" applyFont="1" applyFill="1" applyBorder="1" applyAlignment="1" applyProtection="1">
      <alignment horizontal="left" vertical="center" indent="1"/>
      <protection locked="0"/>
    </xf>
    <xf numFmtId="0" fontId="4" fillId="0" borderId="56" xfId="0" applyFont="1" applyFill="1" applyBorder="1" applyAlignment="1" applyProtection="1">
      <alignment horizontal="left" vertical="center" indent="1"/>
      <protection locked="0"/>
    </xf>
    <xf numFmtId="179" fontId="4" fillId="2" borderId="83" xfId="0" applyNumberFormat="1" applyFont="1" applyFill="1" applyBorder="1" applyAlignment="1" applyProtection="1">
      <alignment horizontal="left" vertical="center" indent="1"/>
      <protection locked="0"/>
    </xf>
    <xf numFmtId="179" fontId="4" fillId="2" borderId="84" xfId="0" applyNumberFormat="1" applyFont="1" applyFill="1" applyBorder="1" applyAlignment="1" applyProtection="1">
      <alignment horizontal="left" vertical="center" indent="1"/>
      <protection locked="0"/>
    </xf>
    <xf numFmtId="179" fontId="4" fillId="2" borderId="85" xfId="0" applyNumberFormat="1" applyFont="1" applyFill="1" applyBorder="1" applyAlignment="1" applyProtection="1">
      <alignment horizontal="left" vertical="center" indent="1"/>
      <protection locked="0"/>
    </xf>
    <xf numFmtId="179" fontId="4" fillId="0" borderId="4" xfId="0" applyNumberFormat="1" applyFont="1" applyFill="1" applyBorder="1" applyAlignment="1">
      <alignment horizontal="left" vertical="center" indent="1"/>
    </xf>
    <xf numFmtId="179" fontId="4" fillId="0" borderId="5" xfId="0" applyNumberFormat="1" applyFont="1" applyFill="1" applyBorder="1" applyAlignment="1">
      <alignment horizontal="left" vertical="center" indent="1"/>
    </xf>
    <xf numFmtId="179" fontId="4" fillId="0" borderId="6" xfId="0" applyNumberFormat="1" applyFont="1" applyFill="1" applyBorder="1" applyAlignment="1">
      <alignment horizontal="left" vertical="center" indent="1"/>
    </xf>
    <xf numFmtId="179" fontId="4" fillId="0" borderId="70" xfId="0" applyNumberFormat="1" applyFont="1" applyFill="1" applyBorder="1" applyAlignment="1" applyProtection="1">
      <alignment horizontal="left" vertical="center" indent="1"/>
      <protection locked="0"/>
    </xf>
    <xf numFmtId="179" fontId="4" fillId="0" borderId="55" xfId="0" applyNumberFormat="1" applyFont="1" applyFill="1" applyBorder="1" applyAlignment="1" applyProtection="1">
      <alignment horizontal="left" vertical="center" indent="1"/>
      <protection locked="0"/>
    </xf>
    <xf numFmtId="179" fontId="4" fillId="0" borderId="56" xfId="0" applyNumberFormat="1" applyFont="1" applyFill="1" applyBorder="1" applyAlignment="1" applyProtection="1">
      <alignment horizontal="left" vertical="center" indent="1"/>
      <protection locked="0"/>
    </xf>
    <xf numFmtId="179" fontId="4" fillId="0" borderId="57" xfId="0" applyNumberFormat="1" applyFont="1" applyFill="1" applyBorder="1" applyAlignment="1">
      <alignment horizontal="left" vertical="center" indent="1"/>
    </xf>
    <xf numFmtId="179" fontId="4" fillId="0" borderId="58" xfId="0" applyNumberFormat="1" applyFont="1" applyFill="1" applyBorder="1" applyAlignment="1">
      <alignment horizontal="left" vertical="center" indent="1"/>
    </xf>
    <xf numFmtId="179" fontId="4" fillId="0" borderId="59" xfId="0" applyNumberFormat="1" applyFont="1" applyFill="1" applyBorder="1" applyAlignment="1">
      <alignment horizontal="left" vertical="center" indent="1"/>
    </xf>
    <xf numFmtId="0" fontId="4" fillId="0" borderId="30" xfId="0" applyFont="1" applyFill="1" applyBorder="1" applyAlignment="1">
      <alignment horizontal="left" vertical="center" indent="1"/>
    </xf>
    <xf numFmtId="0" fontId="4" fillId="0" borderId="8" xfId="0" applyFont="1" applyFill="1" applyBorder="1" applyAlignment="1">
      <alignment horizontal="center" vertical="center"/>
    </xf>
    <xf numFmtId="0" fontId="4" fillId="0" borderId="90"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116" xfId="0" applyFont="1" applyFill="1" applyBorder="1" applyAlignment="1">
      <alignment horizontal="left" vertical="center" indent="1"/>
    </xf>
    <xf numFmtId="0" fontId="12" fillId="0" borderId="104" xfId="0" applyFont="1" applyFill="1" applyBorder="1" applyAlignment="1">
      <alignment horizontal="center" vertical="center" wrapText="1"/>
    </xf>
    <xf numFmtId="0" fontId="12" fillId="0" borderId="106"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06"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14" xfId="0" applyFont="1" applyFill="1" applyBorder="1" applyAlignment="1">
      <alignment horizontal="center" vertical="center"/>
    </xf>
    <xf numFmtId="0" fontId="12" fillId="0" borderId="74"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2" fillId="0" borderId="105" xfId="0" applyFont="1" applyFill="1" applyBorder="1" applyAlignment="1">
      <alignment horizontal="center" vertical="center" wrapText="1"/>
    </xf>
    <xf numFmtId="0" fontId="12" fillId="0" borderId="107" xfId="0" applyFont="1" applyFill="1" applyBorder="1" applyAlignment="1">
      <alignment horizontal="center" vertical="center"/>
    </xf>
    <xf numFmtId="0" fontId="13" fillId="0" borderId="75"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2" fillId="0" borderId="3" xfId="0" applyNumberFormat="1" applyFont="1" applyFill="1" applyBorder="1" applyAlignment="1">
      <alignment horizontal="center" vertical="center" wrapText="1"/>
    </xf>
    <xf numFmtId="0" fontId="12" fillId="0" borderId="71" xfId="0" applyNumberFormat="1" applyFont="1" applyFill="1" applyBorder="1" applyAlignment="1">
      <alignment horizontal="center" vertical="center" wrapText="1"/>
    </xf>
    <xf numFmtId="0" fontId="12" fillId="0" borderId="107" xfId="0" applyFont="1" applyFill="1" applyBorder="1" applyAlignment="1">
      <alignment horizontal="center" vertical="center" wrapText="1"/>
    </xf>
    <xf numFmtId="0" fontId="12" fillId="0" borderId="106" xfId="0" applyFont="1" applyFill="1" applyBorder="1" applyAlignment="1">
      <alignment horizontal="center" vertical="center" wrapText="1"/>
    </xf>
    <xf numFmtId="0" fontId="5" fillId="0" borderId="30" xfId="0" applyFont="1" applyFill="1" applyBorder="1" applyAlignment="1">
      <alignment horizontal="left" vertical="center" indent="1"/>
    </xf>
    <xf numFmtId="0" fontId="5" fillId="0" borderId="24" xfId="0" applyFont="1" applyFill="1" applyBorder="1" applyAlignment="1">
      <alignment horizontal="left" vertical="center" indent="1"/>
    </xf>
    <xf numFmtId="0" fontId="5" fillId="0" borderId="25" xfId="0" applyFont="1" applyFill="1" applyBorder="1" applyAlignment="1">
      <alignment horizontal="left" vertical="center" indent="1"/>
    </xf>
    <xf numFmtId="0" fontId="5" fillId="0" borderId="54" xfId="0" applyFont="1" applyFill="1" applyBorder="1" applyAlignment="1">
      <alignment horizontal="left" vertical="center" indent="1"/>
    </xf>
    <xf numFmtId="0" fontId="5" fillId="0" borderId="55" xfId="0" applyFont="1" applyFill="1" applyBorder="1" applyAlignment="1">
      <alignment horizontal="left" vertical="center" indent="1"/>
    </xf>
    <xf numFmtId="0" fontId="5" fillId="0" borderId="56" xfId="0" applyFont="1" applyFill="1" applyBorder="1" applyAlignment="1">
      <alignment horizontal="left" vertical="center" indent="1"/>
    </xf>
    <xf numFmtId="0" fontId="4" fillId="0" borderId="24" xfId="0" applyFont="1" applyFill="1" applyBorder="1" applyAlignment="1">
      <alignment horizontal="left" vertical="center" indent="1"/>
    </xf>
    <xf numFmtId="0" fontId="4" fillId="0" borderId="25" xfId="0" applyFont="1" applyFill="1" applyBorder="1" applyAlignment="1">
      <alignment horizontal="left" vertical="center" indent="1"/>
    </xf>
    <xf numFmtId="0" fontId="4" fillId="0" borderId="23" xfId="0" applyFont="1" applyFill="1" applyBorder="1" applyAlignment="1">
      <alignment horizontal="left" vertical="center" indent="1"/>
    </xf>
    <xf numFmtId="0" fontId="4" fillId="0" borderId="72" xfId="0" applyFont="1" applyFill="1" applyBorder="1" applyAlignment="1">
      <alignment horizontal="left" vertical="center" inden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FFFF99"/>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235562</xdr:colOff>
      <xdr:row>127</xdr:row>
      <xdr:rowOff>143387</xdr:rowOff>
    </xdr:from>
    <xdr:to>
      <xdr:col>16</xdr:col>
      <xdr:colOff>1054918</xdr:colOff>
      <xdr:row>137</xdr:row>
      <xdr:rowOff>102420</xdr:rowOff>
    </xdr:to>
    <xdr:sp macro="" textlink="">
      <xdr:nvSpPr>
        <xdr:cNvPr id="2" name="正方形/長方形 1"/>
        <xdr:cNvSpPr/>
      </xdr:nvSpPr>
      <xdr:spPr>
        <a:xfrm>
          <a:off x="553062" y="22522016"/>
          <a:ext cx="15608711" cy="1700162"/>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・表内の網掛け箇所にご入力ください。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・金額は全て、消費税及び地方消費税抜きの金額を入力してください。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・必要に応じて、費用項目等の追加・削除を行ってください。また、行を追加することも可能ですが、その際は数式等の修正・調整も行ってください。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・入力していただいた項目・金額について、必要に応じて根拠や考え方を聴取する場合がありますのでご留意ください。</a:t>
          </a:r>
          <a:r>
            <a:rPr kumimoji="1" lang="en-US" altLang="ja-JP" sz="1200" b="1">
              <a:solidFill>
                <a:srgbClr val="0000FF"/>
              </a:solidFill>
              <a:latin typeface="ＭＳ ゴシック" panose="020B0609070205080204" pitchFamily="49" charset="-128"/>
              <a:ea typeface="ＭＳ ゴシック" panose="020B0609070205080204" pitchFamily="49" charset="-128"/>
            </a:rPr>
            <a:t/>
          </a:r>
          <a:br>
            <a:rPr kumimoji="1" lang="en-US" altLang="ja-JP" sz="1200" b="1">
              <a:solidFill>
                <a:srgbClr val="0000FF"/>
              </a:solidFill>
              <a:latin typeface="ＭＳ ゴシック" panose="020B0609070205080204" pitchFamily="49" charset="-128"/>
              <a:ea typeface="ＭＳ ゴシック" panose="020B0609070205080204" pitchFamily="49" charset="-128"/>
            </a:rPr>
          </a:br>
          <a:r>
            <a:rPr kumimoji="1" lang="ja-JP" altLang="en-US" sz="1200" b="1">
              <a:solidFill>
                <a:srgbClr val="0000FF"/>
              </a:solidFill>
              <a:latin typeface="ＭＳ ゴシック" panose="020B0609070205080204" pitchFamily="49" charset="-128"/>
              <a:ea typeface="ＭＳ ゴシック" panose="020B0609070205080204" pitchFamily="49" charset="-128"/>
            </a:rPr>
            <a:t>・事業期間外に発生する経費（ＳＰＣ設立に要する経費や事業終了後ＳＰＣ解散までの１年分の経費など）がある場合は、直近の事業年度に記載してください。</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・その他の様式と関連のある項目の数値は、整合性の取れる形で記入してください。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179294</xdr:colOff>
      <xdr:row>38</xdr:row>
      <xdr:rowOff>212913</xdr:rowOff>
    </xdr:from>
    <xdr:to>
      <xdr:col>16</xdr:col>
      <xdr:colOff>1165412</xdr:colOff>
      <xdr:row>43</xdr:row>
      <xdr:rowOff>67235</xdr:rowOff>
    </xdr:to>
    <xdr:sp macro="" textlink="">
      <xdr:nvSpPr>
        <xdr:cNvPr id="2" name="正方形/長方形 1"/>
        <xdr:cNvSpPr/>
      </xdr:nvSpPr>
      <xdr:spPr>
        <a:xfrm>
          <a:off x="526676" y="9412942"/>
          <a:ext cx="15564971" cy="1142999"/>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≪事業費内訳について≫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・本シートは、（添付１－②）～（添付１－⑤）を作成いただくことにより、自動的に作成されます。</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・作成後のシートについては、必ず応募者さまにてご確認いただきますようお願いします。</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・その他の様式と関連のある項目の数値は、整合性の取れる形で記入してください。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44264</xdr:colOff>
      <xdr:row>255</xdr:row>
      <xdr:rowOff>56030</xdr:rowOff>
    </xdr:from>
    <xdr:to>
      <xdr:col>19</xdr:col>
      <xdr:colOff>941854</xdr:colOff>
      <xdr:row>264</xdr:row>
      <xdr:rowOff>33618</xdr:rowOff>
    </xdr:to>
    <xdr:sp macro="" textlink="">
      <xdr:nvSpPr>
        <xdr:cNvPr id="2" name="正方形/長方形 1"/>
        <xdr:cNvSpPr/>
      </xdr:nvSpPr>
      <xdr:spPr>
        <a:xfrm>
          <a:off x="638176" y="42985765"/>
          <a:ext cx="16081560" cy="1490382"/>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・表内の網掛け箇所にご入力ください。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・路線ごとに年度割した設計費（上段）及び前払金支払い請求額（下段）に入力してください。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・金額は全て、消費税及び地方消費税抜きの金額を入力してください。</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・記入していただく表のほか、欄外に前払上限額及びサービス購入料Ａ（設計費）が表示されますので、併せてご確認いただきますようお願いします。</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・上記の路線は、守秘義務対象資料として開示する関連資料集</a:t>
          </a:r>
          <a:r>
            <a:rPr kumimoji="1" lang="en-US" altLang="ja-JP" sz="1200" b="1">
              <a:solidFill>
                <a:srgbClr val="0000FF"/>
              </a:solidFill>
              <a:latin typeface="ＭＳ ゴシック" panose="020B0609070205080204" pitchFamily="49" charset="-128"/>
              <a:ea typeface="ＭＳ ゴシック" panose="020B0609070205080204" pitchFamily="49" charset="-128"/>
            </a:rPr>
            <a:t>No.</a:t>
          </a:r>
          <a:r>
            <a:rPr kumimoji="1" lang="ja-JP" altLang="en-US" sz="1200" b="1">
              <a:solidFill>
                <a:srgbClr val="0000FF"/>
              </a:solidFill>
              <a:latin typeface="ＭＳ ゴシック" panose="020B0609070205080204" pitchFamily="49" charset="-128"/>
              <a:ea typeface="ＭＳ ゴシック" panose="020B0609070205080204" pitchFamily="49" charset="-128"/>
            </a:rPr>
            <a:t>１「対象基幹管路のリスト」及び</a:t>
          </a:r>
          <a:r>
            <a:rPr kumimoji="1" lang="en-US" altLang="ja-JP" sz="1200" b="1">
              <a:solidFill>
                <a:srgbClr val="0000FF"/>
              </a:solidFill>
              <a:latin typeface="ＭＳ ゴシック" panose="020B0609070205080204" pitchFamily="49" charset="-128"/>
              <a:ea typeface="ＭＳ ゴシック" panose="020B0609070205080204" pitchFamily="49" charset="-128"/>
            </a:rPr>
            <a:t>No.</a:t>
          </a:r>
          <a:r>
            <a:rPr kumimoji="1" lang="ja-JP" altLang="en-US" sz="1200" b="1">
              <a:solidFill>
                <a:srgbClr val="0000FF"/>
              </a:solidFill>
              <a:latin typeface="ＭＳ ゴシック" panose="020B0609070205080204" pitchFamily="49" charset="-128"/>
              <a:ea typeface="ＭＳ ゴシック" panose="020B0609070205080204" pitchFamily="49" charset="-128"/>
            </a:rPr>
            <a:t>２「対象基幹管路の全市位置図」に対応しています。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246530</xdr:colOff>
      <xdr:row>255</xdr:row>
      <xdr:rowOff>67235</xdr:rowOff>
    </xdr:from>
    <xdr:to>
      <xdr:col>19</xdr:col>
      <xdr:colOff>875179</xdr:colOff>
      <xdr:row>264</xdr:row>
      <xdr:rowOff>44823</xdr:rowOff>
    </xdr:to>
    <xdr:sp macro="" textlink="">
      <xdr:nvSpPr>
        <xdr:cNvPr id="3" name="正方形/長方形 2"/>
        <xdr:cNvSpPr/>
      </xdr:nvSpPr>
      <xdr:spPr>
        <a:xfrm>
          <a:off x="571501" y="42996970"/>
          <a:ext cx="16081560" cy="1490382"/>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・表内の網掛け箇所にご入力ください。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・路線ごとに年度割した工事費（上段）及び前払金支払い請求額（下段）に入力してください。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・金額は全て、消費税及び地方消費税抜きの金額を入力してください。</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・記入していただく表のほか、欄外に前払上限額及びサービス購入料Ａ（工事費）が表示されますので、併せてご確認いただきますようお願いします。</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・上記の路線は、守秘義務対象資料として開示する関連資料集</a:t>
          </a:r>
          <a:r>
            <a:rPr kumimoji="1" lang="en-US" altLang="ja-JP" sz="1200" b="1">
              <a:solidFill>
                <a:srgbClr val="0000FF"/>
              </a:solidFill>
              <a:latin typeface="ＭＳ ゴシック" panose="020B0609070205080204" pitchFamily="49" charset="-128"/>
              <a:ea typeface="ＭＳ ゴシック" panose="020B0609070205080204" pitchFamily="49" charset="-128"/>
            </a:rPr>
            <a:t>No.</a:t>
          </a:r>
          <a:r>
            <a:rPr kumimoji="1" lang="ja-JP" altLang="en-US" sz="1200" b="1">
              <a:solidFill>
                <a:srgbClr val="0000FF"/>
              </a:solidFill>
              <a:latin typeface="ＭＳ ゴシック" panose="020B0609070205080204" pitchFamily="49" charset="-128"/>
              <a:ea typeface="ＭＳ ゴシック" panose="020B0609070205080204" pitchFamily="49" charset="-128"/>
            </a:rPr>
            <a:t>１「対象基幹管路のリスト」及び</a:t>
          </a:r>
          <a:r>
            <a:rPr kumimoji="1" lang="en-US" altLang="ja-JP" sz="1200" b="1">
              <a:solidFill>
                <a:srgbClr val="0000FF"/>
              </a:solidFill>
              <a:latin typeface="ＭＳ ゴシック" panose="020B0609070205080204" pitchFamily="49" charset="-128"/>
              <a:ea typeface="ＭＳ ゴシック" panose="020B0609070205080204" pitchFamily="49" charset="-128"/>
            </a:rPr>
            <a:t>No.</a:t>
          </a:r>
          <a:r>
            <a:rPr kumimoji="1" lang="ja-JP" altLang="en-US" sz="1200" b="1">
              <a:solidFill>
                <a:srgbClr val="0000FF"/>
              </a:solidFill>
              <a:latin typeface="ＭＳ ゴシック" panose="020B0609070205080204" pitchFamily="49" charset="-128"/>
              <a:ea typeface="ＭＳ ゴシック" panose="020B0609070205080204" pitchFamily="49" charset="-128"/>
            </a:rPr>
            <a:t>２「対象基幹管路の全市位置図」に対応しています。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295275</xdr:colOff>
      <xdr:row>10</xdr:row>
      <xdr:rowOff>142875</xdr:rowOff>
    </xdr:from>
    <xdr:to>
      <xdr:col>15</xdr:col>
      <xdr:colOff>1009650</xdr:colOff>
      <xdr:row>17</xdr:row>
      <xdr:rowOff>104775</xdr:rowOff>
    </xdr:to>
    <xdr:sp macro="" textlink="">
      <xdr:nvSpPr>
        <xdr:cNvPr id="2" name="正方形/長方形 1"/>
        <xdr:cNvSpPr/>
      </xdr:nvSpPr>
      <xdr:spPr>
        <a:xfrm>
          <a:off x="619125" y="1914525"/>
          <a:ext cx="12296775" cy="1162050"/>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・表内の網掛け箇所にご入力ください。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・年度別費用欄に記載していただく金額は全て、消費税及び地方消費税抜きの金額を入力してください。</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・記入していただく表のほか、欄外にサービス購入料Ｂが表示されますので、併せてご確認いただきますようお願いします。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180475</xdr:colOff>
      <xdr:row>54</xdr:row>
      <xdr:rowOff>140368</xdr:rowOff>
    </xdr:from>
    <xdr:to>
      <xdr:col>16</xdr:col>
      <xdr:colOff>1153028</xdr:colOff>
      <xdr:row>65</xdr:row>
      <xdr:rowOff>90237</xdr:rowOff>
    </xdr:to>
    <xdr:sp macro="" textlink="">
      <xdr:nvSpPr>
        <xdr:cNvPr id="2" name="正方形/長方形 1"/>
        <xdr:cNvSpPr/>
      </xdr:nvSpPr>
      <xdr:spPr>
        <a:xfrm>
          <a:off x="531396" y="9835815"/>
          <a:ext cx="15671132" cy="1824790"/>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・表内の網掛け箇所にご入力ください。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・金額は全て、消費税及び地方消費税抜きの金額を入力してください。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・必要に応じて、費用項目等の追加・削除を行ってください。また、行を追加することも可能ですが、その際は数式等の修正・調整も行ってください。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・入力していただいた項目・金額について、必要に応じて根拠や考え方を聴取する場合がありますのでご留意ください。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a:t>
          </a:r>
          <a:r>
            <a:rPr kumimoji="1" lang="ja-JP" altLang="en-US" sz="1200" b="1" u="sng">
              <a:solidFill>
                <a:srgbClr val="0000FF"/>
              </a:solidFill>
              <a:latin typeface="ＭＳ ゴシック" panose="020B0609070205080204" pitchFamily="49" charset="-128"/>
              <a:ea typeface="ＭＳ ゴシック" panose="020B0609070205080204" pitchFamily="49" charset="-128"/>
            </a:rPr>
            <a:t>既に入力されている項目については、名称を変更していただいても構いませんが、可能な範囲で具体的に記入してください。</a:t>
          </a:r>
          <a:endParaRPr kumimoji="1" lang="en-US" altLang="ja-JP" sz="1200" b="1" u="sng">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・内訳等を細分化してご入力いただいても結構です。その際は、行追加と同様、数式の修正・調整も行ってください。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・事業期間外に発生する経費（ＳＰＣ設立に要する経費や事業終了後ＳＰＣ解散までの１年分の経費など）がある場合は、直近の事業年度に記載してください。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2:R126"/>
  <sheetViews>
    <sheetView showGridLines="0" tabSelected="1" view="pageBreakPreview" topLeftCell="A94" zoomScale="93" zoomScaleNormal="100" zoomScaleSheetLayoutView="93" workbookViewId="0">
      <selection activeCell="I118" sqref="I118"/>
    </sheetView>
  </sheetViews>
  <sheetFormatPr defaultRowHeight="13.5" x14ac:dyDescent="0.25"/>
  <cols>
    <col min="1" max="4" width="3.6640625" style="6" customWidth="1"/>
    <col min="5" max="7" width="8.88671875" style="6" customWidth="1"/>
    <col min="8" max="8" width="6.77734375" style="6" bestFit="1" customWidth="1"/>
    <col min="9" max="17" width="16" style="6" customWidth="1"/>
    <col min="18" max="18" width="3.77734375" style="6" customWidth="1"/>
    <col min="19" max="16384" width="8.88671875" style="6"/>
  </cols>
  <sheetData>
    <row r="2" spans="2:18" x14ac:dyDescent="0.25">
      <c r="Q2" s="417" t="s">
        <v>234</v>
      </c>
    </row>
    <row r="3" spans="2:18" ht="14.25" thickBot="1" x14ac:dyDescent="0.3">
      <c r="B3" s="1" t="s">
        <v>0</v>
      </c>
      <c r="C3" s="2"/>
      <c r="D3" s="2"/>
      <c r="E3" s="2"/>
      <c r="F3" s="2"/>
      <c r="G3" s="26"/>
      <c r="H3" s="2"/>
      <c r="I3" s="2"/>
      <c r="J3" s="2"/>
      <c r="K3" s="2"/>
      <c r="L3" s="2"/>
      <c r="M3" s="2"/>
      <c r="N3" s="2"/>
      <c r="O3" s="2"/>
      <c r="P3" s="2"/>
      <c r="Q3" s="4" t="s">
        <v>1</v>
      </c>
      <c r="R3" s="2"/>
    </row>
    <row r="4" spans="2:18" x14ac:dyDescent="0.25">
      <c r="B4" s="27"/>
      <c r="C4" s="28"/>
      <c r="D4" s="28"/>
      <c r="E4" s="28"/>
      <c r="F4" s="28"/>
      <c r="G4" s="29"/>
      <c r="H4" s="30"/>
      <c r="I4" s="31">
        <v>2024</v>
      </c>
      <c r="J4" s="32">
        <v>2025</v>
      </c>
      <c r="K4" s="32">
        <v>2026</v>
      </c>
      <c r="L4" s="32">
        <v>2027</v>
      </c>
      <c r="M4" s="32">
        <v>2028</v>
      </c>
      <c r="N4" s="32">
        <v>2029</v>
      </c>
      <c r="O4" s="32">
        <v>2030</v>
      </c>
      <c r="P4" s="256">
        <v>2031</v>
      </c>
      <c r="Q4" s="638" t="s">
        <v>2</v>
      </c>
      <c r="R4" s="10"/>
    </row>
    <row r="5" spans="2:18" ht="14.25" thickBot="1" x14ac:dyDescent="0.3">
      <c r="B5" s="34"/>
      <c r="C5" s="35"/>
      <c r="D5" s="35"/>
      <c r="E5" s="35"/>
      <c r="F5" s="35"/>
      <c r="G5" s="36"/>
      <c r="H5" s="37"/>
      <c r="I5" s="38">
        <v>6</v>
      </c>
      <c r="J5" s="39">
        <v>7</v>
      </c>
      <c r="K5" s="39">
        <v>8</v>
      </c>
      <c r="L5" s="39">
        <v>9</v>
      </c>
      <c r="M5" s="39">
        <v>10</v>
      </c>
      <c r="N5" s="39">
        <v>11</v>
      </c>
      <c r="O5" s="39">
        <v>12</v>
      </c>
      <c r="P5" s="257">
        <v>13</v>
      </c>
      <c r="Q5" s="639"/>
      <c r="R5" s="10"/>
    </row>
    <row r="6" spans="2:18" x14ac:dyDescent="0.25">
      <c r="B6" s="640" t="s">
        <v>3</v>
      </c>
      <c r="C6" s="641"/>
      <c r="D6" s="641"/>
      <c r="E6" s="641"/>
      <c r="F6" s="641"/>
      <c r="G6" s="641"/>
      <c r="H6" s="642"/>
      <c r="I6" s="212">
        <f>SUM(I7:I12)</f>
        <v>0</v>
      </c>
      <c r="J6" s="213">
        <f t="shared" ref="J6:P6" si="0">SUM(J7:J12)</f>
        <v>0</v>
      </c>
      <c r="K6" s="213">
        <f t="shared" si="0"/>
        <v>0</v>
      </c>
      <c r="L6" s="214">
        <f t="shared" si="0"/>
        <v>0</v>
      </c>
      <c r="M6" s="213">
        <f t="shared" si="0"/>
        <v>0</v>
      </c>
      <c r="N6" s="213">
        <f t="shared" si="0"/>
        <v>0</v>
      </c>
      <c r="O6" s="213">
        <f t="shared" si="0"/>
        <v>0</v>
      </c>
      <c r="P6" s="214">
        <f t="shared" si="0"/>
        <v>0</v>
      </c>
      <c r="Q6" s="258">
        <f>SUM(I6:P6)</f>
        <v>0</v>
      </c>
      <c r="R6" s="2"/>
    </row>
    <row r="7" spans="2:18" x14ac:dyDescent="0.25">
      <c r="B7" s="259"/>
      <c r="C7" s="634" t="s">
        <v>56</v>
      </c>
      <c r="D7" s="635"/>
      <c r="E7" s="635"/>
      <c r="F7" s="635"/>
      <c r="G7" s="635"/>
      <c r="H7" s="636"/>
      <c r="I7" s="331"/>
      <c r="J7" s="332"/>
      <c r="K7" s="332"/>
      <c r="L7" s="333"/>
      <c r="M7" s="332"/>
      <c r="N7" s="332"/>
      <c r="O7" s="332"/>
      <c r="P7" s="333"/>
      <c r="Q7" s="260">
        <f t="shared" ref="Q7:Q46" si="1">SUM(I7:P7)</f>
        <v>0</v>
      </c>
      <c r="R7" s="2"/>
    </row>
    <row r="8" spans="2:18" x14ac:dyDescent="0.25">
      <c r="B8" s="259"/>
      <c r="C8" s="643" t="s">
        <v>57</v>
      </c>
      <c r="D8" s="644"/>
      <c r="E8" s="644"/>
      <c r="F8" s="644"/>
      <c r="G8" s="644"/>
      <c r="H8" s="645"/>
      <c r="I8" s="225"/>
      <c r="J8" s="226"/>
      <c r="K8" s="226"/>
      <c r="L8" s="227"/>
      <c r="M8" s="226"/>
      <c r="N8" s="226"/>
      <c r="O8" s="226"/>
      <c r="P8" s="227"/>
      <c r="Q8" s="261">
        <f t="shared" si="1"/>
        <v>0</v>
      </c>
      <c r="R8" s="2"/>
    </row>
    <row r="9" spans="2:18" x14ac:dyDescent="0.25">
      <c r="B9" s="259"/>
      <c r="C9" s="643" t="s">
        <v>65</v>
      </c>
      <c r="D9" s="644"/>
      <c r="E9" s="644"/>
      <c r="F9" s="644"/>
      <c r="G9" s="644"/>
      <c r="H9" s="645"/>
      <c r="I9" s="225"/>
      <c r="J9" s="226"/>
      <c r="K9" s="226"/>
      <c r="L9" s="227"/>
      <c r="M9" s="226"/>
      <c r="N9" s="226"/>
      <c r="O9" s="226"/>
      <c r="P9" s="227"/>
      <c r="Q9" s="261">
        <f t="shared" si="1"/>
        <v>0</v>
      </c>
      <c r="R9" s="2"/>
    </row>
    <row r="10" spans="2:18" x14ac:dyDescent="0.25">
      <c r="B10" s="262"/>
      <c r="C10" s="631"/>
      <c r="D10" s="637"/>
      <c r="E10" s="632"/>
      <c r="F10" s="632"/>
      <c r="G10" s="632"/>
      <c r="H10" s="633"/>
      <c r="I10" s="225"/>
      <c r="J10" s="226"/>
      <c r="K10" s="226"/>
      <c r="L10" s="227"/>
      <c r="M10" s="226"/>
      <c r="N10" s="226"/>
      <c r="O10" s="226"/>
      <c r="P10" s="227"/>
      <c r="Q10" s="263">
        <f t="shared" si="1"/>
        <v>0</v>
      </c>
      <c r="R10" s="22"/>
    </row>
    <row r="11" spans="2:18" x14ac:dyDescent="0.25">
      <c r="B11" s="262"/>
      <c r="C11" s="631"/>
      <c r="D11" s="637"/>
      <c r="E11" s="632"/>
      <c r="F11" s="632"/>
      <c r="G11" s="632"/>
      <c r="H11" s="633"/>
      <c r="I11" s="225"/>
      <c r="J11" s="226"/>
      <c r="K11" s="226"/>
      <c r="L11" s="227"/>
      <c r="M11" s="226"/>
      <c r="N11" s="226"/>
      <c r="O11" s="226"/>
      <c r="P11" s="227"/>
      <c r="Q11" s="263">
        <f t="shared" si="1"/>
        <v>0</v>
      </c>
      <c r="R11" s="22"/>
    </row>
    <row r="12" spans="2:18" x14ac:dyDescent="0.25">
      <c r="B12" s="262"/>
      <c r="C12" s="646"/>
      <c r="D12" s="647"/>
      <c r="E12" s="647"/>
      <c r="F12" s="647"/>
      <c r="G12" s="647"/>
      <c r="H12" s="648"/>
      <c r="I12" s="264"/>
      <c r="J12" s="265"/>
      <c r="K12" s="265"/>
      <c r="L12" s="266"/>
      <c r="M12" s="265"/>
      <c r="N12" s="265"/>
      <c r="O12" s="265"/>
      <c r="P12" s="266"/>
      <c r="Q12" s="267">
        <f t="shared" si="1"/>
        <v>0</v>
      </c>
      <c r="R12" s="22"/>
    </row>
    <row r="13" spans="2:18" x14ac:dyDescent="0.25">
      <c r="B13" s="649" t="s">
        <v>4</v>
      </c>
      <c r="C13" s="650"/>
      <c r="D13" s="650"/>
      <c r="E13" s="650"/>
      <c r="F13" s="650"/>
      <c r="G13" s="650"/>
      <c r="H13" s="651"/>
      <c r="I13" s="217">
        <f>SUM(I14:I20)</f>
        <v>0</v>
      </c>
      <c r="J13" s="218">
        <f t="shared" ref="J13:P13" si="2">SUM(J14:J20)</f>
        <v>0</v>
      </c>
      <c r="K13" s="218">
        <f t="shared" si="2"/>
        <v>0</v>
      </c>
      <c r="L13" s="219">
        <f t="shared" si="2"/>
        <v>0</v>
      </c>
      <c r="M13" s="218">
        <f t="shared" si="2"/>
        <v>0</v>
      </c>
      <c r="N13" s="218">
        <f t="shared" si="2"/>
        <v>0</v>
      </c>
      <c r="O13" s="218">
        <f>SUM(O14:O20)</f>
        <v>0</v>
      </c>
      <c r="P13" s="219">
        <f t="shared" si="2"/>
        <v>0</v>
      </c>
      <c r="Q13" s="268">
        <f t="shared" si="1"/>
        <v>0</v>
      </c>
      <c r="R13" s="2"/>
    </row>
    <row r="14" spans="2:18" x14ac:dyDescent="0.25">
      <c r="B14" s="262"/>
      <c r="C14" s="628"/>
      <c r="D14" s="629"/>
      <c r="E14" s="629"/>
      <c r="F14" s="629"/>
      <c r="G14" s="629"/>
      <c r="H14" s="630"/>
      <c r="I14" s="222"/>
      <c r="J14" s="223"/>
      <c r="K14" s="223"/>
      <c r="L14" s="224"/>
      <c r="M14" s="223"/>
      <c r="N14" s="223"/>
      <c r="O14" s="223"/>
      <c r="P14" s="224"/>
      <c r="Q14" s="269">
        <f t="shared" si="1"/>
        <v>0</v>
      </c>
      <c r="R14" s="22"/>
    </row>
    <row r="15" spans="2:18" x14ac:dyDescent="0.25">
      <c r="B15" s="262"/>
      <c r="C15" s="631"/>
      <c r="D15" s="632"/>
      <c r="E15" s="632"/>
      <c r="F15" s="632"/>
      <c r="G15" s="632"/>
      <c r="H15" s="633"/>
      <c r="I15" s="225"/>
      <c r="J15" s="226"/>
      <c r="K15" s="226"/>
      <c r="L15" s="227"/>
      <c r="M15" s="226"/>
      <c r="N15" s="226"/>
      <c r="O15" s="226"/>
      <c r="P15" s="227"/>
      <c r="Q15" s="263">
        <f t="shared" si="1"/>
        <v>0</v>
      </c>
      <c r="R15" s="22"/>
    </row>
    <row r="16" spans="2:18" x14ac:dyDescent="0.25">
      <c r="B16" s="262"/>
      <c r="C16" s="631"/>
      <c r="D16" s="632"/>
      <c r="E16" s="632"/>
      <c r="F16" s="632"/>
      <c r="G16" s="632"/>
      <c r="H16" s="633"/>
      <c r="I16" s="225"/>
      <c r="J16" s="226"/>
      <c r="K16" s="226"/>
      <c r="L16" s="227"/>
      <c r="M16" s="226"/>
      <c r="N16" s="226"/>
      <c r="O16" s="226"/>
      <c r="P16" s="227"/>
      <c r="Q16" s="263">
        <f t="shared" si="1"/>
        <v>0</v>
      </c>
      <c r="R16" s="22"/>
    </row>
    <row r="17" spans="2:18" x14ac:dyDescent="0.25">
      <c r="B17" s="262"/>
      <c r="C17" s="631"/>
      <c r="D17" s="632"/>
      <c r="E17" s="632"/>
      <c r="F17" s="632"/>
      <c r="G17" s="632"/>
      <c r="H17" s="633"/>
      <c r="I17" s="225"/>
      <c r="J17" s="226"/>
      <c r="K17" s="226"/>
      <c r="L17" s="227"/>
      <c r="M17" s="226"/>
      <c r="N17" s="226"/>
      <c r="O17" s="226"/>
      <c r="P17" s="227"/>
      <c r="Q17" s="263">
        <f t="shared" si="1"/>
        <v>0</v>
      </c>
      <c r="R17" s="22"/>
    </row>
    <row r="18" spans="2:18" x14ac:dyDescent="0.25">
      <c r="B18" s="262"/>
      <c r="C18" s="631"/>
      <c r="D18" s="632"/>
      <c r="E18" s="632"/>
      <c r="F18" s="632"/>
      <c r="G18" s="632"/>
      <c r="H18" s="633"/>
      <c r="I18" s="225"/>
      <c r="J18" s="226"/>
      <c r="K18" s="226"/>
      <c r="L18" s="227"/>
      <c r="M18" s="226"/>
      <c r="N18" s="226"/>
      <c r="O18" s="226"/>
      <c r="P18" s="227"/>
      <c r="Q18" s="263">
        <f t="shared" si="1"/>
        <v>0</v>
      </c>
      <c r="R18" s="22"/>
    </row>
    <row r="19" spans="2:18" x14ac:dyDescent="0.25">
      <c r="B19" s="262"/>
      <c r="C19" s="631"/>
      <c r="D19" s="632"/>
      <c r="E19" s="632"/>
      <c r="F19" s="632"/>
      <c r="G19" s="632"/>
      <c r="H19" s="633"/>
      <c r="I19" s="225"/>
      <c r="J19" s="226"/>
      <c r="K19" s="226"/>
      <c r="L19" s="227"/>
      <c r="M19" s="226"/>
      <c r="N19" s="226"/>
      <c r="O19" s="226"/>
      <c r="P19" s="227"/>
      <c r="Q19" s="263">
        <f t="shared" si="1"/>
        <v>0</v>
      </c>
      <c r="R19" s="22"/>
    </row>
    <row r="20" spans="2:18" ht="14.25" thickBot="1" x14ac:dyDescent="0.3">
      <c r="B20" s="262"/>
      <c r="C20" s="652"/>
      <c r="D20" s="653"/>
      <c r="E20" s="654"/>
      <c r="F20" s="653"/>
      <c r="G20" s="653"/>
      <c r="H20" s="655"/>
      <c r="I20" s="229"/>
      <c r="J20" s="230"/>
      <c r="K20" s="230"/>
      <c r="L20" s="231"/>
      <c r="M20" s="230"/>
      <c r="N20" s="230"/>
      <c r="O20" s="230"/>
      <c r="P20" s="231"/>
      <c r="Q20" s="270">
        <f t="shared" si="1"/>
        <v>0</v>
      </c>
      <c r="R20" s="22"/>
    </row>
    <row r="21" spans="2:18" ht="14.25" thickBot="1" x14ac:dyDescent="0.3">
      <c r="B21" s="656" t="s">
        <v>6</v>
      </c>
      <c r="C21" s="657"/>
      <c r="D21" s="657"/>
      <c r="E21" s="657"/>
      <c r="F21" s="657"/>
      <c r="G21" s="657"/>
      <c r="H21" s="658"/>
      <c r="I21" s="271">
        <f>I6-I13</f>
        <v>0</v>
      </c>
      <c r="J21" s="272">
        <f t="shared" ref="J21:P21" si="3">J6-J13</f>
        <v>0</v>
      </c>
      <c r="K21" s="272">
        <f t="shared" si="3"/>
        <v>0</v>
      </c>
      <c r="L21" s="273">
        <f t="shared" si="3"/>
        <v>0</v>
      </c>
      <c r="M21" s="272">
        <f t="shared" si="3"/>
        <v>0</v>
      </c>
      <c r="N21" s="272">
        <f t="shared" si="3"/>
        <v>0</v>
      </c>
      <c r="O21" s="272">
        <f t="shared" si="3"/>
        <v>0</v>
      </c>
      <c r="P21" s="273">
        <f t="shared" si="3"/>
        <v>0</v>
      </c>
      <c r="Q21" s="274">
        <f t="shared" si="1"/>
        <v>0</v>
      </c>
      <c r="R21" s="2"/>
    </row>
    <row r="22" spans="2:18" x14ac:dyDescent="0.25">
      <c r="B22" s="640" t="s">
        <v>7</v>
      </c>
      <c r="C22" s="641"/>
      <c r="D22" s="641"/>
      <c r="E22" s="641"/>
      <c r="F22" s="641"/>
      <c r="G22" s="641"/>
      <c r="H22" s="642"/>
      <c r="I22" s="275">
        <f>SUM(I23:I26)</f>
        <v>0</v>
      </c>
      <c r="J22" s="276">
        <f t="shared" ref="J22:P22" si="4">SUM(J23:J26)</f>
        <v>0</v>
      </c>
      <c r="K22" s="276">
        <f t="shared" si="4"/>
        <v>0</v>
      </c>
      <c r="L22" s="277">
        <f t="shared" si="4"/>
        <v>0</v>
      </c>
      <c r="M22" s="276">
        <f t="shared" si="4"/>
        <v>0</v>
      </c>
      <c r="N22" s="276">
        <f t="shared" si="4"/>
        <v>0</v>
      </c>
      <c r="O22" s="276">
        <f t="shared" si="4"/>
        <v>0</v>
      </c>
      <c r="P22" s="277">
        <f t="shared" si="4"/>
        <v>0</v>
      </c>
      <c r="Q22" s="278">
        <f t="shared" si="1"/>
        <v>0</v>
      </c>
      <c r="R22" s="2"/>
    </row>
    <row r="23" spans="2:18" x14ac:dyDescent="0.25">
      <c r="B23" s="262"/>
      <c r="C23" s="628"/>
      <c r="D23" s="629"/>
      <c r="E23" s="629"/>
      <c r="F23" s="629"/>
      <c r="G23" s="629"/>
      <c r="H23" s="630"/>
      <c r="I23" s="222"/>
      <c r="J23" s="223"/>
      <c r="K23" s="223"/>
      <c r="L23" s="224"/>
      <c r="M23" s="223"/>
      <c r="N23" s="223"/>
      <c r="O23" s="223"/>
      <c r="P23" s="224"/>
      <c r="Q23" s="269">
        <f t="shared" si="1"/>
        <v>0</v>
      </c>
      <c r="R23" s="22"/>
    </row>
    <row r="24" spans="2:18" x14ac:dyDescent="0.25">
      <c r="B24" s="262"/>
      <c r="C24" s="631"/>
      <c r="D24" s="632"/>
      <c r="E24" s="632"/>
      <c r="F24" s="632"/>
      <c r="G24" s="632"/>
      <c r="H24" s="633"/>
      <c r="I24" s="225"/>
      <c r="J24" s="226"/>
      <c r="K24" s="226"/>
      <c r="L24" s="227"/>
      <c r="M24" s="226"/>
      <c r="N24" s="226"/>
      <c r="O24" s="226"/>
      <c r="P24" s="227"/>
      <c r="Q24" s="263">
        <f t="shared" si="1"/>
        <v>0</v>
      </c>
      <c r="R24" s="22"/>
    </row>
    <row r="25" spans="2:18" x14ac:dyDescent="0.25">
      <c r="B25" s="262"/>
      <c r="C25" s="631"/>
      <c r="D25" s="632"/>
      <c r="E25" s="632"/>
      <c r="F25" s="632"/>
      <c r="G25" s="632"/>
      <c r="H25" s="633"/>
      <c r="I25" s="225"/>
      <c r="J25" s="226"/>
      <c r="K25" s="226"/>
      <c r="L25" s="227"/>
      <c r="M25" s="226"/>
      <c r="N25" s="226"/>
      <c r="O25" s="226"/>
      <c r="P25" s="227"/>
      <c r="Q25" s="263">
        <f t="shared" si="1"/>
        <v>0</v>
      </c>
      <c r="R25" s="22"/>
    </row>
    <row r="26" spans="2:18" x14ac:dyDescent="0.25">
      <c r="B26" s="262"/>
      <c r="C26" s="646"/>
      <c r="D26" s="647"/>
      <c r="E26" s="647"/>
      <c r="F26" s="647"/>
      <c r="G26" s="647"/>
      <c r="H26" s="648"/>
      <c r="I26" s="229"/>
      <c r="J26" s="230"/>
      <c r="K26" s="230"/>
      <c r="L26" s="231"/>
      <c r="M26" s="230"/>
      <c r="N26" s="230"/>
      <c r="O26" s="230"/>
      <c r="P26" s="231"/>
      <c r="Q26" s="270">
        <f t="shared" si="1"/>
        <v>0</v>
      </c>
      <c r="R26" s="22"/>
    </row>
    <row r="27" spans="2:18" x14ac:dyDescent="0.25">
      <c r="B27" s="649" t="s">
        <v>8</v>
      </c>
      <c r="C27" s="650"/>
      <c r="D27" s="650"/>
      <c r="E27" s="650"/>
      <c r="F27" s="650"/>
      <c r="G27" s="650"/>
      <c r="H27" s="651"/>
      <c r="I27" s="275">
        <f>SUM(I28:I33)</f>
        <v>0</v>
      </c>
      <c r="J27" s="276">
        <f t="shared" ref="J27:P27" si="5">SUM(J28:J33)</f>
        <v>0</v>
      </c>
      <c r="K27" s="276">
        <f t="shared" si="5"/>
        <v>0</v>
      </c>
      <c r="L27" s="277">
        <f t="shared" si="5"/>
        <v>0</v>
      </c>
      <c r="M27" s="276">
        <f t="shared" si="5"/>
        <v>0</v>
      </c>
      <c r="N27" s="276">
        <f t="shared" si="5"/>
        <v>0</v>
      </c>
      <c r="O27" s="276">
        <f>SUM(O28:O33)</f>
        <v>0</v>
      </c>
      <c r="P27" s="277">
        <f t="shared" si="5"/>
        <v>0</v>
      </c>
      <c r="Q27" s="278">
        <f t="shared" si="1"/>
        <v>0</v>
      </c>
      <c r="R27" s="2"/>
    </row>
    <row r="28" spans="2:18" x14ac:dyDescent="0.25">
      <c r="B28" s="262"/>
      <c r="C28" s="628"/>
      <c r="D28" s="629"/>
      <c r="E28" s="629"/>
      <c r="F28" s="629"/>
      <c r="G28" s="629"/>
      <c r="H28" s="630"/>
      <c r="I28" s="222"/>
      <c r="J28" s="223"/>
      <c r="K28" s="223"/>
      <c r="L28" s="224"/>
      <c r="M28" s="223"/>
      <c r="N28" s="223"/>
      <c r="O28" s="223"/>
      <c r="P28" s="224"/>
      <c r="Q28" s="269">
        <f t="shared" si="1"/>
        <v>0</v>
      </c>
      <c r="R28" s="22"/>
    </row>
    <row r="29" spans="2:18" x14ac:dyDescent="0.25">
      <c r="B29" s="262"/>
      <c r="C29" s="631"/>
      <c r="D29" s="632"/>
      <c r="E29" s="632"/>
      <c r="F29" s="632"/>
      <c r="G29" s="632"/>
      <c r="H29" s="633"/>
      <c r="I29" s="225"/>
      <c r="J29" s="226"/>
      <c r="K29" s="226"/>
      <c r="L29" s="227"/>
      <c r="M29" s="226"/>
      <c r="N29" s="226"/>
      <c r="O29" s="226"/>
      <c r="P29" s="227"/>
      <c r="Q29" s="263">
        <f t="shared" si="1"/>
        <v>0</v>
      </c>
      <c r="R29" s="22"/>
    </row>
    <row r="30" spans="2:18" x14ac:dyDescent="0.25">
      <c r="B30" s="262"/>
      <c r="C30" s="631"/>
      <c r="D30" s="632"/>
      <c r="E30" s="632"/>
      <c r="F30" s="632"/>
      <c r="G30" s="632"/>
      <c r="H30" s="633"/>
      <c r="I30" s="225"/>
      <c r="J30" s="226"/>
      <c r="K30" s="226"/>
      <c r="L30" s="227"/>
      <c r="M30" s="226"/>
      <c r="N30" s="226"/>
      <c r="O30" s="226"/>
      <c r="P30" s="227"/>
      <c r="Q30" s="263">
        <f t="shared" si="1"/>
        <v>0</v>
      </c>
      <c r="R30" s="22"/>
    </row>
    <row r="31" spans="2:18" x14ac:dyDescent="0.25">
      <c r="B31" s="262"/>
      <c r="C31" s="631"/>
      <c r="D31" s="632"/>
      <c r="E31" s="632"/>
      <c r="F31" s="632"/>
      <c r="G31" s="632"/>
      <c r="H31" s="633"/>
      <c r="I31" s="225"/>
      <c r="J31" s="226"/>
      <c r="K31" s="226"/>
      <c r="L31" s="227"/>
      <c r="M31" s="226"/>
      <c r="N31" s="226"/>
      <c r="O31" s="226"/>
      <c r="P31" s="227"/>
      <c r="Q31" s="263">
        <f t="shared" si="1"/>
        <v>0</v>
      </c>
      <c r="R31" s="22"/>
    </row>
    <row r="32" spans="2:18" x14ac:dyDescent="0.25">
      <c r="B32" s="262"/>
      <c r="C32" s="631"/>
      <c r="D32" s="632"/>
      <c r="E32" s="632"/>
      <c r="F32" s="632"/>
      <c r="G32" s="632"/>
      <c r="H32" s="633"/>
      <c r="I32" s="225"/>
      <c r="J32" s="226"/>
      <c r="K32" s="226"/>
      <c r="L32" s="227"/>
      <c r="M32" s="226"/>
      <c r="N32" s="226"/>
      <c r="O32" s="226"/>
      <c r="P32" s="227"/>
      <c r="Q32" s="263">
        <f t="shared" si="1"/>
        <v>0</v>
      </c>
      <c r="R32" s="22"/>
    </row>
    <row r="33" spans="2:18" ht="14.25" thickBot="1" x14ac:dyDescent="0.3">
      <c r="B33" s="262"/>
      <c r="C33" s="652"/>
      <c r="D33" s="653"/>
      <c r="E33" s="653"/>
      <c r="F33" s="653"/>
      <c r="G33" s="653"/>
      <c r="H33" s="655"/>
      <c r="I33" s="264"/>
      <c r="J33" s="265"/>
      <c r="K33" s="265"/>
      <c r="L33" s="266"/>
      <c r="M33" s="265"/>
      <c r="N33" s="265"/>
      <c r="O33" s="265"/>
      <c r="P33" s="266"/>
      <c r="Q33" s="267">
        <f t="shared" si="1"/>
        <v>0</v>
      </c>
      <c r="R33" s="22"/>
    </row>
    <row r="34" spans="2:18" ht="14.25" thickBot="1" x14ac:dyDescent="0.3">
      <c r="B34" s="656" t="s">
        <v>10</v>
      </c>
      <c r="C34" s="657"/>
      <c r="D34" s="657"/>
      <c r="E34" s="657"/>
      <c r="F34" s="657"/>
      <c r="G34" s="657"/>
      <c r="H34" s="658"/>
      <c r="I34" s="271">
        <f>I21+I22-I27</f>
        <v>0</v>
      </c>
      <c r="J34" s="272">
        <f t="shared" ref="J34:P34" si="6">J21+J22-J27</f>
        <v>0</v>
      </c>
      <c r="K34" s="272">
        <f t="shared" si="6"/>
        <v>0</v>
      </c>
      <c r="L34" s="273">
        <f t="shared" si="6"/>
        <v>0</v>
      </c>
      <c r="M34" s="272">
        <f t="shared" si="6"/>
        <v>0</v>
      </c>
      <c r="N34" s="272">
        <f t="shared" si="6"/>
        <v>0</v>
      </c>
      <c r="O34" s="272">
        <f t="shared" si="6"/>
        <v>0</v>
      </c>
      <c r="P34" s="279">
        <f t="shared" si="6"/>
        <v>0</v>
      </c>
      <c r="Q34" s="280">
        <f t="shared" si="1"/>
        <v>0</v>
      </c>
      <c r="R34" s="2"/>
    </row>
    <row r="35" spans="2:18" x14ac:dyDescent="0.25">
      <c r="B35" s="640" t="s">
        <v>11</v>
      </c>
      <c r="C35" s="641"/>
      <c r="D35" s="641"/>
      <c r="E35" s="641"/>
      <c r="F35" s="641"/>
      <c r="G35" s="641"/>
      <c r="H35" s="642"/>
      <c r="I35" s="212">
        <f>SUM(I36:I38)</f>
        <v>0</v>
      </c>
      <c r="J35" s="213">
        <f t="shared" ref="J35:P35" si="7">SUM(J36:J38)</f>
        <v>0</v>
      </c>
      <c r="K35" s="213">
        <f t="shared" si="7"/>
        <v>0</v>
      </c>
      <c r="L35" s="214">
        <f t="shared" si="7"/>
        <v>0</v>
      </c>
      <c r="M35" s="213">
        <f t="shared" si="7"/>
        <v>0</v>
      </c>
      <c r="N35" s="213">
        <f t="shared" si="7"/>
        <v>0</v>
      </c>
      <c r="O35" s="213">
        <f t="shared" si="7"/>
        <v>0</v>
      </c>
      <c r="P35" s="214">
        <f t="shared" si="7"/>
        <v>0</v>
      </c>
      <c r="Q35" s="281">
        <f t="shared" si="1"/>
        <v>0</v>
      </c>
      <c r="R35" s="2"/>
    </row>
    <row r="36" spans="2:18" x14ac:dyDescent="0.25">
      <c r="B36" s="282"/>
      <c r="C36" s="659"/>
      <c r="D36" s="660"/>
      <c r="E36" s="660"/>
      <c r="F36" s="660"/>
      <c r="G36" s="660"/>
      <c r="H36" s="661"/>
      <c r="I36" s="283"/>
      <c r="J36" s="284"/>
      <c r="K36" s="284"/>
      <c r="L36" s="285"/>
      <c r="M36" s="284"/>
      <c r="N36" s="284"/>
      <c r="O36" s="284"/>
      <c r="P36" s="285"/>
      <c r="Q36" s="286">
        <f t="shared" si="1"/>
        <v>0</v>
      </c>
      <c r="R36" s="18"/>
    </row>
    <row r="37" spans="2:18" x14ac:dyDescent="0.25">
      <c r="B37" s="282"/>
      <c r="C37" s="662"/>
      <c r="D37" s="663"/>
      <c r="E37" s="663"/>
      <c r="F37" s="663"/>
      <c r="G37" s="663"/>
      <c r="H37" s="664"/>
      <c r="I37" s="237"/>
      <c r="J37" s="238"/>
      <c r="K37" s="238"/>
      <c r="L37" s="239"/>
      <c r="M37" s="238"/>
      <c r="N37" s="238"/>
      <c r="O37" s="238"/>
      <c r="P37" s="239"/>
      <c r="Q37" s="287">
        <f t="shared" si="1"/>
        <v>0</v>
      </c>
      <c r="R37" s="18"/>
    </row>
    <row r="38" spans="2:18" x14ac:dyDescent="0.25">
      <c r="B38" s="282"/>
      <c r="C38" s="665"/>
      <c r="D38" s="666"/>
      <c r="E38" s="666"/>
      <c r="F38" s="666"/>
      <c r="G38" s="666"/>
      <c r="H38" s="667"/>
      <c r="I38" s="241"/>
      <c r="J38" s="242"/>
      <c r="K38" s="242"/>
      <c r="L38" s="243"/>
      <c r="M38" s="242"/>
      <c r="N38" s="242"/>
      <c r="O38" s="242"/>
      <c r="P38" s="243"/>
      <c r="Q38" s="288">
        <f t="shared" si="1"/>
        <v>0</v>
      </c>
      <c r="R38" s="18"/>
    </row>
    <row r="39" spans="2:18" x14ac:dyDescent="0.25">
      <c r="B39" s="649" t="s">
        <v>12</v>
      </c>
      <c r="C39" s="650"/>
      <c r="D39" s="650"/>
      <c r="E39" s="650"/>
      <c r="F39" s="650"/>
      <c r="G39" s="650"/>
      <c r="H39" s="651"/>
      <c r="I39" s="289">
        <f>SUM(I40:I42)</f>
        <v>0</v>
      </c>
      <c r="J39" s="290">
        <f t="shared" ref="J39:P39" si="8">SUM(J40:J42)</f>
        <v>0</v>
      </c>
      <c r="K39" s="290">
        <f t="shared" si="8"/>
        <v>0</v>
      </c>
      <c r="L39" s="291">
        <f t="shared" si="8"/>
        <v>0</v>
      </c>
      <c r="M39" s="290">
        <f t="shared" si="8"/>
        <v>0</v>
      </c>
      <c r="N39" s="290">
        <f t="shared" si="8"/>
        <v>0</v>
      </c>
      <c r="O39" s="290">
        <f t="shared" si="8"/>
        <v>0</v>
      </c>
      <c r="P39" s="291">
        <f t="shared" si="8"/>
        <v>0</v>
      </c>
      <c r="Q39" s="292">
        <f t="shared" si="1"/>
        <v>0</v>
      </c>
      <c r="R39" s="3"/>
    </row>
    <row r="40" spans="2:18" x14ac:dyDescent="0.25">
      <c r="B40" s="282"/>
      <c r="C40" s="659"/>
      <c r="D40" s="660"/>
      <c r="E40" s="660"/>
      <c r="F40" s="660"/>
      <c r="G40" s="660"/>
      <c r="H40" s="661"/>
      <c r="I40" s="283"/>
      <c r="J40" s="284"/>
      <c r="K40" s="284"/>
      <c r="L40" s="285"/>
      <c r="M40" s="284"/>
      <c r="N40" s="284"/>
      <c r="O40" s="284"/>
      <c r="P40" s="285"/>
      <c r="Q40" s="286">
        <f t="shared" si="1"/>
        <v>0</v>
      </c>
      <c r="R40" s="18"/>
    </row>
    <row r="41" spans="2:18" x14ac:dyDescent="0.25">
      <c r="B41" s="282"/>
      <c r="C41" s="662"/>
      <c r="D41" s="663"/>
      <c r="E41" s="663"/>
      <c r="F41" s="663"/>
      <c r="G41" s="663"/>
      <c r="H41" s="664"/>
      <c r="I41" s="237"/>
      <c r="J41" s="238"/>
      <c r="K41" s="238"/>
      <c r="L41" s="239"/>
      <c r="M41" s="238"/>
      <c r="N41" s="238"/>
      <c r="O41" s="238"/>
      <c r="P41" s="239"/>
      <c r="Q41" s="287">
        <f t="shared" si="1"/>
        <v>0</v>
      </c>
      <c r="R41" s="18"/>
    </row>
    <row r="42" spans="2:18" ht="14.25" thickBot="1" x14ac:dyDescent="0.3">
      <c r="B42" s="282"/>
      <c r="C42" s="682"/>
      <c r="D42" s="683"/>
      <c r="E42" s="683"/>
      <c r="F42" s="683"/>
      <c r="G42" s="683"/>
      <c r="H42" s="684"/>
      <c r="I42" s="293"/>
      <c r="J42" s="294"/>
      <c r="K42" s="294"/>
      <c r="L42" s="295"/>
      <c r="M42" s="294"/>
      <c r="N42" s="294"/>
      <c r="O42" s="294"/>
      <c r="P42" s="295"/>
      <c r="Q42" s="296">
        <f t="shared" si="1"/>
        <v>0</v>
      </c>
      <c r="R42" s="18"/>
    </row>
    <row r="43" spans="2:18" ht="14.25" thickBot="1" x14ac:dyDescent="0.3">
      <c r="B43" s="656" t="s">
        <v>13</v>
      </c>
      <c r="C43" s="657"/>
      <c r="D43" s="657"/>
      <c r="E43" s="657"/>
      <c r="F43" s="657"/>
      <c r="G43" s="657"/>
      <c r="H43" s="658"/>
      <c r="I43" s="271">
        <f>I34+I35-I39</f>
        <v>0</v>
      </c>
      <c r="J43" s="272">
        <f t="shared" ref="J43:P43" si="9">J34+J35-J39</f>
        <v>0</v>
      </c>
      <c r="K43" s="272">
        <f t="shared" si="9"/>
        <v>0</v>
      </c>
      <c r="L43" s="273">
        <f t="shared" si="9"/>
        <v>0</v>
      </c>
      <c r="M43" s="272">
        <f t="shared" si="9"/>
        <v>0</v>
      </c>
      <c r="N43" s="272">
        <f t="shared" si="9"/>
        <v>0</v>
      </c>
      <c r="O43" s="272">
        <f t="shared" si="9"/>
        <v>0</v>
      </c>
      <c r="P43" s="279">
        <f t="shared" si="9"/>
        <v>0</v>
      </c>
      <c r="Q43" s="274">
        <f t="shared" si="1"/>
        <v>0</v>
      </c>
      <c r="R43" s="2"/>
    </row>
    <row r="44" spans="2:18" x14ac:dyDescent="0.25">
      <c r="B44" s="685" t="s">
        <v>14</v>
      </c>
      <c r="C44" s="686"/>
      <c r="D44" s="686"/>
      <c r="E44" s="686"/>
      <c r="F44" s="687"/>
      <c r="G44" s="297" t="s">
        <v>15</v>
      </c>
      <c r="H44" s="298">
        <v>0</v>
      </c>
      <c r="I44" s="299"/>
      <c r="J44" s="300"/>
      <c r="K44" s="300"/>
      <c r="L44" s="301"/>
      <c r="M44" s="300"/>
      <c r="N44" s="300"/>
      <c r="O44" s="300"/>
      <c r="P44" s="302"/>
      <c r="Q44" s="303">
        <f t="shared" si="1"/>
        <v>0</v>
      </c>
      <c r="R44" s="22"/>
    </row>
    <row r="45" spans="2:18" ht="14.25" thickBot="1" x14ac:dyDescent="0.3">
      <c r="B45" s="688" t="s">
        <v>16</v>
      </c>
      <c r="C45" s="689"/>
      <c r="D45" s="689"/>
      <c r="E45" s="689"/>
      <c r="F45" s="689"/>
      <c r="G45" s="689"/>
      <c r="H45" s="690"/>
      <c r="I45" s="304"/>
      <c r="J45" s="305"/>
      <c r="K45" s="305"/>
      <c r="L45" s="306"/>
      <c r="M45" s="305"/>
      <c r="N45" s="305"/>
      <c r="O45" s="305"/>
      <c r="P45" s="307"/>
      <c r="Q45" s="308">
        <f t="shared" si="1"/>
        <v>0</v>
      </c>
      <c r="R45" s="22"/>
    </row>
    <row r="46" spans="2:18" ht="14.25" thickBot="1" x14ac:dyDescent="0.3">
      <c r="B46" s="656" t="s">
        <v>17</v>
      </c>
      <c r="C46" s="657"/>
      <c r="D46" s="657"/>
      <c r="E46" s="657"/>
      <c r="F46" s="657"/>
      <c r="G46" s="657"/>
      <c r="H46" s="658"/>
      <c r="I46" s="271">
        <f>I43-I44-I45</f>
        <v>0</v>
      </c>
      <c r="J46" s="272">
        <f t="shared" ref="J46:P46" si="10">J43-J44-J45</f>
        <v>0</v>
      </c>
      <c r="K46" s="272">
        <f t="shared" si="10"/>
        <v>0</v>
      </c>
      <c r="L46" s="273">
        <f t="shared" si="10"/>
        <v>0</v>
      </c>
      <c r="M46" s="272">
        <f t="shared" si="10"/>
        <v>0</v>
      </c>
      <c r="N46" s="272">
        <f t="shared" si="10"/>
        <v>0</v>
      </c>
      <c r="O46" s="272">
        <f t="shared" si="10"/>
        <v>0</v>
      </c>
      <c r="P46" s="279">
        <f t="shared" si="10"/>
        <v>0</v>
      </c>
      <c r="Q46" s="274">
        <f t="shared" si="1"/>
        <v>0</v>
      </c>
      <c r="R46" s="2"/>
    </row>
    <row r="47" spans="2:18" x14ac:dyDescent="0.25">
      <c r="B47" s="309"/>
      <c r="C47" s="309"/>
      <c r="D47" s="309"/>
      <c r="E47" s="309"/>
      <c r="F47" s="309"/>
      <c r="G47" s="309"/>
      <c r="H47" s="310"/>
      <c r="I47" s="311"/>
      <c r="J47" s="311"/>
      <c r="K47" s="311"/>
      <c r="L47" s="311"/>
      <c r="M47" s="311"/>
      <c r="N47" s="311"/>
      <c r="O47" s="311"/>
      <c r="P47" s="311"/>
      <c r="Q47" s="311"/>
      <c r="R47" s="309"/>
    </row>
    <row r="48" spans="2:18" x14ac:dyDescent="0.25">
      <c r="B48" s="2"/>
      <c r="C48" s="2"/>
      <c r="D48" s="2"/>
      <c r="E48" s="2"/>
      <c r="F48" s="2"/>
      <c r="G48" s="26"/>
      <c r="H48" s="312"/>
      <c r="I48" s="313"/>
      <c r="J48" s="314"/>
      <c r="K48" s="314"/>
      <c r="L48" s="314"/>
      <c r="M48" s="314"/>
      <c r="N48" s="314"/>
      <c r="O48" s="314"/>
      <c r="P48" s="314"/>
      <c r="Q48" s="314"/>
      <c r="R48" s="2"/>
    </row>
    <row r="49" spans="2:18" ht="14.25" thickBot="1" x14ac:dyDescent="0.3">
      <c r="B49" s="195" t="s">
        <v>18</v>
      </c>
      <c r="C49" s="2"/>
      <c r="D49" s="2"/>
      <c r="E49" s="2"/>
      <c r="F49" s="2"/>
      <c r="G49" s="26"/>
      <c r="H49" s="314"/>
      <c r="I49" s="314"/>
      <c r="J49" s="314"/>
      <c r="K49" s="314"/>
      <c r="L49" s="314"/>
      <c r="M49" s="314"/>
      <c r="N49" s="314"/>
      <c r="O49" s="314"/>
      <c r="P49" s="314"/>
      <c r="Q49" s="314"/>
      <c r="R49" s="2"/>
    </row>
    <row r="50" spans="2:18" x14ac:dyDescent="0.25">
      <c r="B50" s="27"/>
      <c r="C50" s="28"/>
      <c r="D50" s="28"/>
      <c r="E50" s="28"/>
      <c r="F50" s="28"/>
      <c r="G50" s="29"/>
      <c r="H50" s="315"/>
      <c r="I50" s="31">
        <v>2024</v>
      </c>
      <c r="J50" s="32">
        <v>2025</v>
      </c>
      <c r="K50" s="32">
        <v>2026</v>
      </c>
      <c r="L50" s="32">
        <v>2027</v>
      </c>
      <c r="M50" s="32">
        <v>2028</v>
      </c>
      <c r="N50" s="32">
        <v>2029</v>
      </c>
      <c r="O50" s="32">
        <v>2030</v>
      </c>
      <c r="P50" s="256">
        <v>2031</v>
      </c>
      <c r="Q50" s="680" t="s">
        <v>2</v>
      </c>
      <c r="R50" s="10"/>
    </row>
    <row r="51" spans="2:18" ht="14.25" thickBot="1" x14ac:dyDescent="0.3">
      <c r="B51" s="34"/>
      <c r="C51" s="35"/>
      <c r="D51" s="35"/>
      <c r="E51" s="35"/>
      <c r="F51" s="35"/>
      <c r="G51" s="36"/>
      <c r="H51" s="316"/>
      <c r="I51" s="38">
        <v>6</v>
      </c>
      <c r="J51" s="39">
        <v>7</v>
      </c>
      <c r="K51" s="39">
        <v>8</v>
      </c>
      <c r="L51" s="39">
        <v>9</v>
      </c>
      <c r="M51" s="39">
        <v>10</v>
      </c>
      <c r="N51" s="39">
        <v>11</v>
      </c>
      <c r="O51" s="39">
        <v>12</v>
      </c>
      <c r="P51" s="257">
        <v>13</v>
      </c>
      <c r="Q51" s="681"/>
      <c r="R51" s="10"/>
    </row>
    <row r="52" spans="2:18" x14ac:dyDescent="0.25">
      <c r="B52" s="668" t="s">
        <v>19</v>
      </c>
      <c r="C52" s="669"/>
      <c r="D52" s="669"/>
      <c r="E52" s="669"/>
      <c r="F52" s="669"/>
      <c r="G52" s="669"/>
      <c r="H52" s="670"/>
      <c r="I52" s="317">
        <f>SUM(I53:I61)</f>
        <v>0</v>
      </c>
      <c r="J52" s="318">
        <f t="shared" ref="J52:P52" si="11">SUM(J53:J61)</f>
        <v>0</v>
      </c>
      <c r="K52" s="318">
        <f t="shared" si="11"/>
        <v>0</v>
      </c>
      <c r="L52" s="319">
        <f t="shared" si="11"/>
        <v>0</v>
      </c>
      <c r="M52" s="318">
        <f t="shared" si="11"/>
        <v>0</v>
      </c>
      <c r="N52" s="318">
        <f t="shared" si="11"/>
        <v>0</v>
      </c>
      <c r="O52" s="318">
        <f t="shared" si="11"/>
        <v>0</v>
      </c>
      <c r="P52" s="320">
        <f t="shared" si="11"/>
        <v>0</v>
      </c>
      <c r="Q52" s="321">
        <f t="shared" ref="Q52:Q79" si="12">SUM(I52:P52)</f>
        <v>0</v>
      </c>
      <c r="R52" s="314"/>
    </row>
    <row r="53" spans="2:18" x14ac:dyDescent="0.25">
      <c r="B53" s="322"/>
      <c r="C53" s="671" t="s">
        <v>20</v>
      </c>
      <c r="D53" s="672"/>
      <c r="E53" s="672"/>
      <c r="F53" s="672"/>
      <c r="G53" s="672"/>
      <c r="H53" s="673"/>
      <c r="I53" s="222"/>
      <c r="J53" s="223"/>
      <c r="K53" s="223"/>
      <c r="L53" s="224"/>
      <c r="M53" s="223"/>
      <c r="N53" s="223"/>
      <c r="O53" s="223"/>
      <c r="P53" s="341"/>
      <c r="Q53" s="323">
        <f t="shared" si="12"/>
        <v>0</v>
      </c>
      <c r="R53" s="324"/>
    </row>
    <row r="54" spans="2:18" x14ac:dyDescent="0.25">
      <c r="B54" s="322"/>
      <c r="C54" s="674" t="s">
        <v>21</v>
      </c>
      <c r="D54" s="675"/>
      <c r="E54" s="675"/>
      <c r="F54" s="675"/>
      <c r="G54" s="675"/>
      <c r="H54" s="676"/>
      <c r="I54" s="225"/>
      <c r="J54" s="226"/>
      <c r="K54" s="226"/>
      <c r="L54" s="227"/>
      <c r="M54" s="226"/>
      <c r="N54" s="226"/>
      <c r="O54" s="226"/>
      <c r="P54" s="326"/>
      <c r="Q54" s="325">
        <f t="shared" si="12"/>
        <v>0</v>
      </c>
      <c r="R54" s="324"/>
    </row>
    <row r="55" spans="2:18" x14ac:dyDescent="0.25">
      <c r="B55" s="322"/>
      <c r="C55" s="674"/>
      <c r="D55" s="675"/>
      <c r="E55" s="675"/>
      <c r="F55" s="675"/>
      <c r="G55" s="675"/>
      <c r="H55" s="676"/>
      <c r="I55" s="225"/>
      <c r="J55" s="226"/>
      <c r="K55" s="226"/>
      <c r="L55" s="227"/>
      <c r="M55" s="226"/>
      <c r="N55" s="226"/>
      <c r="O55" s="226"/>
      <c r="P55" s="326"/>
      <c r="Q55" s="325">
        <f t="shared" si="12"/>
        <v>0</v>
      </c>
      <c r="R55" s="324"/>
    </row>
    <row r="56" spans="2:18" x14ac:dyDescent="0.25">
      <c r="B56" s="322"/>
      <c r="C56" s="674"/>
      <c r="D56" s="675"/>
      <c r="E56" s="675"/>
      <c r="F56" s="675"/>
      <c r="G56" s="675"/>
      <c r="H56" s="676"/>
      <c r="I56" s="225"/>
      <c r="J56" s="226"/>
      <c r="K56" s="226"/>
      <c r="L56" s="227"/>
      <c r="M56" s="226"/>
      <c r="N56" s="226"/>
      <c r="O56" s="226"/>
      <c r="P56" s="326"/>
      <c r="Q56" s="325">
        <f t="shared" si="12"/>
        <v>0</v>
      </c>
      <c r="R56" s="324"/>
    </row>
    <row r="57" spans="2:18" x14ac:dyDescent="0.25">
      <c r="B57" s="322"/>
      <c r="C57" s="677"/>
      <c r="D57" s="678"/>
      <c r="E57" s="678"/>
      <c r="F57" s="678"/>
      <c r="G57" s="678"/>
      <c r="H57" s="679"/>
      <c r="I57" s="225"/>
      <c r="J57" s="226"/>
      <c r="K57" s="226"/>
      <c r="L57" s="227"/>
      <c r="M57" s="226"/>
      <c r="N57" s="226"/>
      <c r="O57" s="226"/>
      <c r="P57" s="326"/>
      <c r="Q57" s="325">
        <f t="shared" si="12"/>
        <v>0</v>
      </c>
      <c r="R57" s="324"/>
    </row>
    <row r="58" spans="2:18" x14ac:dyDescent="0.25">
      <c r="B58" s="322"/>
      <c r="C58" s="677"/>
      <c r="D58" s="678"/>
      <c r="E58" s="678"/>
      <c r="F58" s="678"/>
      <c r="G58" s="678"/>
      <c r="H58" s="679"/>
      <c r="I58" s="225"/>
      <c r="J58" s="226"/>
      <c r="K58" s="226"/>
      <c r="L58" s="227"/>
      <c r="M58" s="226"/>
      <c r="N58" s="226"/>
      <c r="O58" s="226"/>
      <c r="P58" s="326"/>
      <c r="Q58" s="325">
        <f t="shared" si="12"/>
        <v>0</v>
      </c>
      <c r="R58" s="324"/>
    </row>
    <row r="59" spans="2:18" x14ac:dyDescent="0.25">
      <c r="B59" s="322"/>
      <c r="C59" s="674"/>
      <c r="D59" s="675"/>
      <c r="E59" s="675"/>
      <c r="F59" s="675"/>
      <c r="G59" s="675"/>
      <c r="H59" s="676"/>
      <c r="I59" s="225"/>
      <c r="J59" s="226"/>
      <c r="K59" s="226"/>
      <c r="L59" s="227"/>
      <c r="M59" s="226"/>
      <c r="N59" s="226"/>
      <c r="O59" s="226"/>
      <c r="P59" s="326"/>
      <c r="Q59" s="325">
        <f t="shared" si="12"/>
        <v>0</v>
      </c>
      <c r="R59" s="324"/>
    </row>
    <row r="60" spans="2:18" x14ac:dyDescent="0.25">
      <c r="B60" s="322"/>
      <c r="C60" s="674"/>
      <c r="D60" s="675"/>
      <c r="E60" s="675"/>
      <c r="F60" s="675"/>
      <c r="G60" s="675"/>
      <c r="H60" s="676"/>
      <c r="I60" s="225"/>
      <c r="J60" s="226"/>
      <c r="K60" s="226"/>
      <c r="L60" s="227"/>
      <c r="M60" s="226"/>
      <c r="N60" s="226"/>
      <c r="O60" s="226"/>
      <c r="P60" s="326"/>
      <c r="Q60" s="325">
        <f t="shared" si="12"/>
        <v>0</v>
      </c>
      <c r="R60" s="324"/>
    </row>
    <row r="61" spans="2:18" ht="14.25" thickBot="1" x14ac:dyDescent="0.3">
      <c r="B61" s="327"/>
      <c r="C61" s="691"/>
      <c r="D61" s="692"/>
      <c r="E61" s="692"/>
      <c r="F61" s="692"/>
      <c r="G61" s="692"/>
      <c r="H61" s="693"/>
      <c r="I61" s="253"/>
      <c r="J61" s="254"/>
      <c r="K61" s="254"/>
      <c r="L61" s="255"/>
      <c r="M61" s="254"/>
      <c r="N61" s="254"/>
      <c r="O61" s="254"/>
      <c r="P61" s="328"/>
      <c r="Q61" s="329">
        <f t="shared" si="12"/>
        <v>0</v>
      </c>
      <c r="R61" s="324"/>
    </row>
    <row r="62" spans="2:18" x14ac:dyDescent="0.25">
      <c r="B62" s="668" t="s">
        <v>22</v>
      </c>
      <c r="C62" s="669"/>
      <c r="D62" s="669"/>
      <c r="E62" s="669"/>
      <c r="F62" s="669"/>
      <c r="G62" s="669"/>
      <c r="H62" s="670"/>
      <c r="I62" s="317">
        <f>SUM(I63:I68)</f>
        <v>0</v>
      </c>
      <c r="J62" s="318">
        <f t="shared" ref="J62:P62" si="13">SUM(J63:J68)</f>
        <v>0</v>
      </c>
      <c r="K62" s="318">
        <f t="shared" si="13"/>
        <v>0</v>
      </c>
      <c r="L62" s="319">
        <f t="shared" si="13"/>
        <v>0</v>
      </c>
      <c r="M62" s="318">
        <f t="shared" si="13"/>
        <v>0</v>
      </c>
      <c r="N62" s="318">
        <f t="shared" si="13"/>
        <v>0</v>
      </c>
      <c r="O62" s="318">
        <f t="shared" si="13"/>
        <v>0</v>
      </c>
      <c r="P62" s="320">
        <f t="shared" si="13"/>
        <v>0</v>
      </c>
      <c r="Q62" s="321">
        <f t="shared" si="12"/>
        <v>0</v>
      </c>
      <c r="R62" s="314"/>
    </row>
    <row r="63" spans="2:18" x14ac:dyDescent="0.25">
      <c r="B63" s="330"/>
      <c r="C63" s="671"/>
      <c r="D63" s="672"/>
      <c r="E63" s="672"/>
      <c r="F63" s="672"/>
      <c r="G63" s="672"/>
      <c r="H63" s="673"/>
      <c r="I63" s="331"/>
      <c r="J63" s="332"/>
      <c r="K63" s="332"/>
      <c r="L63" s="333"/>
      <c r="M63" s="332"/>
      <c r="N63" s="332"/>
      <c r="O63" s="332"/>
      <c r="P63" s="334"/>
      <c r="Q63" s="335">
        <f t="shared" si="12"/>
        <v>0</v>
      </c>
      <c r="R63" s="314"/>
    </row>
    <row r="64" spans="2:18" x14ac:dyDescent="0.25">
      <c r="B64" s="330"/>
      <c r="C64" s="674"/>
      <c r="D64" s="675"/>
      <c r="E64" s="675"/>
      <c r="F64" s="675"/>
      <c r="G64" s="675"/>
      <c r="H64" s="676"/>
      <c r="I64" s="336"/>
      <c r="J64" s="337"/>
      <c r="K64" s="337"/>
      <c r="L64" s="338"/>
      <c r="M64" s="337"/>
      <c r="N64" s="337"/>
      <c r="O64" s="337"/>
      <c r="P64" s="339"/>
      <c r="Q64" s="340">
        <f t="shared" si="12"/>
        <v>0</v>
      </c>
      <c r="R64" s="314"/>
    </row>
    <row r="65" spans="2:18" x14ac:dyDescent="0.25">
      <c r="B65" s="322"/>
      <c r="C65" s="674"/>
      <c r="D65" s="675"/>
      <c r="E65" s="675"/>
      <c r="F65" s="675"/>
      <c r="G65" s="675"/>
      <c r="H65" s="676"/>
      <c r="I65" s="225"/>
      <c r="J65" s="226"/>
      <c r="K65" s="226"/>
      <c r="L65" s="227"/>
      <c r="M65" s="226"/>
      <c r="N65" s="226"/>
      <c r="O65" s="226"/>
      <c r="P65" s="326"/>
      <c r="Q65" s="325">
        <f t="shared" si="12"/>
        <v>0</v>
      </c>
      <c r="R65" s="324"/>
    </row>
    <row r="66" spans="2:18" x14ac:dyDescent="0.25">
      <c r="B66" s="322"/>
      <c r="C66" s="674"/>
      <c r="D66" s="675"/>
      <c r="E66" s="675"/>
      <c r="F66" s="675"/>
      <c r="G66" s="675"/>
      <c r="H66" s="676"/>
      <c r="I66" s="225"/>
      <c r="J66" s="226"/>
      <c r="K66" s="226"/>
      <c r="L66" s="227"/>
      <c r="M66" s="226"/>
      <c r="N66" s="226"/>
      <c r="O66" s="226"/>
      <c r="P66" s="326"/>
      <c r="Q66" s="325">
        <f t="shared" si="12"/>
        <v>0</v>
      </c>
      <c r="R66" s="324"/>
    </row>
    <row r="67" spans="2:18" x14ac:dyDescent="0.25">
      <c r="B67" s="322"/>
      <c r="C67" s="674"/>
      <c r="D67" s="675"/>
      <c r="E67" s="675"/>
      <c r="F67" s="675"/>
      <c r="G67" s="675"/>
      <c r="H67" s="676"/>
      <c r="I67" s="225"/>
      <c r="J67" s="226"/>
      <c r="K67" s="226"/>
      <c r="L67" s="227"/>
      <c r="M67" s="226"/>
      <c r="N67" s="226"/>
      <c r="O67" s="226"/>
      <c r="P67" s="326"/>
      <c r="Q67" s="325">
        <f t="shared" si="12"/>
        <v>0</v>
      </c>
      <c r="R67" s="324"/>
    </row>
    <row r="68" spans="2:18" ht="14.25" thickBot="1" x14ac:dyDescent="0.3">
      <c r="B68" s="327"/>
      <c r="C68" s="691"/>
      <c r="D68" s="692"/>
      <c r="E68" s="692"/>
      <c r="F68" s="692"/>
      <c r="G68" s="692"/>
      <c r="H68" s="693"/>
      <c r="I68" s="253"/>
      <c r="J68" s="254"/>
      <c r="K68" s="254"/>
      <c r="L68" s="255"/>
      <c r="M68" s="254"/>
      <c r="N68" s="254"/>
      <c r="O68" s="254"/>
      <c r="P68" s="328"/>
      <c r="Q68" s="329">
        <f t="shared" si="12"/>
        <v>0</v>
      </c>
      <c r="R68" s="324"/>
    </row>
    <row r="69" spans="2:18" x14ac:dyDescent="0.25">
      <c r="B69" s="668" t="s">
        <v>23</v>
      </c>
      <c r="C69" s="669"/>
      <c r="D69" s="669"/>
      <c r="E69" s="669"/>
      <c r="F69" s="669"/>
      <c r="G69" s="669"/>
      <c r="H69" s="670"/>
      <c r="I69" s="317">
        <f>SUM(I70:I76)</f>
        <v>0</v>
      </c>
      <c r="J69" s="318">
        <f t="shared" ref="J69:P69" si="14">SUM(J70:J76)</f>
        <v>0</v>
      </c>
      <c r="K69" s="318">
        <f t="shared" si="14"/>
        <v>0</v>
      </c>
      <c r="L69" s="319">
        <f t="shared" si="14"/>
        <v>0</v>
      </c>
      <c r="M69" s="318">
        <f t="shared" si="14"/>
        <v>0</v>
      </c>
      <c r="N69" s="318">
        <f t="shared" si="14"/>
        <v>0</v>
      </c>
      <c r="O69" s="318">
        <f t="shared" si="14"/>
        <v>0</v>
      </c>
      <c r="P69" s="320">
        <f t="shared" si="14"/>
        <v>0</v>
      </c>
      <c r="Q69" s="321">
        <f t="shared" si="12"/>
        <v>0</v>
      </c>
      <c r="R69" s="314"/>
    </row>
    <row r="70" spans="2:18" x14ac:dyDescent="0.25">
      <c r="B70" s="322"/>
      <c r="C70" s="671"/>
      <c r="D70" s="672"/>
      <c r="E70" s="672"/>
      <c r="F70" s="672"/>
      <c r="G70" s="672"/>
      <c r="H70" s="673"/>
      <c r="I70" s="222"/>
      <c r="J70" s="223"/>
      <c r="K70" s="223"/>
      <c r="L70" s="224"/>
      <c r="M70" s="223"/>
      <c r="N70" s="223"/>
      <c r="O70" s="223"/>
      <c r="P70" s="341"/>
      <c r="Q70" s="323">
        <f t="shared" si="12"/>
        <v>0</v>
      </c>
      <c r="R70" s="324"/>
    </row>
    <row r="71" spans="2:18" x14ac:dyDescent="0.25">
      <c r="B71" s="322"/>
      <c r="C71" s="674"/>
      <c r="D71" s="675"/>
      <c r="E71" s="675"/>
      <c r="F71" s="675"/>
      <c r="G71" s="675"/>
      <c r="H71" s="676"/>
      <c r="I71" s="225"/>
      <c r="J71" s="226"/>
      <c r="K71" s="226"/>
      <c r="L71" s="227"/>
      <c r="M71" s="226"/>
      <c r="N71" s="226"/>
      <c r="O71" s="226"/>
      <c r="P71" s="326"/>
      <c r="Q71" s="325">
        <f t="shared" si="12"/>
        <v>0</v>
      </c>
      <c r="R71" s="324"/>
    </row>
    <row r="72" spans="2:18" x14ac:dyDescent="0.25">
      <c r="B72" s="322"/>
      <c r="C72" s="674"/>
      <c r="D72" s="675"/>
      <c r="E72" s="675"/>
      <c r="F72" s="675"/>
      <c r="G72" s="675"/>
      <c r="H72" s="676"/>
      <c r="I72" s="225"/>
      <c r="J72" s="226"/>
      <c r="K72" s="226"/>
      <c r="L72" s="227"/>
      <c r="M72" s="226"/>
      <c r="N72" s="226"/>
      <c r="O72" s="226"/>
      <c r="P72" s="326"/>
      <c r="Q72" s="325">
        <f t="shared" si="12"/>
        <v>0</v>
      </c>
      <c r="R72" s="324"/>
    </row>
    <row r="73" spans="2:18" x14ac:dyDescent="0.25">
      <c r="B73" s="322"/>
      <c r="C73" s="674"/>
      <c r="D73" s="675"/>
      <c r="E73" s="675"/>
      <c r="F73" s="675"/>
      <c r="G73" s="675"/>
      <c r="H73" s="676"/>
      <c r="I73" s="225"/>
      <c r="J73" s="226"/>
      <c r="K73" s="226"/>
      <c r="L73" s="227"/>
      <c r="M73" s="226"/>
      <c r="N73" s="226"/>
      <c r="O73" s="226"/>
      <c r="P73" s="326"/>
      <c r="Q73" s="325">
        <f t="shared" si="12"/>
        <v>0</v>
      </c>
      <c r="R73" s="324"/>
    </row>
    <row r="74" spans="2:18" x14ac:dyDescent="0.25">
      <c r="B74" s="322"/>
      <c r="C74" s="674"/>
      <c r="D74" s="675"/>
      <c r="E74" s="675"/>
      <c r="F74" s="675"/>
      <c r="G74" s="675"/>
      <c r="H74" s="676"/>
      <c r="I74" s="225"/>
      <c r="J74" s="226"/>
      <c r="K74" s="226"/>
      <c r="L74" s="227"/>
      <c r="M74" s="226"/>
      <c r="N74" s="226"/>
      <c r="O74" s="226"/>
      <c r="P74" s="326"/>
      <c r="Q74" s="325">
        <f t="shared" si="12"/>
        <v>0</v>
      </c>
      <c r="R74" s="324"/>
    </row>
    <row r="75" spans="2:18" x14ac:dyDescent="0.25">
      <c r="B75" s="322"/>
      <c r="C75" s="674"/>
      <c r="D75" s="675"/>
      <c r="E75" s="675"/>
      <c r="F75" s="675"/>
      <c r="G75" s="675"/>
      <c r="H75" s="676"/>
      <c r="I75" s="225"/>
      <c r="J75" s="226"/>
      <c r="K75" s="226"/>
      <c r="L75" s="227"/>
      <c r="M75" s="226"/>
      <c r="N75" s="226"/>
      <c r="O75" s="226"/>
      <c r="P75" s="326"/>
      <c r="Q75" s="325">
        <f t="shared" si="12"/>
        <v>0</v>
      </c>
      <c r="R75" s="324"/>
    </row>
    <row r="76" spans="2:18" ht="14.25" thickBot="1" x14ac:dyDescent="0.3">
      <c r="B76" s="327"/>
      <c r="C76" s="691"/>
      <c r="D76" s="692"/>
      <c r="E76" s="692"/>
      <c r="F76" s="692"/>
      <c r="G76" s="692"/>
      <c r="H76" s="693"/>
      <c r="I76" s="253"/>
      <c r="J76" s="254"/>
      <c r="K76" s="254"/>
      <c r="L76" s="255"/>
      <c r="M76" s="254"/>
      <c r="N76" s="254"/>
      <c r="O76" s="254"/>
      <c r="P76" s="328"/>
      <c r="Q76" s="329">
        <f t="shared" si="12"/>
        <v>0</v>
      </c>
      <c r="R76" s="324"/>
    </row>
    <row r="77" spans="2:18" x14ac:dyDescent="0.25">
      <c r="B77" s="694" t="s">
        <v>24</v>
      </c>
      <c r="C77" s="695"/>
      <c r="D77" s="695"/>
      <c r="E77" s="695"/>
      <c r="F77" s="695"/>
      <c r="G77" s="695"/>
      <c r="H77" s="696"/>
      <c r="I77" s="212">
        <f>I52+I62+I69</f>
        <v>0</v>
      </c>
      <c r="J77" s="213">
        <f t="shared" ref="J77:P77" si="15">J52+J62+J69</f>
        <v>0</v>
      </c>
      <c r="K77" s="213">
        <f t="shared" si="15"/>
        <v>0</v>
      </c>
      <c r="L77" s="214">
        <f t="shared" si="15"/>
        <v>0</v>
      </c>
      <c r="M77" s="213">
        <f t="shared" si="15"/>
        <v>0</v>
      </c>
      <c r="N77" s="213">
        <f t="shared" si="15"/>
        <v>0</v>
      </c>
      <c r="O77" s="213">
        <f t="shared" si="15"/>
        <v>0</v>
      </c>
      <c r="P77" s="342">
        <f t="shared" si="15"/>
        <v>0</v>
      </c>
      <c r="Q77" s="343">
        <f t="shared" si="12"/>
        <v>0</v>
      </c>
      <c r="R77" s="314"/>
    </row>
    <row r="78" spans="2:18" ht="14.25" thickBot="1" x14ac:dyDescent="0.3">
      <c r="B78" s="697" t="s">
        <v>25</v>
      </c>
      <c r="C78" s="698"/>
      <c r="D78" s="698"/>
      <c r="E78" s="698"/>
      <c r="F78" s="698"/>
      <c r="G78" s="698"/>
      <c r="H78" s="699"/>
      <c r="I78" s="344"/>
      <c r="J78" s="345">
        <f>I79</f>
        <v>0</v>
      </c>
      <c r="K78" s="345">
        <f t="shared" ref="K78:P78" si="16">J79</f>
        <v>0</v>
      </c>
      <c r="L78" s="346">
        <f t="shared" si="16"/>
        <v>0</v>
      </c>
      <c r="M78" s="345">
        <f t="shared" si="16"/>
        <v>0</v>
      </c>
      <c r="N78" s="345">
        <f t="shared" si="16"/>
        <v>0</v>
      </c>
      <c r="O78" s="345">
        <f t="shared" si="16"/>
        <v>0</v>
      </c>
      <c r="P78" s="347">
        <f t="shared" si="16"/>
        <v>0</v>
      </c>
      <c r="Q78" s="348">
        <f t="shared" si="12"/>
        <v>0</v>
      </c>
      <c r="R78" s="324"/>
    </row>
    <row r="79" spans="2:18" ht="14.25" thickBot="1" x14ac:dyDescent="0.3">
      <c r="B79" s="700" t="s">
        <v>26</v>
      </c>
      <c r="C79" s="701"/>
      <c r="D79" s="701"/>
      <c r="E79" s="701"/>
      <c r="F79" s="701"/>
      <c r="G79" s="701"/>
      <c r="H79" s="702"/>
      <c r="I79" s="349">
        <f>I77+I78</f>
        <v>0</v>
      </c>
      <c r="J79" s="350">
        <f t="shared" ref="J79:P79" si="17">J77+J78</f>
        <v>0</v>
      </c>
      <c r="K79" s="350">
        <f t="shared" si="17"/>
        <v>0</v>
      </c>
      <c r="L79" s="351">
        <f t="shared" si="17"/>
        <v>0</v>
      </c>
      <c r="M79" s="350">
        <f t="shared" si="17"/>
        <v>0</v>
      </c>
      <c r="N79" s="350">
        <f t="shared" si="17"/>
        <v>0</v>
      </c>
      <c r="O79" s="350">
        <f t="shared" si="17"/>
        <v>0</v>
      </c>
      <c r="P79" s="352">
        <f t="shared" si="17"/>
        <v>0</v>
      </c>
      <c r="Q79" s="353">
        <f t="shared" si="12"/>
        <v>0</v>
      </c>
      <c r="R79" s="314"/>
    </row>
    <row r="80" spans="2:18" x14ac:dyDescent="0.25">
      <c r="B80" s="2"/>
      <c r="C80" s="2"/>
      <c r="D80" s="2"/>
      <c r="E80" s="2"/>
      <c r="F80" s="2"/>
      <c r="G80" s="26"/>
      <c r="H80" s="314"/>
      <c r="I80" s="314"/>
      <c r="J80" s="314"/>
      <c r="K80" s="314"/>
      <c r="L80" s="314"/>
      <c r="M80" s="354"/>
      <c r="N80" s="354"/>
      <c r="O80" s="354"/>
      <c r="P80" s="354"/>
      <c r="Q80" s="314"/>
      <c r="R80" s="2"/>
    </row>
    <row r="81" spans="2:18" x14ac:dyDescent="0.25">
      <c r="B81" s="2"/>
      <c r="C81" s="2"/>
      <c r="D81" s="2"/>
      <c r="E81" s="2"/>
      <c r="F81" s="2"/>
      <c r="G81" s="26"/>
      <c r="H81" s="314"/>
      <c r="I81" s="314"/>
      <c r="J81" s="314"/>
      <c r="K81" s="314"/>
      <c r="L81" s="314"/>
      <c r="M81" s="314"/>
      <c r="N81" s="314"/>
      <c r="O81" s="314"/>
      <c r="P81" s="314"/>
      <c r="Q81" s="314"/>
      <c r="R81" s="2"/>
    </row>
    <row r="82" spans="2:18" ht="14.25" thickBot="1" x14ac:dyDescent="0.3">
      <c r="B82" s="1" t="s">
        <v>27</v>
      </c>
      <c r="C82" s="2"/>
      <c r="D82" s="2"/>
      <c r="E82" s="2"/>
      <c r="F82" s="2"/>
      <c r="G82" s="26"/>
      <c r="H82" s="2"/>
      <c r="I82" s="2"/>
      <c r="J82" s="2"/>
      <c r="K82" s="2"/>
      <c r="L82" s="2"/>
      <c r="M82" s="2"/>
      <c r="N82" s="2"/>
      <c r="O82" s="2"/>
      <c r="P82" s="2"/>
      <c r="Q82" s="2"/>
      <c r="R82" s="2"/>
    </row>
    <row r="83" spans="2:18" x14ac:dyDescent="0.25">
      <c r="B83" s="27"/>
      <c r="C83" s="28"/>
      <c r="D83" s="28"/>
      <c r="E83" s="28"/>
      <c r="F83" s="28"/>
      <c r="G83" s="29"/>
      <c r="H83" s="30"/>
      <c r="I83" s="31">
        <v>2024</v>
      </c>
      <c r="J83" s="32">
        <v>2025</v>
      </c>
      <c r="K83" s="32">
        <v>2026</v>
      </c>
      <c r="L83" s="32">
        <v>2027</v>
      </c>
      <c r="M83" s="32">
        <v>2028</v>
      </c>
      <c r="N83" s="32">
        <v>2029</v>
      </c>
      <c r="O83" s="32">
        <v>2030</v>
      </c>
      <c r="P83" s="256">
        <v>2031</v>
      </c>
      <c r="Q83" s="704"/>
      <c r="R83" s="10"/>
    </row>
    <row r="84" spans="2:18" ht="14.25" thickBot="1" x14ac:dyDescent="0.3">
      <c r="B84" s="34"/>
      <c r="C84" s="35"/>
      <c r="D84" s="35"/>
      <c r="E84" s="35"/>
      <c r="F84" s="35"/>
      <c r="G84" s="36"/>
      <c r="H84" s="37"/>
      <c r="I84" s="38">
        <v>6</v>
      </c>
      <c r="J84" s="39">
        <v>7</v>
      </c>
      <c r="K84" s="39">
        <v>8</v>
      </c>
      <c r="L84" s="39">
        <v>9</v>
      </c>
      <c r="M84" s="39">
        <v>10</v>
      </c>
      <c r="N84" s="39">
        <v>11</v>
      </c>
      <c r="O84" s="39">
        <v>12</v>
      </c>
      <c r="P84" s="257">
        <v>13</v>
      </c>
      <c r="Q84" s="704"/>
      <c r="R84" s="10"/>
    </row>
    <row r="85" spans="2:18" x14ac:dyDescent="0.25">
      <c r="B85" s="640" t="s">
        <v>28</v>
      </c>
      <c r="C85" s="641"/>
      <c r="D85" s="641"/>
      <c r="E85" s="641"/>
      <c r="F85" s="641"/>
      <c r="G85" s="641"/>
      <c r="H85" s="642"/>
      <c r="I85" s="355"/>
      <c r="J85" s="356"/>
      <c r="K85" s="356"/>
      <c r="L85" s="356"/>
      <c r="M85" s="214"/>
      <c r="N85" s="356"/>
      <c r="O85" s="356"/>
      <c r="P85" s="343"/>
      <c r="Q85" s="357"/>
      <c r="R85" s="2"/>
    </row>
    <row r="86" spans="2:18" x14ac:dyDescent="0.25">
      <c r="B86" s="259"/>
      <c r="C86" s="703" t="s">
        <v>29</v>
      </c>
      <c r="D86" s="650"/>
      <c r="E86" s="650"/>
      <c r="F86" s="650"/>
      <c r="G86" s="650"/>
      <c r="H86" s="651"/>
      <c r="I86" s="217">
        <f>SUM(I87:I91)</f>
        <v>0</v>
      </c>
      <c r="J86" s="218">
        <f t="shared" ref="J86:P86" si="18">SUM(J87:J91)</f>
        <v>0</v>
      </c>
      <c r="K86" s="218">
        <f t="shared" si="18"/>
        <v>0</v>
      </c>
      <c r="L86" s="219">
        <f t="shared" si="18"/>
        <v>0</v>
      </c>
      <c r="M86" s="218">
        <f t="shared" si="18"/>
        <v>0</v>
      </c>
      <c r="N86" s="218">
        <f t="shared" si="18"/>
        <v>0</v>
      </c>
      <c r="O86" s="218">
        <f t="shared" si="18"/>
        <v>0</v>
      </c>
      <c r="P86" s="358">
        <f t="shared" si="18"/>
        <v>0</v>
      </c>
      <c r="Q86" s="357"/>
      <c r="R86" s="2"/>
    </row>
    <row r="87" spans="2:18" x14ac:dyDescent="0.25">
      <c r="B87" s="262"/>
      <c r="C87" s="236"/>
      <c r="D87" s="628" t="s">
        <v>30</v>
      </c>
      <c r="E87" s="629"/>
      <c r="F87" s="629"/>
      <c r="G87" s="629"/>
      <c r="H87" s="630"/>
      <c r="I87" s="222"/>
      <c r="J87" s="223"/>
      <c r="K87" s="223"/>
      <c r="L87" s="224"/>
      <c r="M87" s="223"/>
      <c r="N87" s="223"/>
      <c r="O87" s="223"/>
      <c r="P87" s="341"/>
      <c r="Q87" s="359"/>
      <c r="R87" s="22"/>
    </row>
    <row r="88" spans="2:18" x14ac:dyDescent="0.25">
      <c r="B88" s="262"/>
      <c r="C88" s="236"/>
      <c r="D88" s="631"/>
      <c r="E88" s="632"/>
      <c r="F88" s="632"/>
      <c r="G88" s="632"/>
      <c r="H88" s="633"/>
      <c r="I88" s="225"/>
      <c r="J88" s="226"/>
      <c r="K88" s="226"/>
      <c r="L88" s="227"/>
      <c r="M88" s="226"/>
      <c r="N88" s="226"/>
      <c r="O88" s="226"/>
      <c r="P88" s="326"/>
      <c r="Q88" s="359"/>
      <c r="R88" s="22"/>
    </row>
    <row r="89" spans="2:18" x14ac:dyDescent="0.25">
      <c r="B89" s="262"/>
      <c r="C89" s="236"/>
      <c r="D89" s="631"/>
      <c r="E89" s="632"/>
      <c r="F89" s="632"/>
      <c r="G89" s="632"/>
      <c r="H89" s="633"/>
      <c r="I89" s="225"/>
      <c r="J89" s="226"/>
      <c r="K89" s="226"/>
      <c r="L89" s="227"/>
      <c r="M89" s="226"/>
      <c r="N89" s="226"/>
      <c r="O89" s="226"/>
      <c r="P89" s="326"/>
      <c r="Q89" s="359"/>
      <c r="R89" s="22"/>
    </row>
    <row r="90" spans="2:18" x14ac:dyDescent="0.25">
      <c r="B90" s="262"/>
      <c r="C90" s="236"/>
      <c r="D90" s="631"/>
      <c r="E90" s="632"/>
      <c r="F90" s="632"/>
      <c r="G90" s="632"/>
      <c r="H90" s="633"/>
      <c r="I90" s="225"/>
      <c r="J90" s="226"/>
      <c r="K90" s="226"/>
      <c r="L90" s="227"/>
      <c r="M90" s="226"/>
      <c r="N90" s="226"/>
      <c r="O90" s="226"/>
      <c r="P90" s="326"/>
      <c r="Q90" s="359"/>
      <c r="R90" s="22"/>
    </row>
    <row r="91" spans="2:18" x14ac:dyDescent="0.25">
      <c r="B91" s="262"/>
      <c r="C91" s="240"/>
      <c r="D91" s="646"/>
      <c r="E91" s="647"/>
      <c r="F91" s="647"/>
      <c r="G91" s="647"/>
      <c r="H91" s="648"/>
      <c r="I91" s="264"/>
      <c r="J91" s="265"/>
      <c r="K91" s="265"/>
      <c r="L91" s="266"/>
      <c r="M91" s="265"/>
      <c r="N91" s="265"/>
      <c r="O91" s="265"/>
      <c r="P91" s="360"/>
      <c r="Q91" s="359"/>
      <c r="R91" s="22"/>
    </row>
    <row r="92" spans="2:18" x14ac:dyDescent="0.25">
      <c r="B92" s="259"/>
      <c r="C92" s="703" t="s">
        <v>31</v>
      </c>
      <c r="D92" s="650"/>
      <c r="E92" s="650"/>
      <c r="F92" s="650"/>
      <c r="G92" s="650"/>
      <c r="H92" s="651"/>
      <c r="I92" s="217">
        <f>SUM(I93:I98)</f>
        <v>0</v>
      </c>
      <c r="J92" s="218">
        <f t="shared" ref="J92:P92" si="19">SUM(J93:J98)</f>
        <v>0</v>
      </c>
      <c r="K92" s="218">
        <f t="shared" si="19"/>
        <v>0</v>
      </c>
      <c r="L92" s="219">
        <f t="shared" si="19"/>
        <v>0</v>
      </c>
      <c r="M92" s="218">
        <f t="shared" si="19"/>
        <v>0</v>
      </c>
      <c r="N92" s="218">
        <f t="shared" si="19"/>
        <v>0</v>
      </c>
      <c r="O92" s="218">
        <f t="shared" si="19"/>
        <v>0</v>
      </c>
      <c r="P92" s="358">
        <f t="shared" si="19"/>
        <v>0</v>
      </c>
      <c r="Q92" s="357"/>
      <c r="R92" s="2"/>
    </row>
    <row r="93" spans="2:18" x14ac:dyDescent="0.25">
      <c r="B93" s="259"/>
      <c r="C93" s="361"/>
      <c r="D93" s="634"/>
      <c r="E93" s="635"/>
      <c r="F93" s="635"/>
      <c r="G93" s="635"/>
      <c r="H93" s="636"/>
      <c r="I93" s="331"/>
      <c r="J93" s="332"/>
      <c r="K93" s="332"/>
      <c r="L93" s="333"/>
      <c r="M93" s="332"/>
      <c r="N93" s="332"/>
      <c r="O93" s="332"/>
      <c r="P93" s="334"/>
      <c r="Q93" s="357"/>
      <c r="R93" s="2"/>
    </row>
    <row r="94" spans="2:18" x14ac:dyDescent="0.25">
      <c r="B94" s="259"/>
      <c r="C94" s="361"/>
      <c r="D94" s="643"/>
      <c r="E94" s="644"/>
      <c r="F94" s="644"/>
      <c r="G94" s="644"/>
      <c r="H94" s="645"/>
      <c r="I94" s="336"/>
      <c r="J94" s="337"/>
      <c r="K94" s="337"/>
      <c r="L94" s="338"/>
      <c r="M94" s="337"/>
      <c r="N94" s="337"/>
      <c r="O94" s="337"/>
      <c r="P94" s="339"/>
      <c r="Q94" s="357"/>
      <c r="R94" s="2"/>
    </row>
    <row r="95" spans="2:18" x14ac:dyDescent="0.25">
      <c r="B95" s="262"/>
      <c r="C95" s="236"/>
      <c r="D95" s="631"/>
      <c r="E95" s="632"/>
      <c r="F95" s="632"/>
      <c r="G95" s="632"/>
      <c r="H95" s="633"/>
      <c r="I95" s="362"/>
      <c r="J95" s="226"/>
      <c r="K95" s="226"/>
      <c r="L95" s="227"/>
      <c r="M95" s="226"/>
      <c r="N95" s="226"/>
      <c r="O95" s="226"/>
      <c r="P95" s="326"/>
      <c r="Q95" s="359"/>
      <c r="R95" s="22"/>
    </row>
    <row r="96" spans="2:18" x14ac:dyDescent="0.25">
      <c r="B96" s="262"/>
      <c r="C96" s="236"/>
      <c r="D96" s="631"/>
      <c r="E96" s="632"/>
      <c r="F96" s="632"/>
      <c r="G96" s="632"/>
      <c r="H96" s="633"/>
      <c r="I96" s="225"/>
      <c r="J96" s="226"/>
      <c r="K96" s="226"/>
      <c r="L96" s="227"/>
      <c r="M96" s="226"/>
      <c r="N96" s="226"/>
      <c r="O96" s="226"/>
      <c r="P96" s="326"/>
      <c r="Q96" s="359"/>
      <c r="R96" s="22"/>
    </row>
    <row r="97" spans="2:18" x14ac:dyDescent="0.25">
      <c r="B97" s="262"/>
      <c r="C97" s="236"/>
      <c r="D97" s="631"/>
      <c r="E97" s="632"/>
      <c r="F97" s="632"/>
      <c r="G97" s="632"/>
      <c r="H97" s="633"/>
      <c r="I97" s="225"/>
      <c r="J97" s="226"/>
      <c r="K97" s="226"/>
      <c r="L97" s="227"/>
      <c r="M97" s="226"/>
      <c r="N97" s="226"/>
      <c r="O97" s="226"/>
      <c r="P97" s="326"/>
      <c r="Q97" s="359"/>
      <c r="R97" s="22"/>
    </row>
    <row r="98" spans="2:18" x14ac:dyDescent="0.25">
      <c r="B98" s="262"/>
      <c r="C98" s="240"/>
      <c r="D98" s="646"/>
      <c r="E98" s="647"/>
      <c r="F98" s="647"/>
      <c r="G98" s="647"/>
      <c r="H98" s="648"/>
      <c r="I98" s="264"/>
      <c r="J98" s="265"/>
      <c r="K98" s="265"/>
      <c r="L98" s="266"/>
      <c r="M98" s="265"/>
      <c r="N98" s="265"/>
      <c r="O98" s="265"/>
      <c r="P98" s="360"/>
      <c r="Q98" s="359"/>
      <c r="R98" s="22"/>
    </row>
    <row r="99" spans="2:18" x14ac:dyDescent="0.25">
      <c r="B99" s="259"/>
      <c r="C99" s="703" t="s">
        <v>32</v>
      </c>
      <c r="D99" s="650"/>
      <c r="E99" s="650"/>
      <c r="F99" s="650"/>
      <c r="G99" s="650"/>
      <c r="H99" s="651"/>
      <c r="I99" s="217">
        <f>SUM(I100:I101)</f>
        <v>0</v>
      </c>
      <c r="J99" s="218">
        <f t="shared" ref="J99:P99" si="20">SUM(J100:J101)</f>
        <v>0</v>
      </c>
      <c r="K99" s="218">
        <f t="shared" si="20"/>
        <v>0</v>
      </c>
      <c r="L99" s="219">
        <f t="shared" si="20"/>
        <v>0</v>
      </c>
      <c r="M99" s="218">
        <f t="shared" si="20"/>
        <v>0</v>
      </c>
      <c r="N99" s="218">
        <f t="shared" si="20"/>
        <v>0</v>
      </c>
      <c r="O99" s="218">
        <f t="shared" si="20"/>
        <v>0</v>
      </c>
      <c r="P99" s="358">
        <f t="shared" si="20"/>
        <v>0</v>
      </c>
      <c r="Q99" s="357"/>
      <c r="R99" s="2"/>
    </row>
    <row r="100" spans="2:18" x14ac:dyDescent="0.25">
      <c r="B100" s="262"/>
      <c r="C100" s="236"/>
      <c r="D100" s="628"/>
      <c r="E100" s="629"/>
      <c r="F100" s="629"/>
      <c r="G100" s="629"/>
      <c r="H100" s="630"/>
      <c r="I100" s="222"/>
      <c r="J100" s="223"/>
      <c r="K100" s="223"/>
      <c r="L100" s="224"/>
      <c r="M100" s="223"/>
      <c r="N100" s="223"/>
      <c r="O100" s="223"/>
      <c r="P100" s="341"/>
      <c r="Q100" s="359"/>
      <c r="R100" s="22"/>
    </row>
    <row r="101" spans="2:18" ht="14.25" thickBot="1" x14ac:dyDescent="0.3">
      <c r="B101" s="262"/>
      <c r="C101" s="236"/>
      <c r="D101" s="652"/>
      <c r="E101" s="653"/>
      <c r="F101" s="653"/>
      <c r="G101" s="653"/>
      <c r="H101" s="655"/>
      <c r="I101" s="264"/>
      <c r="J101" s="265"/>
      <c r="K101" s="265"/>
      <c r="L101" s="266"/>
      <c r="M101" s="265"/>
      <c r="N101" s="265"/>
      <c r="O101" s="265"/>
      <c r="P101" s="360"/>
      <c r="Q101" s="359"/>
      <c r="R101" s="22"/>
    </row>
    <row r="102" spans="2:18" ht="14.25" thickBot="1" x14ac:dyDescent="0.3">
      <c r="B102" s="700" t="s">
        <v>33</v>
      </c>
      <c r="C102" s="701"/>
      <c r="D102" s="701"/>
      <c r="E102" s="701"/>
      <c r="F102" s="701"/>
      <c r="G102" s="701"/>
      <c r="H102" s="702"/>
      <c r="I102" s="271">
        <f>I86+I92+I99</f>
        <v>0</v>
      </c>
      <c r="J102" s="272">
        <f t="shared" ref="J102:P102" si="21">J86+J92+J99</f>
        <v>0</v>
      </c>
      <c r="K102" s="272">
        <f t="shared" si="21"/>
        <v>0</v>
      </c>
      <c r="L102" s="273">
        <f t="shared" si="21"/>
        <v>0</v>
      </c>
      <c r="M102" s="272">
        <f t="shared" si="21"/>
        <v>0</v>
      </c>
      <c r="N102" s="272">
        <f t="shared" si="21"/>
        <v>0</v>
      </c>
      <c r="O102" s="272">
        <f t="shared" si="21"/>
        <v>0</v>
      </c>
      <c r="P102" s="279">
        <f t="shared" si="21"/>
        <v>0</v>
      </c>
      <c r="Q102" s="357"/>
      <c r="R102" s="314"/>
    </row>
    <row r="103" spans="2:18" x14ac:dyDescent="0.25">
      <c r="B103" s="640" t="s">
        <v>231</v>
      </c>
      <c r="C103" s="641"/>
      <c r="D103" s="641"/>
      <c r="E103" s="641"/>
      <c r="F103" s="641"/>
      <c r="G103" s="641"/>
      <c r="H103" s="642"/>
      <c r="I103" s="355"/>
      <c r="J103" s="356"/>
      <c r="K103" s="356"/>
      <c r="L103" s="356"/>
      <c r="M103" s="214"/>
      <c r="N103" s="356"/>
      <c r="O103" s="356"/>
      <c r="P103" s="343"/>
      <c r="Q103" s="357"/>
      <c r="R103" s="2"/>
    </row>
    <row r="104" spans="2:18" x14ac:dyDescent="0.25">
      <c r="B104" s="259"/>
      <c r="C104" s="703" t="s">
        <v>34</v>
      </c>
      <c r="D104" s="650"/>
      <c r="E104" s="650"/>
      <c r="F104" s="650"/>
      <c r="G104" s="650"/>
      <c r="H104" s="651"/>
      <c r="I104" s="217">
        <f>SUM(I105:I110)</f>
        <v>0</v>
      </c>
      <c r="J104" s="218">
        <f t="shared" ref="J104:P104" si="22">SUM(J105:J110)</f>
        <v>0</v>
      </c>
      <c r="K104" s="218">
        <f t="shared" si="22"/>
        <v>0</v>
      </c>
      <c r="L104" s="219">
        <f t="shared" si="22"/>
        <v>0</v>
      </c>
      <c r="M104" s="218">
        <f t="shared" si="22"/>
        <v>0</v>
      </c>
      <c r="N104" s="218">
        <f t="shared" si="22"/>
        <v>0</v>
      </c>
      <c r="O104" s="218">
        <f t="shared" si="22"/>
        <v>0</v>
      </c>
      <c r="P104" s="358">
        <f t="shared" si="22"/>
        <v>0</v>
      </c>
      <c r="Q104" s="357"/>
      <c r="R104" s="2"/>
    </row>
    <row r="105" spans="2:18" x14ac:dyDescent="0.25">
      <c r="B105" s="259"/>
      <c r="C105" s="361"/>
      <c r="D105" s="634"/>
      <c r="E105" s="635"/>
      <c r="F105" s="635"/>
      <c r="G105" s="635"/>
      <c r="H105" s="636"/>
      <c r="I105" s="331"/>
      <c r="J105" s="332"/>
      <c r="K105" s="332"/>
      <c r="L105" s="333"/>
      <c r="M105" s="332"/>
      <c r="N105" s="332"/>
      <c r="O105" s="332"/>
      <c r="P105" s="334"/>
      <c r="Q105" s="357"/>
      <c r="R105" s="2"/>
    </row>
    <row r="106" spans="2:18" x14ac:dyDescent="0.25">
      <c r="B106" s="262"/>
      <c r="C106" s="236"/>
      <c r="D106" s="631"/>
      <c r="E106" s="632"/>
      <c r="F106" s="632"/>
      <c r="G106" s="632"/>
      <c r="H106" s="633"/>
      <c r="I106" s="225"/>
      <c r="J106" s="226"/>
      <c r="K106" s="226"/>
      <c r="L106" s="227"/>
      <c r="M106" s="226"/>
      <c r="N106" s="226"/>
      <c r="O106" s="226"/>
      <c r="P106" s="326"/>
      <c r="Q106" s="359"/>
      <c r="R106" s="22"/>
    </row>
    <row r="107" spans="2:18" x14ac:dyDescent="0.25">
      <c r="B107" s="262"/>
      <c r="C107" s="236"/>
      <c r="D107" s="631"/>
      <c r="E107" s="632"/>
      <c r="F107" s="632"/>
      <c r="G107" s="632"/>
      <c r="H107" s="633"/>
      <c r="I107" s="225"/>
      <c r="J107" s="226"/>
      <c r="K107" s="226"/>
      <c r="L107" s="227"/>
      <c r="M107" s="226"/>
      <c r="N107" s="226"/>
      <c r="O107" s="226"/>
      <c r="P107" s="326"/>
      <c r="Q107" s="359"/>
      <c r="R107" s="22"/>
    </row>
    <row r="108" spans="2:18" x14ac:dyDescent="0.25">
      <c r="B108" s="262"/>
      <c r="C108" s="236"/>
      <c r="D108" s="631"/>
      <c r="E108" s="632"/>
      <c r="F108" s="632"/>
      <c r="G108" s="632"/>
      <c r="H108" s="633"/>
      <c r="I108" s="225"/>
      <c r="J108" s="226"/>
      <c r="K108" s="226"/>
      <c r="L108" s="227"/>
      <c r="M108" s="226"/>
      <c r="N108" s="226"/>
      <c r="O108" s="226"/>
      <c r="P108" s="326"/>
      <c r="Q108" s="359"/>
      <c r="R108" s="22"/>
    </row>
    <row r="109" spans="2:18" x14ac:dyDescent="0.25">
      <c r="B109" s="262"/>
      <c r="C109" s="236"/>
      <c r="D109" s="631"/>
      <c r="E109" s="632"/>
      <c r="F109" s="632"/>
      <c r="G109" s="632"/>
      <c r="H109" s="633"/>
      <c r="I109" s="225"/>
      <c r="J109" s="226"/>
      <c r="K109" s="226"/>
      <c r="L109" s="227"/>
      <c r="M109" s="226"/>
      <c r="N109" s="226"/>
      <c r="O109" s="226"/>
      <c r="P109" s="326"/>
      <c r="Q109" s="359"/>
      <c r="R109" s="22"/>
    </row>
    <row r="110" spans="2:18" x14ac:dyDescent="0.25">
      <c r="B110" s="262"/>
      <c r="C110" s="240"/>
      <c r="D110" s="646"/>
      <c r="E110" s="647"/>
      <c r="F110" s="647"/>
      <c r="G110" s="647"/>
      <c r="H110" s="648"/>
      <c r="I110" s="264"/>
      <c r="J110" s="265"/>
      <c r="K110" s="265"/>
      <c r="L110" s="266"/>
      <c r="M110" s="265"/>
      <c r="N110" s="265"/>
      <c r="O110" s="265"/>
      <c r="P110" s="360"/>
      <c r="Q110" s="359"/>
      <c r="R110" s="22"/>
    </row>
    <row r="111" spans="2:18" x14ac:dyDescent="0.25">
      <c r="B111" s="259"/>
      <c r="C111" s="703" t="s">
        <v>35</v>
      </c>
      <c r="D111" s="650"/>
      <c r="E111" s="650"/>
      <c r="F111" s="650"/>
      <c r="G111" s="650"/>
      <c r="H111" s="651"/>
      <c r="I111" s="217">
        <f>SUM(I112:I117)</f>
        <v>0</v>
      </c>
      <c r="J111" s="218">
        <f t="shared" ref="J111:P111" si="23">SUM(J112:J117)</f>
        <v>0</v>
      </c>
      <c r="K111" s="218">
        <f t="shared" si="23"/>
        <v>0</v>
      </c>
      <c r="L111" s="219">
        <f t="shared" si="23"/>
        <v>0</v>
      </c>
      <c r="M111" s="218">
        <f t="shared" si="23"/>
        <v>0</v>
      </c>
      <c r="N111" s="218">
        <f t="shared" si="23"/>
        <v>0</v>
      </c>
      <c r="O111" s="218">
        <f t="shared" si="23"/>
        <v>0</v>
      </c>
      <c r="P111" s="358">
        <f t="shared" si="23"/>
        <v>0</v>
      </c>
      <c r="Q111" s="357"/>
      <c r="R111" s="2"/>
    </row>
    <row r="112" spans="2:18" x14ac:dyDescent="0.25">
      <c r="B112" s="259"/>
      <c r="C112" s="361"/>
      <c r="D112" s="634"/>
      <c r="E112" s="635"/>
      <c r="F112" s="635"/>
      <c r="G112" s="635"/>
      <c r="H112" s="636"/>
      <c r="I112" s="331"/>
      <c r="J112" s="332"/>
      <c r="K112" s="332"/>
      <c r="L112" s="333"/>
      <c r="M112" s="332"/>
      <c r="N112" s="332"/>
      <c r="O112" s="332"/>
      <c r="P112" s="334"/>
      <c r="Q112" s="357"/>
      <c r="R112" s="2"/>
    </row>
    <row r="113" spans="2:18" x14ac:dyDescent="0.25">
      <c r="B113" s="262"/>
      <c r="C113" s="236"/>
      <c r="D113" s="631"/>
      <c r="E113" s="632"/>
      <c r="F113" s="632"/>
      <c r="G113" s="632"/>
      <c r="H113" s="633"/>
      <c r="I113" s="225"/>
      <c r="J113" s="226"/>
      <c r="K113" s="226"/>
      <c r="L113" s="227"/>
      <c r="M113" s="226"/>
      <c r="N113" s="226"/>
      <c r="O113" s="226"/>
      <c r="P113" s="326"/>
      <c r="Q113" s="359"/>
      <c r="R113" s="22"/>
    </row>
    <row r="114" spans="2:18" x14ac:dyDescent="0.25">
      <c r="B114" s="262"/>
      <c r="C114" s="236"/>
      <c r="D114" s="631"/>
      <c r="E114" s="632"/>
      <c r="F114" s="632"/>
      <c r="G114" s="632"/>
      <c r="H114" s="633"/>
      <c r="I114" s="225"/>
      <c r="J114" s="226"/>
      <c r="K114" s="226"/>
      <c r="L114" s="227"/>
      <c r="M114" s="226"/>
      <c r="N114" s="226"/>
      <c r="O114" s="226"/>
      <c r="P114" s="326"/>
      <c r="Q114" s="359"/>
      <c r="R114" s="22"/>
    </row>
    <row r="115" spans="2:18" x14ac:dyDescent="0.25">
      <c r="B115" s="262"/>
      <c r="C115" s="236"/>
      <c r="D115" s="631"/>
      <c r="E115" s="632"/>
      <c r="F115" s="632"/>
      <c r="G115" s="632"/>
      <c r="H115" s="633"/>
      <c r="I115" s="225"/>
      <c r="J115" s="226"/>
      <c r="K115" s="226"/>
      <c r="L115" s="227"/>
      <c r="M115" s="226"/>
      <c r="N115" s="226"/>
      <c r="O115" s="226"/>
      <c r="P115" s="326"/>
      <c r="Q115" s="359"/>
      <c r="R115" s="22"/>
    </row>
    <row r="116" spans="2:18" x14ac:dyDescent="0.25">
      <c r="B116" s="262"/>
      <c r="C116" s="236"/>
      <c r="D116" s="631"/>
      <c r="E116" s="632"/>
      <c r="F116" s="632"/>
      <c r="G116" s="632"/>
      <c r="H116" s="633"/>
      <c r="I116" s="225"/>
      <c r="J116" s="226"/>
      <c r="K116" s="226"/>
      <c r="L116" s="227"/>
      <c r="M116" s="226"/>
      <c r="N116" s="226"/>
      <c r="O116" s="226"/>
      <c r="P116" s="326"/>
      <c r="Q116" s="359"/>
      <c r="R116" s="22"/>
    </row>
    <row r="117" spans="2:18" ht="14.25" thickBot="1" x14ac:dyDescent="0.3">
      <c r="B117" s="262"/>
      <c r="C117" s="240"/>
      <c r="D117" s="652"/>
      <c r="E117" s="653"/>
      <c r="F117" s="653"/>
      <c r="G117" s="653"/>
      <c r="H117" s="655"/>
      <c r="I117" s="264"/>
      <c r="J117" s="265"/>
      <c r="K117" s="265"/>
      <c r="L117" s="266"/>
      <c r="M117" s="265"/>
      <c r="N117" s="265"/>
      <c r="O117" s="265"/>
      <c r="P117" s="360"/>
      <c r="Q117" s="359"/>
      <c r="R117" s="22"/>
    </row>
    <row r="118" spans="2:18" ht="14.25" thickBot="1" x14ac:dyDescent="0.3">
      <c r="B118" s="414"/>
      <c r="C118" s="656" t="s">
        <v>36</v>
      </c>
      <c r="D118" s="657"/>
      <c r="E118" s="657"/>
      <c r="F118" s="657"/>
      <c r="G118" s="657"/>
      <c r="H118" s="658"/>
      <c r="I118" s="271">
        <f>I104+I111</f>
        <v>0</v>
      </c>
      <c r="J118" s="272">
        <f t="shared" ref="J118:P118" si="24">J104+J111</f>
        <v>0</v>
      </c>
      <c r="K118" s="272">
        <f t="shared" si="24"/>
        <v>0</v>
      </c>
      <c r="L118" s="273">
        <f t="shared" si="24"/>
        <v>0</v>
      </c>
      <c r="M118" s="272">
        <f t="shared" si="24"/>
        <v>0</v>
      </c>
      <c r="N118" s="272">
        <f t="shared" si="24"/>
        <v>0</v>
      </c>
      <c r="O118" s="272">
        <f t="shared" si="24"/>
        <v>0</v>
      </c>
      <c r="P118" s="279">
        <f t="shared" si="24"/>
        <v>0</v>
      </c>
      <c r="Q118" s="357"/>
      <c r="R118" s="2"/>
    </row>
    <row r="119" spans="2:18" x14ac:dyDescent="0.25">
      <c r="B119" s="734" t="s">
        <v>232</v>
      </c>
      <c r="C119" s="626"/>
      <c r="D119" s="626"/>
      <c r="E119" s="626"/>
      <c r="F119" s="626"/>
      <c r="G119" s="626"/>
      <c r="H119" s="627"/>
      <c r="I119" s="355"/>
      <c r="J119" s="356"/>
      <c r="K119" s="356"/>
      <c r="L119" s="356"/>
      <c r="M119" s="356"/>
      <c r="N119" s="356"/>
      <c r="O119" s="356"/>
      <c r="P119" s="343"/>
      <c r="Q119" s="365"/>
      <c r="R119" s="2"/>
    </row>
    <row r="120" spans="2:18" x14ac:dyDescent="0.25">
      <c r="B120" s="413"/>
      <c r="C120" s="705" t="s">
        <v>37</v>
      </c>
      <c r="D120" s="706"/>
      <c r="E120" s="706"/>
      <c r="F120" s="706"/>
      <c r="G120" s="706"/>
      <c r="H120" s="707"/>
      <c r="I120" s="275">
        <f>SUM(I121:I123)</f>
        <v>0</v>
      </c>
      <c r="J120" s="276">
        <f t="shared" ref="J120:P120" si="25">SUM(J121:J123)</f>
        <v>0</v>
      </c>
      <c r="K120" s="276">
        <f t="shared" si="25"/>
        <v>0</v>
      </c>
      <c r="L120" s="277">
        <f t="shared" si="25"/>
        <v>0</v>
      </c>
      <c r="M120" s="276">
        <f t="shared" si="25"/>
        <v>0</v>
      </c>
      <c r="N120" s="276">
        <f t="shared" si="25"/>
        <v>0</v>
      </c>
      <c r="O120" s="276">
        <f t="shared" si="25"/>
        <v>0</v>
      </c>
      <c r="P120" s="412">
        <f t="shared" si="25"/>
        <v>0</v>
      </c>
      <c r="Q120" s="357"/>
      <c r="R120" s="2"/>
    </row>
    <row r="121" spans="2:18" x14ac:dyDescent="0.25">
      <c r="B121" s="262"/>
      <c r="C121" s="236"/>
      <c r="D121" s="628"/>
      <c r="E121" s="629"/>
      <c r="F121" s="629"/>
      <c r="G121" s="629"/>
      <c r="H121" s="630"/>
      <c r="I121" s="222"/>
      <c r="J121" s="223"/>
      <c r="K121" s="223"/>
      <c r="L121" s="224"/>
      <c r="M121" s="223"/>
      <c r="N121" s="223"/>
      <c r="O121" s="223"/>
      <c r="P121" s="341"/>
      <c r="Q121" s="359"/>
      <c r="R121" s="22"/>
    </row>
    <row r="122" spans="2:18" x14ac:dyDescent="0.25">
      <c r="B122" s="262"/>
      <c r="C122" s="236"/>
      <c r="D122" s="631"/>
      <c r="E122" s="632"/>
      <c r="F122" s="632"/>
      <c r="G122" s="632"/>
      <c r="H122" s="633"/>
      <c r="I122" s="225"/>
      <c r="J122" s="226"/>
      <c r="K122" s="226"/>
      <c r="L122" s="227"/>
      <c r="M122" s="226"/>
      <c r="N122" s="226"/>
      <c r="O122" s="226"/>
      <c r="P122" s="326"/>
      <c r="Q122" s="359"/>
      <c r="R122" s="22"/>
    </row>
    <row r="123" spans="2:18" ht="14.25" thickBot="1" x14ac:dyDescent="0.3">
      <c r="B123" s="262"/>
      <c r="C123" s="240"/>
      <c r="D123" s="652"/>
      <c r="E123" s="653"/>
      <c r="F123" s="653"/>
      <c r="G123" s="653"/>
      <c r="H123" s="655"/>
      <c r="I123" s="264"/>
      <c r="J123" s="265"/>
      <c r="K123" s="265"/>
      <c r="L123" s="266"/>
      <c r="M123" s="265"/>
      <c r="N123" s="265"/>
      <c r="O123" s="265"/>
      <c r="P123" s="360"/>
      <c r="Q123" s="359"/>
      <c r="R123" s="22"/>
    </row>
    <row r="124" spans="2:18" ht="14.25" thickBot="1" x14ac:dyDescent="0.3">
      <c r="B124" s="363"/>
      <c r="C124" s="700" t="s">
        <v>38</v>
      </c>
      <c r="D124" s="701"/>
      <c r="E124" s="701"/>
      <c r="F124" s="701"/>
      <c r="G124" s="701"/>
      <c r="H124" s="702"/>
      <c r="I124" s="271">
        <f>I120</f>
        <v>0</v>
      </c>
      <c r="J124" s="272">
        <f t="shared" ref="J124:P124" si="26">J120</f>
        <v>0</v>
      </c>
      <c r="K124" s="272">
        <f t="shared" si="26"/>
        <v>0</v>
      </c>
      <c r="L124" s="273">
        <f t="shared" si="26"/>
        <v>0</v>
      </c>
      <c r="M124" s="272">
        <f t="shared" si="26"/>
        <v>0</v>
      </c>
      <c r="N124" s="272">
        <f t="shared" si="26"/>
        <v>0</v>
      </c>
      <c r="O124" s="272">
        <f t="shared" si="26"/>
        <v>0</v>
      </c>
      <c r="P124" s="279">
        <f t="shared" si="26"/>
        <v>0</v>
      </c>
      <c r="Q124" s="357"/>
      <c r="R124" s="314"/>
    </row>
    <row r="125" spans="2:18" ht="14.25" thickBot="1" x14ac:dyDescent="0.3">
      <c r="B125" s="700" t="s">
        <v>230</v>
      </c>
      <c r="C125" s="701"/>
      <c r="D125" s="701"/>
      <c r="E125" s="701"/>
      <c r="F125" s="701"/>
      <c r="G125" s="701"/>
      <c r="H125" s="702"/>
      <c r="I125" s="271">
        <f>I118+I124</f>
        <v>0</v>
      </c>
      <c r="J125" s="272">
        <f t="shared" ref="J125:P125" si="27">J118+J124</f>
        <v>0</v>
      </c>
      <c r="K125" s="272">
        <f t="shared" si="27"/>
        <v>0</v>
      </c>
      <c r="L125" s="273">
        <f t="shared" si="27"/>
        <v>0</v>
      </c>
      <c r="M125" s="272">
        <f t="shared" si="27"/>
        <v>0</v>
      </c>
      <c r="N125" s="272">
        <f t="shared" si="27"/>
        <v>0</v>
      </c>
      <c r="O125" s="272">
        <f t="shared" si="27"/>
        <v>0</v>
      </c>
      <c r="P125" s="279">
        <f t="shared" si="27"/>
        <v>0</v>
      </c>
      <c r="Q125" s="357"/>
      <c r="R125" s="314"/>
    </row>
    <row r="126" spans="2:18" x14ac:dyDescent="0.25">
      <c r="B126" s="364"/>
      <c r="C126" s="364"/>
      <c r="D126" s="364"/>
      <c r="E126" s="364"/>
      <c r="F126" s="364"/>
      <c r="G126" s="364"/>
      <c r="H126" s="365"/>
      <c r="I126" s="365"/>
      <c r="J126" s="365"/>
      <c r="K126" s="365"/>
      <c r="L126" s="365"/>
      <c r="M126" s="365"/>
      <c r="N126" s="365"/>
      <c r="O126" s="365"/>
      <c r="P126" s="365"/>
      <c r="Q126" s="365"/>
      <c r="R126" s="314"/>
    </row>
  </sheetData>
  <mergeCells count="113">
    <mergeCell ref="C124:H124"/>
    <mergeCell ref="B125:H125"/>
    <mergeCell ref="B13:H13"/>
    <mergeCell ref="D117:H117"/>
    <mergeCell ref="C118:H118"/>
    <mergeCell ref="C120:H120"/>
    <mergeCell ref="D121:H121"/>
    <mergeCell ref="D122:H122"/>
    <mergeCell ref="D123:H123"/>
    <mergeCell ref="C111:H111"/>
    <mergeCell ref="D112:H112"/>
    <mergeCell ref="D113:H113"/>
    <mergeCell ref="D114:H114"/>
    <mergeCell ref="D115:H115"/>
    <mergeCell ref="D116:H116"/>
    <mergeCell ref="D105:H105"/>
    <mergeCell ref="D106:H106"/>
    <mergeCell ref="D107:H107"/>
    <mergeCell ref="D108:H108"/>
    <mergeCell ref="D109:H109"/>
    <mergeCell ref="D110:H110"/>
    <mergeCell ref="C99:H99"/>
    <mergeCell ref="D100:H100"/>
    <mergeCell ref="D101:H101"/>
    <mergeCell ref="B102:H102"/>
    <mergeCell ref="B103:H103"/>
    <mergeCell ref="C104:H104"/>
    <mergeCell ref="D93:H93"/>
    <mergeCell ref="D94:H94"/>
    <mergeCell ref="D95:H95"/>
    <mergeCell ref="D96:H96"/>
    <mergeCell ref="D97:H97"/>
    <mergeCell ref="D98:H98"/>
    <mergeCell ref="D87:H87"/>
    <mergeCell ref="D88:H88"/>
    <mergeCell ref="D89:H89"/>
    <mergeCell ref="D90:H90"/>
    <mergeCell ref="D91:H91"/>
    <mergeCell ref="C92:H92"/>
    <mergeCell ref="Q83:Q84"/>
    <mergeCell ref="B85:H85"/>
    <mergeCell ref="C86:H86"/>
    <mergeCell ref="C75:H75"/>
    <mergeCell ref="C76:H76"/>
    <mergeCell ref="B77:H77"/>
    <mergeCell ref="B78:H78"/>
    <mergeCell ref="B79:H79"/>
    <mergeCell ref="B69:H69"/>
    <mergeCell ref="C70:H70"/>
    <mergeCell ref="C71:H71"/>
    <mergeCell ref="C72:H72"/>
    <mergeCell ref="C73:H73"/>
    <mergeCell ref="C74:H74"/>
    <mergeCell ref="C64:H64"/>
    <mergeCell ref="C65:H65"/>
    <mergeCell ref="C66:H66"/>
    <mergeCell ref="C67:H67"/>
    <mergeCell ref="C68:H68"/>
    <mergeCell ref="C58:H58"/>
    <mergeCell ref="C59:H59"/>
    <mergeCell ref="C60:H60"/>
    <mergeCell ref="C61:H61"/>
    <mergeCell ref="B62:H62"/>
    <mergeCell ref="C63:H63"/>
    <mergeCell ref="B52:H52"/>
    <mergeCell ref="C53:H53"/>
    <mergeCell ref="C54:H54"/>
    <mergeCell ref="C55:H55"/>
    <mergeCell ref="C56:H56"/>
    <mergeCell ref="C57:H57"/>
    <mergeCell ref="B46:H46"/>
    <mergeCell ref="Q50:Q51"/>
    <mergeCell ref="C40:H40"/>
    <mergeCell ref="C41:H41"/>
    <mergeCell ref="C42:H42"/>
    <mergeCell ref="B43:H43"/>
    <mergeCell ref="B44:F44"/>
    <mergeCell ref="B45:H45"/>
    <mergeCell ref="B35:H35"/>
    <mergeCell ref="C36:H36"/>
    <mergeCell ref="C37:H37"/>
    <mergeCell ref="C38:H38"/>
    <mergeCell ref="B39:H39"/>
    <mergeCell ref="C28:H28"/>
    <mergeCell ref="C29:H29"/>
    <mergeCell ref="C30:H30"/>
    <mergeCell ref="C31:H31"/>
    <mergeCell ref="C32:H32"/>
    <mergeCell ref="C33:H33"/>
    <mergeCell ref="B119:H119"/>
    <mergeCell ref="C14:H14"/>
    <mergeCell ref="C15:H15"/>
    <mergeCell ref="C16:H16"/>
    <mergeCell ref="C7:H7"/>
    <mergeCell ref="C10:H10"/>
    <mergeCell ref="Q4:Q5"/>
    <mergeCell ref="B6:H6"/>
    <mergeCell ref="C8:H8"/>
    <mergeCell ref="B22:H22"/>
    <mergeCell ref="C12:H12"/>
    <mergeCell ref="C11:H11"/>
    <mergeCell ref="C9:H9"/>
    <mergeCell ref="C23:H23"/>
    <mergeCell ref="C24:H24"/>
    <mergeCell ref="C25:H25"/>
    <mergeCell ref="C26:H26"/>
    <mergeCell ref="B27:H27"/>
    <mergeCell ref="C17:H17"/>
    <mergeCell ref="C18:H18"/>
    <mergeCell ref="C19:H19"/>
    <mergeCell ref="C20:H20"/>
    <mergeCell ref="B21:H21"/>
    <mergeCell ref="B34:H34"/>
  </mergeCells>
  <phoneticPr fontId="2"/>
  <pageMargins left="0.70866141732283472" right="0.70866141732283472" top="0.74803149606299213" bottom="0.74803149606299213" header="0.31496062992125984" footer="0.31496062992125984"/>
  <pageSetup paperSize="8" scale="57"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2:R38"/>
  <sheetViews>
    <sheetView showGridLines="0" view="pageBreakPreview" zoomScale="85" zoomScaleNormal="100" zoomScaleSheetLayoutView="85" workbookViewId="0">
      <selection activeCell="C17" sqref="C17"/>
    </sheetView>
  </sheetViews>
  <sheetFormatPr defaultRowHeight="20.25" customHeight="1" x14ac:dyDescent="0.25"/>
  <cols>
    <col min="1" max="1" width="4" style="6" customWidth="1"/>
    <col min="2" max="4" width="3.6640625" style="6" customWidth="1"/>
    <col min="5" max="7" width="8.88671875" style="6" customWidth="1"/>
    <col min="8" max="8" width="4.77734375" style="6" bestFit="1" customWidth="1"/>
    <col min="9" max="17" width="16" style="6" customWidth="1"/>
    <col min="18" max="18" width="3.77734375" style="6" customWidth="1"/>
    <col min="19" max="16384" width="8.88671875" style="6"/>
  </cols>
  <sheetData>
    <row r="2" spans="2:18" ht="20.25" customHeight="1" x14ac:dyDescent="0.25">
      <c r="Q2" s="416" t="s">
        <v>235</v>
      </c>
    </row>
    <row r="3" spans="2:18" ht="14.25" thickBot="1" x14ac:dyDescent="0.3">
      <c r="B3" s="1" t="s">
        <v>64</v>
      </c>
      <c r="C3" s="2"/>
      <c r="D3" s="2"/>
      <c r="E3" s="2"/>
      <c r="F3" s="2"/>
      <c r="G3" s="26"/>
      <c r="H3" s="2"/>
      <c r="I3" s="2"/>
      <c r="J3" s="2"/>
      <c r="K3" s="2"/>
      <c r="L3" s="2"/>
      <c r="M3" s="2"/>
      <c r="N3" s="2"/>
      <c r="O3" s="2"/>
      <c r="P3" s="2"/>
      <c r="Q3" s="4" t="s">
        <v>1</v>
      </c>
      <c r="R3" s="2"/>
    </row>
    <row r="4" spans="2:18" ht="20.25" customHeight="1" x14ac:dyDescent="0.25">
      <c r="B4" s="27"/>
      <c r="C4" s="28"/>
      <c r="D4" s="28"/>
      <c r="E4" s="28"/>
      <c r="F4" s="28"/>
      <c r="G4" s="29"/>
      <c r="H4" s="30"/>
      <c r="I4" s="31">
        <v>2024</v>
      </c>
      <c r="J4" s="32">
        <v>2025</v>
      </c>
      <c r="K4" s="32">
        <v>2026</v>
      </c>
      <c r="L4" s="32">
        <v>2027</v>
      </c>
      <c r="M4" s="32">
        <v>2028</v>
      </c>
      <c r="N4" s="32">
        <v>2029</v>
      </c>
      <c r="O4" s="32">
        <v>2030</v>
      </c>
      <c r="P4" s="33">
        <v>2031</v>
      </c>
      <c r="Q4" s="638" t="s">
        <v>2</v>
      </c>
      <c r="R4" s="10"/>
    </row>
    <row r="5" spans="2:18" ht="20.25" customHeight="1" thickBot="1" x14ac:dyDescent="0.3">
      <c r="B5" s="34"/>
      <c r="C5" s="35"/>
      <c r="D5" s="35"/>
      <c r="E5" s="35"/>
      <c r="F5" s="35"/>
      <c r="G5" s="36"/>
      <c r="H5" s="37"/>
      <c r="I5" s="38">
        <v>6</v>
      </c>
      <c r="J5" s="39">
        <v>7</v>
      </c>
      <c r="K5" s="39">
        <v>8</v>
      </c>
      <c r="L5" s="39">
        <v>9</v>
      </c>
      <c r="M5" s="39">
        <v>10</v>
      </c>
      <c r="N5" s="39">
        <v>11</v>
      </c>
      <c r="O5" s="39">
        <v>12</v>
      </c>
      <c r="P5" s="40">
        <v>13</v>
      </c>
      <c r="Q5" s="639"/>
      <c r="R5" s="10"/>
    </row>
    <row r="6" spans="2:18" ht="20.25" customHeight="1" x14ac:dyDescent="0.25">
      <c r="B6" s="41" t="s">
        <v>40</v>
      </c>
      <c r="C6" s="42"/>
      <c r="D6" s="43"/>
      <c r="E6" s="43"/>
      <c r="F6" s="43"/>
      <c r="G6" s="43"/>
      <c r="H6" s="44" t="s">
        <v>41</v>
      </c>
      <c r="I6" s="45">
        <f>I7</f>
        <v>0</v>
      </c>
      <c r="J6" s="46">
        <f t="shared" ref="J6:P6" si="0">J7</f>
        <v>0</v>
      </c>
      <c r="K6" s="46">
        <f t="shared" si="0"/>
        <v>0</v>
      </c>
      <c r="L6" s="47">
        <f t="shared" si="0"/>
        <v>0</v>
      </c>
      <c r="M6" s="46">
        <f t="shared" si="0"/>
        <v>0</v>
      </c>
      <c r="N6" s="46">
        <f t="shared" si="0"/>
        <v>0</v>
      </c>
      <c r="O6" s="46">
        <f t="shared" si="0"/>
        <v>0</v>
      </c>
      <c r="P6" s="47">
        <f t="shared" si="0"/>
        <v>0</v>
      </c>
      <c r="Q6" s="48">
        <f>SUM(I6:P6)</f>
        <v>0</v>
      </c>
      <c r="R6" s="2"/>
    </row>
    <row r="7" spans="2:18" ht="20.25" customHeight="1" x14ac:dyDescent="0.25">
      <c r="B7" s="49"/>
      <c r="C7" s="50" t="s">
        <v>63</v>
      </c>
      <c r="D7" s="51"/>
      <c r="E7" s="51"/>
      <c r="F7" s="51"/>
      <c r="G7" s="51"/>
      <c r="H7" s="52" t="s">
        <v>42</v>
      </c>
      <c r="I7" s="53">
        <f>SUM(I8:I9)</f>
        <v>0</v>
      </c>
      <c r="J7" s="54">
        <f t="shared" ref="J7:P7" si="1">SUM(J8:J9)</f>
        <v>0</v>
      </c>
      <c r="K7" s="54">
        <f t="shared" si="1"/>
        <v>0</v>
      </c>
      <c r="L7" s="55">
        <f t="shared" si="1"/>
        <v>0</v>
      </c>
      <c r="M7" s="54">
        <f t="shared" si="1"/>
        <v>0</v>
      </c>
      <c r="N7" s="54">
        <f t="shared" si="1"/>
        <v>0</v>
      </c>
      <c r="O7" s="54">
        <f t="shared" si="1"/>
        <v>0</v>
      </c>
      <c r="P7" s="55">
        <f t="shared" si="1"/>
        <v>0</v>
      </c>
      <c r="Q7" s="56">
        <f t="shared" ref="Q7:Q23" si="2">SUM(I7:P7)</f>
        <v>0</v>
      </c>
      <c r="R7" s="2"/>
    </row>
    <row r="8" spans="2:18" ht="20.25" customHeight="1" x14ac:dyDescent="0.25">
      <c r="B8" s="49"/>
      <c r="C8" s="57"/>
      <c r="D8" s="58" t="s">
        <v>47</v>
      </c>
      <c r="E8" s="59"/>
      <c r="F8" s="59"/>
      <c r="G8" s="59"/>
      <c r="H8" s="60" t="s">
        <v>41</v>
      </c>
      <c r="I8" s="61">
        <f>'（添付１－③）工事計画'!AD8</f>
        <v>0</v>
      </c>
      <c r="J8" s="62">
        <f>'（添付１－③）工事計画'!AE8</f>
        <v>0</v>
      </c>
      <c r="K8" s="62">
        <f>'（添付１－③）工事計画'!AF8</f>
        <v>0</v>
      </c>
      <c r="L8" s="63">
        <f>'（添付１－③）工事計画'!AG8</f>
        <v>0</v>
      </c>
      <c r="M8" s="62">
        <f>'（添付１－③）工事計画'!AH8</f>
        <v>0</v>
      </c>
      <c r="N8" s="62">
        <f>'（添付１－③）工事計画'!AI8</f>
        <v>0</v>
      </c>
      <c r="O8" s="62">
        <f>'（添付１－③）工事計画'!AJ8</f>
        <v>0</v>
      </c>
      <c r="P8" s="63">
        <f>'（添付１－③）工事計画'!AK8</f>
        <v>0</v>
      </c>
      <c r="Q8" s="64">
        <f t="shared" si="2"/>
        <v>0</v>
      </c>
      <c r="R8" s="22"/>
    </row>
    <row r="9" spans="2:18" ht="20.25" customHeight="1" thickBot="1" x14ac:dyDescent="0.3">
      <c r="B9" s="65"/>
      <c r="C9" s="66"/>
      <c r="D9" s="67" t="s">
        <v>48</v>
      </c>
      <c r="E9" s="68"/>
      <c r="F9" s="69"/>
      <c r="G9" s="68"/>
      <c r="H9" s="70" t="s">
        <v>42</v>
      </c>
      <c r="I9" s="71">
        <f>'（添付１－③）工事計画'!AD18</f>
        <v>0</v>
      </c>
      <c r="J9" s="72">
        <f>'（添付１－③）工事計画'!AE18</f>
        <v>0</v>
      </c>
      <c r="K9" s="72">
        <f>'（添付１－③）工事計画'!AF18</f>
        <v>0</v>
      </c>
      <c r="L9" s="73">
        <f>'（添付１－③）工事計画'!AG18</f>
        <v>0</v>
      </c>
      <c r="M9" s="72">
        <f>'（添付１－③）工事計画'!AH18</f>
        <v>0</v>
      </c>
      <c r="N9" s="72">
        <f>'（添付１－③）工事計画'!AI18</f>
        <v>0</v>
      </c>
      <c r="O9" s="72">
        <f>'（添付１－③）工事計画'!AJ18</f>
        <v>0</v>
      </c>
      <c r="P9" s="73">
        <f>'（添付１－③）工事計画'!AK18</f>
        <v>0</v>
      </c>
      <c r="Q9" s="74">
        <f t="shared" si="2"/>
        <v>0</v>
      </c>
      <c r="R9" s="2"/>
    </row>
    <row r="10" spans="2:18" ht="20.25" customHeight="1" x14ac:dyDescent="0.25">
      <c r="B10" s="75" t="s">
        <v>43</v>
      </c>
      <c r="C10" s="13"/>
      <c r="D10" s="13"/>
      <c r="E10" s="14"/>
      <c r="F10" s="14"/>
      <c r="G10" s="14"/>
      <c r="H10" s="76"/>
      <c r="I10" s="77">
        <f>+I11+I12+I15+I16</f>
        <v>0</v>
      </c>
      <c r="J10" s="78">
        <f t="shared" ref="J10:P10" si="3">+J11+J12+J15+J16</f>
        <v>0</v>
      </c>
      <c r="K10" s="78">
        <f t="shared" si="3"/>
        <v>0</v>
      </c>
      <c r="L10" s="79">
        <f t="shared" si="3"/>
        <v>0</v>
      </c>
      <c r="M10" s="78">
        <f t="shared" si="3"/>
        <v>0</v>
      </c>
      <c r="N10" s="78">
        <f t="shared" si="3"/>
        <v>0</v>
      </c>
      <c r="O10" s="78">
        <f t="shared" si="3"/>
        <v>0</v>
      </c>
      <c r="P10" s="79">
        <f t="shared" si="3"/>
        <v>0</v>
      </c>
      <c r="Q10" s="80">
        <f>SUM(I10:P10)</f>
        <v>0</v>
      </c>
      <c r="R10" s="22"/>
    </row>
    <row r="11" spans="2:18" ht="20.25" customHeight="1" x14ac:dyDescent="0.25">
      <c r="B11" s="49"/>
      <c r="C11" s="81" t="s">
        <v>50</v>
      </c>
      <c r="D11" s="82"/>
      <c r="E11" s="51"/>
      <c r="F11" s="51"/>
      <c r="G11" s="51"/>
      <c r="H11" s="83"/>
      <c r="I11" s="84">
        <f>'（添付１ー②）設計計画'!L6</f>
        <v>0</v>
      </c>
      <c r="J11" s="85">
        <f>'（添付１ー②）設計計画'!M6</f>
        <v>0</v>
      </c>
      <c r="K11" s="85">
        <f>'（添付１ー②）設計計画'!N6</f>
        <v>0</v>
      </c>
      <c r="L11" s="86">
        <f>'（添付１ー②）設計計画'!O6</f>
        <v>0</v>
      </c>
      <c r="M11" s="85">
        <f>'（添付１ー②）設計計画'!P6</f>
        <v>0</v>
      </c>
      <c r="N11" s="85">
        <f>'（添付１ー②）設計計画'!Q6</f>
        <v>0</v>
      </c>
      <c r="O11" s="85">
        <f>'（添付１ー②）設計計画'!R6</f>
        <v>0</v>
      </c>
      <c r="P11" s="86">
        <f>'（添付１ー②）設計計画'!S6</f>
        <v>0</v>
      </c>
      <c r="Q11" s="87">
        <f t="shared" si="2"/>
        <v>0</v>
      </c>
      <c r="R11" s="22"/>
    </row>
    <row r="12" spans="2:18" ht="20.25" customHeight="1" x14ac:dyDescent="0.25">
      <c r="B12" s="49"/>
      <c r="C12" s="50" t="s">
        <v>288</v>
      </c>
      <c r="D12" s="88"/>
      <c r="E12" s="88"/>
      <c r="F12" s="88"/>
      <c r="G12" s="88"/>
      <c r="H12" s="89"/>
      <c r="I12" s="53">
        <f>SUM(I13:I14)</f>
        <v>0</v>
      </c>
      <c r="J12" s="54">
        <f t="shared" ref="J12:P12" si="4">SUM(J13:J14)</f>
        <v>0</v>
      </c>
      <c r="K12" s="54">
        <f t="shared" si="4"/>
        <v>0</v>
      </c>
      <c r="L12" s="55">
        <f t="shared" si="4"/>
        <v>0</v>
      </c>
      <c r="M12" s="54">
        <f t="shared" si="4"/>
        <v>0</v>
      </c>
      <c r="N12" s="54">
        <f t="shared" si="4"/>
        <v>0</v>
      </c>
      <c r="O12" s="54">
        <f t="shared" si="4"/>
        <v>0</v>
      </c>
      <c r="P12" s="55">
        <f t="shared" si="4"/>
        <v>0</v>
      </c>
      <c r="Q12" s="56">
        <f t="shared" si="2"/>
        <v>0</v>
      </c>
      <c r="R12" s="22"/>
    </row>
    <row r="13" spans="2:18" ht="20.25" customHeight="1" x14ac:dyDescent="0.25">
      <c r="B13" s="49"/>
      <c r="C13" s="57"/>
      <c r="D13" s="58" t="s">
        <v>47</v>
      </c>
      <c r="E13" s="59"/>
      <c r="F13" s="59"/>
      <c r="G13" s="59"/>
      <c r="H13" s="60"/>
      <c r="I13" s="61">
        <f>'（添付１－③）工事計画'!L8</f>
        <v>0</v>
      </c>
      <c r="J13" s="62">
        <f>'（添付１－③）工事計画'!M8</f>
        <v>0</v>
      </c>
      <c r="K13" s="62">
        <f>'（添付１－③）工事計画'!N8</f>
        <v>0</v>
      </c>
      <c r="L13" s="63">
        <f>'（添付１－③）工事計画'!O8</f>
        <v>0</v>
      </c>
      <c r="M13" s="62">
        <f>'（添付１－③）工事計画'!P8</f>
        <v>0</v>
      </c>
      <c r="N13" s="62">
        <f>'（添付１－③）工事計画'!Q8</f>
        <v>0</v>
      </c>
      <c r="O13" s="62">
        <f>'（添付１－③）工事計画'!R8</f>
        <v>0</v>
      </c>
      <c r="P13" s="63">
        <f>'（添付１－③）工事計画'!S8</f>
        <v>0</v>
      </c>
      <c r="Q13" s="64">
        <f t="shared" si="2"/>
        <v>0</v>
      </c>
      <c r="R13" s="22"/>
    </row>
    <row r="14" spans="2:18" ht="20.25" customHeight="1" x14ac:dyDescent="0.25">
      <c r="B14" s="49"/>
      <c r="C14" s="90"/>
      <c r="D14" s="91" t="s">
        <v>48</v>
      </c>
      <c r="E14" s="92"/>
      <c r="F14" s="92"/>
      <c r="G14" s="92"/>
      <c r="H14" s="93"/>
      <c r="I14" s="94">
        <f>'（添付１－③）工事計画'!L18</f>
        <v>0</v>
      </c>
      <c r="J14" s="95">
        <f>'（添付１－③）工事計画'!M18</f>
        <v>0</v>
      </c>
      <c r="K14" s="95">
        <f>'（添付１－③）工事計画'!N18</f>
        <v>0</v>
      </c>
      <c r="L14" s="96">
        <f>'（添付１－③）工事計画'!O18</f>
        <v>0</v>
      </c>
      <c r="M14" s="95">
        <f>'（添付１－③）工事計画'!P18</f>
        <v>0</v>
      </c>
      <c r="N14" s="95">
        <f>'（添付１－③）工事計画'!Q18</f>
        <v>0</v>
      </c>
      <c r="O14" s="95">
        <f>'（添付１－③）工事計画'!R18</f>
        <v>0</v>
      </c>
      <c r="P14" s="96">
        <f>'（添付１－③）工事計画'!S18</f>
        <v>0</v>
      </c>
      <c r="Q14" s="97">
        <f t="shared" si="2"/>
        <v>0</v>
      </c>
      <c r="R14" s="22"/>
    </row>
    <row r="15" spans="2:18" ht="20.25" customHeight="1" x14ac:dyDescent="0.25">
      <c r="B15" s="49"/>
      <c r="C15" s="81" t="s">
        <v>49</v>
      </c>
      <c r="D15" s="82"/>
      <c r="E15" s="51"/>
      <c r="F15" s="51"/>
      <c r="G15" s="51"/>
      <c r="H15" s="52"/>
      <c r="I15" s="84">
        <f>'（添付１ー④）断水計画'!H6</f>
        <v>0</v>
      </c>
      <c r="J15" s="85">
        <f>'（添付１ー④）断水計画'!I6</f>
        <v>0</v>
      </c>
      <c r="K15" s="85">
        <f>'（添付１ー④）断水計画'!J6</f>
        <v>0</v>
      </c>
      <c r="L15" s="86">
        <f>'（添付１ー④）断水計画'!K6</f>
        <v>0</v>
      </c>
      <c r="M15" s="85">
        <f>'（添付１ー④）断水計画'!L6</f>
        <v>0</v>
      </c>
      <c r="N15" s="85">
        <f>'（添付１ー④）断水計画'!M6</f>
        <v>0</v>
      </c>
      <c r="O15" s="85">
        <f>'（添付１ー④）断水計画'!N6</f>
        <v>0</v>
      </c>
      <c r="P15" s="86">
        <f>'（添付１ー④）断水計画'!O6</f>
        <v>0</v>
      </c>
      <c r="Q15" s="87">
        <f t="shared" si="2"/>
        <v>0</v>
      </c>
      <c r="R15" s="22"/>
    </row>
    <row r="16" spans="2:18" ht="20.25" customHeight="1" x14ac:dyDescent="0.25">
      <c r="B16" s="49"/>
      <c r="C16" s="50" t="s">
        <v>58</v>
      </c>
      <c r="D16" s="21"/>
      <c r="E16" s="98"/>
      <c r="F16" s="16"/>
      <c r="G16" s="16"/>
      <c r="H16" s="99"/>
      <c r="I16" s="77">
        <f>I17+I18+I19</f>
        <v>0</v>
      </c>
      <c r="J16" s="78">
        <f t="shared" ref="J16:O16" si="5">J17+J18+J19</f>
        <v>0</v>
      </c>
      <c r="K16" s="78">
        <f t="shared" si="5"/>
        <v>0</v>
      </c>
      <c r="L16" s="79">
        <f t="shared" si="5"/>
        <v>0</v>
      </c>
      <c r="M16" s="78">
        <f t="shared" si="5"/>
        <v>0</v>
      </c>
      <c r="N16" s="78">
        <f t="shared" si="5"/>
        <v>0</v>
      </c>
      <c r="O16" s="78">
        <f t="shared" si="5"/>
        <v>0</v>
      </c>
      <c r="P16" s="79">
        <f>P17+P18+P19</f>
        <v>0</v>
      </c>
      <c r="Q16" s="80">
        <f t="shared" si="2"/>
        <v>0</v>
      </c>
      <c r="R16" s="22"/>
    </row>
    <row r="17" spans="2:18" ht="20.25" customHeight="1" x14ac:dyDescent="0.25">
      <c r="B17" s="49"/>
      <c r="C17" s="57"/>
      <c r="D17" s="81" t="s">
        <v>5</v>
      </c>
      <c r="E17" s="51"/>
      <c r="F17" s="51"/>
      <c r="G17" s="51"/>
      <c r="H17" s="83"/>
      <c r="I17" s="84">
        <f>'（添付１ー⑤）SPC経費'!I7</f>
        <v>0</v>
      </c>
      <c r="J17" s="85">
        <f>'（添付１ー⑤）SPC経費'!J7</f>
        <v>0</v>
      </c>
      <c r="K17" s="85">
        <f>'（添付１ー⑤）SPC経費'!K7</f>
        <v>0</v>
      </c>
      <c r="L17" s="86">
        <f>'（添付１ー⑤）SPC経費'!L7</f>
        <v>0</v>
      </c>
      <c r="M17" s="85">
        <f>'（添付１ー⑤）SPC経費'!M7</f>
        <v>0</v>
      </c>
      <c r="N17" s="85">
        <f>'（添付１ー⑤）SPC経費'!N7</f>
        <v>0</v>
      </c>
      <c r="O17" s="85">
        <f>'（添付１ー⑤）SPC経費'!O7</f>
        <v>0</v>
      </c>
      <c r="P17" s="86">
        <f>'（添付１ー⑤）SPC経費'!P7</f>
        <v>0</v>
      </c>
      <c r="Q17" s="87">
        <f t="shared" si="2"/>
        <v>0</v>
      </c>
      <c r="R17" s="22"/>
    </row>
    <row r="18" spans="2:18" ht="20.25" customHeight="1" x14ac:dyDescent="0.25">
      <c r="B18" s="49"/>
      <c r="C18" s="57"/>
      <c r="D18" s="81" t="s">
        <v>52</v>
      </c>
      <c r="E18" s="51"/>
      <c r="F18" s="51"/>
      <c r="G18" s="51"/>
      <c r="H18" s="83"/>
      <c r="I18" s="84">
        <f>'（添付１ー⑤）SPC経費'!I15</f>
        <v>0</v>
      </c>
      <c r="J18" s="85">
        <f>'（添付１ー⑤）SPC経費'!J15</f>
        <v>0</v>
      </c>
      <c r="K18" s="85">
        <f>'（添付１ー⑤）SPC経費'!K15</f>
        <v>0</v>
      </c>
      <c r="L18" s="86">
        <f>'（添付１ー⑤）SPC経費'!L15</f>
        <v>0</v>
      </c>
      <c r="M18" s="85">
        <f>'（添付１ー⑤）SPC経費'!M15</f>
        <v>0</v>
      </c>
      <c r="N18" s="85">
        <f>'（添付１ー⑤）SPC経費'!N15</f>
        <v>0</v>
      </c>
      <c r="O18" s="85">
        <f>'（添付１ー⑤）SPC経費'!O15</f>
        <v>0</v>
      </c>
      <c r="P18" s="86">
        <f>'（添付１ー⑤）SPC経費'!P15</f>
        <v>0</v>
      </c>
      <c r="Q18" s="87">
        <f t="shared" si="2"/>
        <v>0</v>
      </c>
      <c r="R18" s="22"/>
    </row>
    <row r="19" spans="2:18" ht="20.25" customHeight="1" x14ac:dyDescent="0.25">
      <c r="B19" s="49"/>
      <c r="C19" s="57"/>
      <c r="D19" s="50" t="s">
        <v>55</v>
      </c>
      <c r="E19" s="51"/>
      <c r="F19" s="51"/>
      <c r="G19" s="51"/>
      <c r="H19" s="83"/>
      <c r="I19" s="84">
        <f>SUM(I20:I23)</f>
        <v>0</v>
      </c>
      <c r="J19" s="85">
        <f t="shared" ref="J19:P19" si="6">SUM(J20:J23)</f>
        <v>0</v>
      </c>
      <c r="K19" s="85">
        <f t="shared" si="6"/>
        <v>0</v>
      </c>
      <c r="L19" s="86">
        <f t="shared" si="6"/>
        <v>0</v>
      </c>
      <c r="M19" s="85">
        <f t="shared" si="6"/>
        <v>0</v>
      </c>
      <c r="N19" s="85">
        <f t="shared" si="6"/>
        <v>0</v>
      </c>
      <c r="O19" s="85">
        <f t="shared" si="6"/>
        <v>0</v>
      </c>
      <c r="P19" s="86">
        <f t="shared" si="6"/>
        <v>0</v>
      </c>
      <c r="Q19" s="87">
        <f t="shared" si="2"/>
        <v>0</v>
      </c>
      <c r="R19" s="22"/>
    </row>
    <row r="20" spans="2:18" ht="20.25" customHeight="1" x14ac:dyDescent="0.25">
      <c r="B20" s="49"/>
      <c r="C20" s="57"/>
      <c r="D20" s="100"/>
      <c r="E20" s="58" t="s">
        <v>44</v>
      </c>
      <c r="F20" s="59"/>
      <c r="G20" s="59"/>
      <c r="H20" s="60"/>
      <c r="I20" s="61">
        <f>'（添付１ー⑤）SPC経費'!I35</f>
        <v>0</v>
      </c>
      <c r="J20" s="62">
        <f>'（添付１ー⑤）SPC経費'!J35</f>
        <v>0</v>
      </c>
      <c r="K20" s="62">
        <f>'（添付１ー⑤）SPC経費'!K35</f>
        <v>0</v>
      </c>
      <c r="L20" s="63">
        <f>'（添付１ー⑤）SPC経費'!L35</f>
        <v>0</v>
      </c>
      <c r="M20" s="62">
        <f>'（添付１ー⑤）SPC経費'!M35</f>
        <v>0</v>
      </c>
      <c r="N20" s="62">
        <f>'（添付１ー⑤）SPC経費'!N35</f>
        <v>0</v>
      </c>
      <c r="O20" s="62">
        <f>'（添付１ー⑤）SPC経費'!O35</f>
        <v>0</v>
      </c>
      <c r="P20" s="63">
        <f>'（添付１ー⑤）SPC経費'!P35</f>
        <v>0</v>
      </c>
      <c r="Q20" s="64">
        <f t="shared" si="2"/>
        <v>0</v>
      </c>
      <c r="R20" s="22"/>
    </row>
    <row r="21" spans="2:18" ht="20.25" customHeight="1" x14ac:dyDescent="0.25">
      <c r="B21" s="49"/>
      <c r="C21" s="57"/>
      <c r="D21" s="100"/>
      <c r="E21" s="101" t="s">
        <v>9</v>
      </c>
      <c r="F21" s="102"/>
      <c r="G21" s="102"/>
      <c r="H21" s="103"/>
      <c r="I21" s="104">
        <f>'（添付１ー⑤）SPC経費'!I39</f>
        <v>0</v>
      </c>
      <c r="J21" s="105">
        <f>'（添付１ー⑤）SPC経費'!J39</f>
        <v>0</v>
      </c>
      <c r="K21" s="105">
        <f>'（添付１ー⑤）SPC経費'!K39</f>
        <v>0</v>
      </c>
      <c r="L21" s="106">
        <f>'（添付１ー⑤）SPC経費'!L39</f>
        <v>0</v>
      </c>
      <c r="M21" s="105">
        <f>'（添付１ー⑤）SPC経費'!M39</f>
        <v>0</v>
      </c>
      <c r="N21" s="105">
        <f>'（添付１ー⑤）SPC経費'!N39</f>
        <v>0</v>
      </c>
      <c r="O21" s="105">
        <f>'（添付１ー⑤）SPC経費'!O39</f>
        <v>0</v>
      </c>
      <c r="P21" s="106">
        <f>'（添付１ー⑤）SPC経費'!P39</f>
        <v>0</v>
      </c>
      <c r="Q21" s="107">
        <f t="shared" si="2"/>
        <v>0</v>
      </c>
      <c r="R21" s="22"/>
    </row>
    <row r="22" spans="2:18" ht="20.25" customHeight="1" x14ac:dyDescent="0.25">
      <c r="B22" s="49"/>
      <c r="C22" s="108"/>
      <c r="D22" s="100"/>
      <c r="E22" s="101" t="s">
        <v>51</v>
      </c>
      <c r="F22" s="102"/>
      <c r="G22" s="102"/>
      <c r="H22" s="103"/>
      <c r="I22" s="104">
        <f>'（添付１ー⑤）SPC経費'!I43</f>
        <v>0</v>
      </c>
      <c r="J22" s="105">
        <f>'（添付１ー⑤）SPC経費'!J43</f>
        <v>0</v>
      </c>
      <c r="K22" s="105">
        <f>'（添付１ー⑤）SPC経費'!K43</f>
        <v>0</v>
      </c>
      <c r="L22" s="106">
        <f>'（添付１ー⑤）SPC経費'!L43</f>
        <v>0</v>
      </c>
      <c r="M22" s="105">
        <f>'（添付１ー⑤）SPC経費'!M43</f>
        <v>0</v>
      </c>
      <c r="N22" s="105">
        <f>'（添付１ー⑤）SPC経費'!N43</f>
        <v>0</v>
      </c>
      <c r="O22" s="105">
        <f>'（添付１ー⑤）SPC経費'!O43</f>
        <v>0</v>
      </c>
      <c r="P22" s="106">
        <f>'（添付１ー⑤）SPC経費'!P43</f>
        <v>0</v>
      </c>
      <c r="Q22" s="107">
        <f t="shared" si="2"/>
        <v>0</v>
      </c>
      <c r="R22" s="22"/>
    </row>
    <row r="23" spans="2:18" ht="20.25" customHeight="1" thickBot="1" x14ac:dyDescent="0.3">
      <c r="B23" s="49"/>
      <c r="C23" s="108"/>
      <c r="D23" s="109"/>
      <c r="E23" s="110" t="s">
        <v>54</v>
      </c>
      <c r="F23" s="111"/>
      <c r="G23" s="111"/>
      <c r="H23" s="112"/>
      <c r="I23" s="113">
        <f>'（添付１ー⑤）SPC経費'!I47</f>
        <v>0</v>
      </c>
      <c r="J23" s="114">
        <f>'（添付１ー⑤）SPC経費'!J47</f>
        <v>0</v>
      </c>
      <c r="K23" s="114">
        <f>'（添付１ー⑤）SPC経費'!K47</f>
        <v>0</v>
      </c>
      <c r="L23" s="115">
        <f>'（添付１ー⑤）SPC経費'!L47</f>
        <v>0</v>
      </c>
      <c r="M23" s="114">
        <f>'（添付１ー⑤）SPC経費'!M47</f>
        <v>0</v>
      </c>
      <c r="N23" s="114">
        <f>'（添付１ー⑤）SPC経費'!N47</f>
        <v>0</v>
      </c>
      <c r="O23" s="114">
        <f>'（添付１ー⑤）SPC経費'!O47</f>
        <v>0</v>
      </c>
      <c r="P23" s="115">
        <f>'（添付１ー⑤）SPC経費'!P47</f>
        <v>0</v>
      </c>
      <c r="Q23" s="116">
        <f t="shared" si="2"/>
        <v>0</v>
      </c>
      <c r="R23" s="2"/>
    </row>
    <row r="24" spans="2:18" ht="20.25" customHeight="1" x14ac:dyDescent="0.25">
      <c r="B24" s="41" t="s">
        <v>46</v>
      </c>
      <c r="C24" s="117"/>
      <c r="D24" s="117"/>
      <c r="E24" s="117"/>
      <c r="F24" s="117"/>
      <c r="G24" s="117"/>
      <c r="H24" s="118" t="s">
        <v>45</v>
      </c>
      <c r="I24" s="119" t="e">
        <f>(I11+I12+I15+I16)/I10</f>
        <v>#DIV/0!</v>
      </c>
      <c r="J24" s="120" t="e">
        <f t="shared" ref="J24:P24" si="7">(J11+J12+J15+J16)/J10</f>
        <v>#DIV/0!</v>
      </c>
      <c r="K24" s="120" t="e">
        <f t="shared" si="7"/>
        <v>#DIV/0!</v>
      </c>
      <c r="L24" s="121" t="e">
        <f t="shared" si="7"/>
        <v>#DIV/0!</v>
      </c>
      <c r="M24" s="120" t="e">
        <f t="shared" si="7"/>
        <v>#DIV/0!</v>
      </c>
      <c r="N24" s="120" t="e">
        <f t="shared" si="7"/>
        <v>#DIV/0!</v>
      </c>
      <c r="O24" s="120" t="e">
        <f t="shared" si="7"/>
        <v>#DIV/0!</v>
      </c>
      <c r="P24" s="121" t="e">
        <f t="shared" si="7"/>
        <v>#DIV/0!</v>
      </c>
      <c r="Q24" s="122" t="e">
        <f t="shared" ref="Q24" si="8">(Q11+Q12+Q15+Q16)/Q10</f>
        <v>#DIV/0!</v>
      </c>
      <c r="R24" s="18"/>
    </row>
    <row r="25" spans="2:18" ht="20.25" customHeight="1" x14ac:dyDescent="0.25">
      <c r="B25" s="49"/>
      <c r="C25" s="81" t="s">
        <v>289</v>
      </c>
      <c r="D25" s="51"/>
      <c r="E25" s="51"/>
      <c r="F25" s="51"/>
      <c r="G25" s="51"/>
      <c r="H25" s="83" t="s">
        <v>45</v>
      </c>
      <c r="I25" s="123" t="e">
        <f>(I11+I12+I15)/I10</f>
        <v>#DIV/0!</v>
      </c>
      <c r="J25" s="124" t="e">
        <f t="shared" ref="J25:P25" si="9">(J11+J12+J15)/J10</f>
        <v>#DIV/0!</v>
      </c>
      <c r="K25" s="124" t="e">
        <f t="shared" si="9"/>
        <v>#DIV/0!</v>
      </c>
      <c r="L25" s="125" t="e">
        <f t="shared" si="9"/>
        <v>#DIV/0!</v>
      </c>
      <c r="M25" s="124" t="e">
        <f t="shared" si="9"/>
        <v>#DIV/0!</v>
      </c>
      <c r="N25" s="124" t="e">
        <f t="shared" si="9"/>
        <v>#DIV/0!</v>
      </c>
      <c r="O25" s="124" t="e">
        <f t="shared" si="9"/>
        <v>#DIV/0!</v>
      </c>
      <c r="P25" s="125" t="e">
        <f t="shared" si="9"/>
        <v>#DIV/0!</v>
      </c>
      <c r="Q25" s="126" t="e">
        <f t="shared" ref="Q25" si="10">(Q11+Q12+Q15)/Q10</f>
        <v>#DIV/0!</v>
      </c>
      <c r="R25" s="18"/>
    </row>
    <row r="26" spans="2:18" ht="20.25" customHeight="1" thickBot="1" x14ac:dyDescent="0.3">
      <c r="B26" s="65"/>
      <c r="C26" s="127" t="s">
        <v>58</v>
      </c>
      <c r="D26" s="128"/>
      <c r="E26" s="128"/>
      <c r="F26" s="128"/>
      <c r="G26" s="128"/>
      <c r="H26" s="129" t="s">
        <v>45</v>
      </c>
      <c r="I26" s="130" t="e">
        <f>I16/I10</f>
        <v>#DIV/0!</v>
      </c>
      <c r="J26" s="131" t="e">
        <f t="shared" ref="J26:P26" si="11">J16/J10</f>
        <v>#DIV/0!</v>
      </c>
      <c r="K26" s="131" t="e">
        <f t="shared" si="11"/>
        <v>#DIV/0!</v>
      </c>
      <c r="L26" s="132" t="e">
        <f t="shared" si="11"/>
        <v>#DIV/0!</v>
      </c>
      <c r="M26" s="131" t="e">
        <f t="shared" si="11"/>
        <v>#DIV/0!</v>
      </c>
      <c r="N26" s="131" t="e">
        <f t="shared" si="11"/>
        <v>#DIV/0!</v>
      </c>
      <c r="O26" s="131" t="e">
        <f t="shared" si="11"/>
        <v>#DIV/0!</v>
      </c>
      <c r="P26" s="132" t="e">
        <f t="shared" si="11"/>
        <v>#DIV/0!</v>
      </c>
      <c r="Q26" s="133" t="e">
        <f t="shared" ref="Q26" si="12">Q16/Q10</f>
        <v>#DIV/0!</v>
      </c>
      <c r="R26" s="2"/>
    </row>
    <row r="28" spans="2:18" ht="20.25" customHeight="1" thickBot="1" x14ac:dyDescent="0.3">
      <c r="B28" s="609" t="s">
        <v>39</v>
      </c>
      <c r="Q28" s="134" t="s">
        <v>1</v>
      </c>
    </row>
    <row r="29" spans="2:18" ht="20.25" customHeight="1" x14ac:dyDescent="0.25">
      <c r="B29" s="41" t="s">
        <v>39</v>
      </c>
      <c r="C29" s="42"/>
      <c r="D29" s="43"/>
      <c r="E29" s="43"/>
      <c r="F29" s="43"/>
      <c r="G29" s="43"/>
      <c r="H29" s="135"/>
      <c r="I29" s="136">
        <f>I30+I35+I37</f>
        <v>0</v>
      </c>
      <c r="J29" s="137">
        <f t="shared" ref="J29:P29" si="13">J30+J35+J37</f>
        <v>0</v>
      </c>
      <c r="K29" s="137">
        <f t="shared" si="13"/>
        <v>0</v>
      </c>
      <c r="L29" s="138">
        <f t="shared" si="13"/>
        <v>0</v>
      </c>
      <c r="M29" s="137">
        <f t="shared" si="13"/>
        <v>0</v>
      </c>
      <c r="N29" s="137">
        <f t="shared" si="13"/>
        <v>0</v>
      </c>
      <c r="O29" s="137">
        <f t="shared" si="13"/>
        <v>0</v>
      </c>
      <c r="P29" s="138">
        <f t="shared" si="13"/>
        <v>0</v>
      </c>
      <c r="Q29" s="139">
        <f>SUM(I29:P29)</f>
        <v>0</v>
      </c>
      <c r="R29" s="24" t="str">
        <f>IF(Q10=Q29,"ok","no")</f>
        <v>ok</v>
      </c>
    </row>
    <row r="30" spans="2:18" ht="20.25" customHeight="1" x14ac:dyDescent="0.25">
      <c r="B30" s="49"/>
      <c r="C30" s="140" t="s">
        <v>243</v>
      </c>
      <c r="D30" s="51"/>
      <c r="E30" s="51"/>
      <c r="F30" s="51"/>
      <c r="G30" s="51"/>
      <c r="H30" s="52"/>
      <c r="I30" s="141">
        <f>SUM(I31:I34)</f>
        <v>0</v>
      </c>
      <c r="J30" s="142">
        <f t="shared" ref="J30:P30" si="14">SUM(J31:J34)</f>
        <v>0</v>
      </c>
      <c r="K30" s="142">
        <f t="shared" si="14"/>
        <v>0</v>
      </c>
      <c r="L30" s="143">
        <f t="shared" si="14"/>
        <v>0</v>
      </c>
      <c r="M30" s="142">
        <f t="shared" si="14"/>
        <v>0</v>
      </c>
      <c r="N30" s="142">
        <f t="shared" si="14"/>
        <v>0</v>
      </c>
      <c r="O30" s="142">
        <f t="shared" si="14"/>
        <v>0</v>
      </c>
      <c r="P30" s="143">
        <f t="shared" si="14"/>
        <v>0</v>
      </c>
      <c r="Q30" s="144">
        <f>SUM(I30:P30)</f>
        <v>0</v>
      </c>
      <c r="R30" s="25" t="str">
        <f>IF(Q11+Q12=Q30,"ok","no")</f>
        <v>ok</v>
      </c>
    </row>
    <row r="31" spans="2:18" ht="20.25" customHeight="1" x14ac:dyDescent="0.25">
      <c r="B31" s="49"/>
      <c r="C31" s="57"/>
      <c r="D31" s="58" t="s">
        <v>281</v>
      </c>
      <c r="E31" s="59"/>
      <c r="F31" s="59"/>
      <c r="G31" s="59"/>
      <c r="H31" s="60"/>
      <c r="I31" s="145">
        <f>'（添付１ー②）設計計画'!L283</f>
        <v>0</v>
      </c>
      <c r="J31" s="146">
        <f>'（添付１ー②）設計計画'!M283</f>
        <v>0</v>
      </c>
      <c r="K31" s="146">
        <f>'（添付１ー②）設計計画'!N283</f>
        <v>0</v>
      </c>
      <c r="L31" s="147">
        <f>'（添付１ー②）設計計画'!O283</f>
        <v>0</v>
      </c>
      <c r="M31" s="146">
        <f>'（添付１ー②）設計計画'!P283</f>
        <v>0</v>
      </c>
      <c r="N31" s="146">
        <f>'（添付１ー②）設計計画'!Q283</f>
        <v>0</v>
      </c>
      <c r="O31" s="146">
        <f>'（添付１ー②）設計計画'!R283</f>
        <v>0</v>
      </c>
      <c r="P31" s="147">
        <f>'（添付１ー②）設計計画'!S283</f>
        <v>0</v>
      </c>
      <c r="Q31" s="148">
        <f t="shared" ref="Q31:Q36" si="15">SUM(I31:P31)</f>
        <v>0</v>
      </c>
      <c r="R31" s="25" t="str">
        <f>IF(Q11=Q31+Q32,"ok","no")</f>
        <v>ok</v>
      </c>
    </row>
    <row r="32" spans="2:18" ht="20.25" customHeight="1" x14ac:dyDescent="0.25">
      <c r="B32" s="49"/>
      <c r="C32" s="57"/>
      <c r="D32" s="604" t="s">
        <v>282</v>
      </c>
      <c r="E32" s="495"/>
      <c r="F32" s="495"/>
      <c r="G32" s="495"/>
      <c r="H32" s="496"/>
      <c r="I32" s="605">
        <f>'（添付１ー②）設計計画'!L7</f>
        <v>0</v>
      </c>
      <c r="J32" s="606">
        <f>'（添付１ー②）設計計画'!M7</f>
        <v>0</v>
      </c>
      <c r="K32" s="606">
        <f>'（添付１ー②）設計計画'!N7</f>
        <v>0</v>
      </c>
      <c r="L32" s="607">
        <f>'（添付１ー②）設計計画'!O7</f>
        <v>0</v>
      </c>
      <c r="M32" s="606">
        <f>'（添付１ー②）設計計画'!P7</f>
        <v>0</v>
      </c>
      <c r="N32" s="606">
        <f>'（添付１ー②）設計計画'!Q7</f>
        <v>0</v>
      </c>
      <c r="O32" s="606">
        <f>'（添付１ー②）設計計画'!R7</f>
        <v>0</v>
      </c>
      <c r="P32" s="607">
        <f>'（添付１ー②）設計計画'!S7</f>
        <v>0</v>
      </c>
      <c r="Q32" s="608">
        <f t="shared" si="15"/>
        <v>0</v>
      </c>
      <c r="R32" s="25"/>
    </row>
    <row r="33" spans="2:18" ht="20.25" customHeight="1" x14ac:dyDescent="0.25">
      <c r="B33" s="49"/>
      <c r="C33" s="57"/>
      <c r="D33" s="599" t="s">
        <v>283</v>
      </c>
      <c r="E33" s="485"/>
      <c r="F33" s="485"/>
      <c r="G33" s="485"/>
      <c r="H33" s="492"/>
      <c r="I33" s="600">
        <f>'（添付１－③）工事計画'!L283</f>
        <v>0</v>
      </c>
      <c r="J33" s="601">
        <f>'（添付１－③）工事計画'!M283</f>
        <v>0</v>
      </c>
      <c r="K33" s="601">
        <f>'（添付１－③）工事計画'!N283</f>
        <v>0</v>
      </c>
      <c r="L33" s="602">
        <f>'（添付１－③）工事計画'!O283</f>
        <v>0</v>
      </c>
      <c r="M33" s="601">
        <f>'（添付１－③）工事計画'!P283</f>
        <v>0</v>
      </c>
      <c r="N33" s="601">
        <f>'（添付１－③）工事計画'!Q283</f>
        <v>0</v>
      </c>
      <c r="O33" s="601">
        <f>'（添付１－③）工事計画'!R283</f>
        <v>0</v>
      </c>
      <c r="P33" s="602">
        <f>'（添付１－③）工事計画'!S283</f>
        <v>0</v>
      </c>
      <c r="Q33" s="603">
        <f t="shared" si="15"/>
        <v>0</v>
      </c>
      <c r="R33" s="25" t="str">
        <f>IF(Q12=Q33+Q34,"ok","no")</f>
        <v>ok</v>
      </c>
    </row>
    <row r="34" spans="2:18" ht="20.25" customHeight="1" x14ac:dyDescent="0.25">
      <c r="B34" s="153"/>
      <c r="C34" s="598"/>
      <c r="D34" s="101" t="s">
        <v>284</v>
      </c>
      <c r="E34" s="102"/>
      <c r="F34" s="102"/>
      <c r="G34" s="102"/>
      <c r="H34" s="103"/>
      <c r="I34" s="149">
        <f>'（添付１－③）工事計画'!L7</f>
        <v>0</v>
      </c>
      <c r="J34" s="150">
        <f>'（添付１－③）工事計画'!M7</f>
        <v>0</v>
      </c>
      <c r="K34" s="150">
        <f>'（添付１－③）工事計画'!N7</f>
        <v>0</v>
      </c>
      <c r="L34" s="151">
        <f>'（添付１－③）工事計画'!O7</f>
        <v>0</v>
      </c>
      <c r="M34" s="150">
        <f>'（添付１－③）工事計画'!P7</f>
        <v>0</v>
      </c>
      <c r="N34" s="150">
        <f>'（添付１－③）工事計画'!Q7</f>
        <v>0</v>
      </c>
      <c r="O34" s="150">
        <f>'（添付１－③）工事計画'!R7</f>
        <v>0</v>
      </c>
      <c r="P34" s="151">
        <f>'（添付１－③）工事計画'!S7</f>
        <v>0</v>
      </c>
      <c r="Q34" s="152">
        <f t="shared" si="15"/>
        <v>0</v>
      </c>
      <c r="R34" s="25"/>
    </row>
    <row r="35" spans="2:18" ht="20.25" customHeight="1" x14ac:dyDescent="0.25">
      <c r="B35" s="153"/>
      <c r="C35" s="140" t="s">
        <v>244</v>
      </c>
      <c r="D35" s="51"/>
      <c r="E35" s="51"/>
      <c r="F35" s="51"/>
      <c r="G35" s="51"/>
      <c r="H35" s="52"/>
      <c r="I35" s="141">
        <f>SUM(I36)</f>
        <v>0</v>
      </c>
      <c r="J35" s="142">
        <f t="shared" ref="J35:P37" si="16">SUM(J36)</f>
        <v>0</v>
      </c>
      <c r="K35" s="142">
        <f t="shared" si="16"/>
        <v>0</v>
      </c>
      <c r="L35" s="143">
        <f t="shared" si="16"/>
        <v>0</v>
      </c>
      <c r="M35" s="142">
        <f t="shared" si="16"/>
        <v>0</v>
      </c>
      <c r="N35" s="142">
        <f t="shared" si="16"/>
        <v>0</v>
      </c>
      <c r="O35" s="142">
        <f t="shared" si="16"/>
        <v>0</v>
      </c>
      <c r="P35" s="143">
        <f t="shared" si="16"/>
        <v>0</v>
      </c>
      <c r="Q35" s="144">
        <f t="shared" si="15"/>
        <v>0</v>
      </c>
      <c r="R35" s="25"/>
    </row>
    <row r="36" spans="2:18" ht="20.25" customHeight="1" x14ac:dyDescent="0.25">
      <c r="B36" s="49"/>
      <c r="C36" s="57"/>
      <c r="D36" s="154" t="s">
        <v>59</v>
      </c>
      <c r="E36" s="88"/>
      <c r="F36" s="88"/>
      <c r="G36" s="88"/>
      <c r="H36" s="89"/>
      <c r="I36" s="141">
        <f>'（添付１ー④）断水計画'!H27</f>
        <v>0</v>
      </c>
      <c r="J36" s="142">
        <f>'（添付１ー④）断水計画'!I27</f>
        <v>0</v>
      </c>
      <c r="K36" s="142">
        <f>'（添付１ー④）断水計画'!J27</f>
        <v>0</v>
      </c>
      <c r="L36" s="143">
        <f>'（添付１ー④）断水計画'!K27</f>
        <v>0</v>
      </c>
      <c r="M36" s="142">
        <f>'（添付１ー④）断水計画'!L27</f>
        <v>0</v>
      </c>
      <c r="N36" s="142">
        <f>'（添付１ー④）断水計画'!M27</f>
        <v>0</v>
      </c>
      <c r="O36" s="142">
        <f>'（添付１ー④）断水計画'!N27</f>
        <v>0</v>
      </c>
      <c r="P36" s="143">
        <f>'（添付１ー④）断水計画'!O27</f>
        <v>0</v>
      </c>
      <c r="Q36" s="144">
        <f t="shared" si="15"/>
        <v>0</v>
      </c>
      <c r="R36" s="25" t="str">
        <f>IF(Q15=Q36,"ok","no")</f>
        <v>ok</v>
      </c>
    </row>
    <row r="37" spans="2:18" ht="20.25" customHeight="1" x14ac:dyDescent="0.25">
      <c r="B37" s="153"/>
      <c r="C37" s="140" t="s">
        <v>245</v>
      </c>
      <c r="D37" s="51"/>
      <c r="E37" s="88"/>
      <c r="F37" s="88"/>
      <c r="G37" s="88"/>
      <c r="H37" s="155"/>
      <c r="I37" s="141">
        <f>SUM(I38)</f>
        <v>0</v>
      </c>
      <c r="J37" s="142">
        <f t="shared" si="16"/>
        <v>0</v>
      </c>
      <c r="K37" s="142">
        <f t="shared" si="16"/>
        <v>0</v>
      </c>
      <c r="L37" s="143">
        <f t="shared" si="16"/>
        <v>0</v>
      </c>
      <c r="M37" s="142">
        <f t="shared" si="16"/>
        <v>0</v>
      </c>
      <c r="N37" s="142">
        <f t="shared" si="16"/>
        <v>0</v>
      </c>
      <c r="O37" s="142">
        <f t="shared" si="16"/>
        <v>0</v>
      </c>
      <c r="P37" s="143">
        <f t="shared" si="16"/>
        <v>0</v>
      </c>
      <c r="Q37" s="144">
        <f t="shared" ref="Q37:Q38" si="17">SUM(I37:P37)</f>
        <v>0</v>
      </c>
      <c r="R37" s="25"/>
    </row>
    <row r="38" spans="2:18" ht="20.25" customHeight="1" thickBot="1" x14ac:dyDescent="0.3">
      <c r="B38" s="65"/>
      <c r="C38" s="66"/>
      <c r="D38" s="67" t="s">
        <v>58</v>
      </c>
      <c r="E38" s="128"/>
      <c r="F38" s="156"/>
      <c r="G38" s="128"/>
      <c r="H38" s="129"/>
      <c r="I38" s="157">
        <f>'（添付１ー⑤）SPC経費'!I6</f>
        <v>0</v>
      </c>
      <c r="J38" s="158">
        <f>'（添付１ー⑤）SPC経費'!J6</f>
        <v>0</v>
      </c>
      <c r="K38" s="158">
        <f>'（添付１ー⑤）SPC経費'!K6</f>
        <v>0</v>
      </c>
      <c r="L38" s="159">
        <f>'（添付１ー⑤）SPC経費'!L6</f>
        <v>0</v>
      </c>
      <c r="M38" s="158">
        <f>'（添付１ー⑤）SPC経費'!M6</f>
        <v>0</v>
      </c>
      <c r="N38" s="158">
        <f>'（添付１ー⑤）SPC経費'!N6</f>
        <v>0</v>
      </c>
      <c r="O38" s="158">
        <f>'（添付１ー⑤）SPC経費'!O6</f>
        <v>0</v>
      </c>
      <c r="P38" s="159">
        <f>'（添付１ー⑤）SPC経費'!P6</f>
        <v>0</v>
      </c>
      <c r="Q38" s="160">
        <f t="shared" si="17"/>
        <v>0</v>
      </c>
      <c r="R38" s="25" t="str">
        <f>IF(Q16=Q38,"ok","no")</f>
        <v>ok</v>
      </c>
    </row>
  </sheetData>
  <mergeCells count="1">
    <mergeCell ref="Q4:Q5"/>
  </mergeCells>
  <phoneticPr fontId="2"/>
  <pageMargins left="0.70866141732283472" right="0.70866141732283472" top="0.74803149606299213" bottom="0.74803149606299213" header="0.31496062992125984" footer="0.31496062992125984"/>
  <pageSetup paperSize="9"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U420"/>
  <sheetViews>
    <sheetView showGridLines="0" view="pageBreakPreview" zoomScale="85" zoomScaleNormal="100" zoomScaleSheetLayoutView="85" workbookViewId="0">
      <selection activeCell="C2" sqref="C2"/>
    </sheetView>
  </sheetViews>
  <sheetFormatPr defaultRowHeight="13.5" x14ac:dyDescent="0.25"/>
  <cols>
    <col min="1" max="1" width="3.77734375" style="6" customWidth="1"/>
    <col min="2" max="3" width="3.109375" style="6" customWidth="1"/>
    <col min="4" max="4" width="6.6640625" style="161" bestFit="1" customWidth="1"/>
    <col min="5" max="5" width="22.5546875" style="6" customWidth="1"/>
    <col min="6" max="6" width="5.44140625" style="20" customWidth="1"/>
    <col min="7" max="10" width="5.88671875" style="6" customWidth="1"/>
    <col min="11" max="11" width="5.88671875" style="5" customWidth="1"/>
    <col min="12" max="19" width="13.6640625" style="6" customWidth="1"/>
    <col min="20" max="20" width="14" style="6" customWidth="1"/>
    <col min="21" max="21" width="3.77734375" style="6" customWidth="1"/>
    <col min="22" max="16384" width="8.88671875" style="6"/>
  </cols>
  <sheetData>
    <row r="2" spans="1:21" x14ac:dyDescent="0.25">
      <c r="A2" s="23"/>
      <c r="T2" s="418" t="s">
        <v>236</v>
      </c>
    </row>
    <row r="3" spans="1:21" ht="14.25" thickBot="1" x14ac:dyDescent="0.3">
      <c r="B3" s="1" t="s">
        <v>50</v>
      </c>
      <c r="C3" s="2"/>
      <c r="D3" s="162"/>
      <c r="E3" s="2"/>
      <c r="F3" s="10"/>
      <c r="G3" s="2"/>
      <c r="H3" s="2"/>
      <c r="I3" s="2"/>
      <c r="J3" s="26"/>
      <c r="K3" s="3"/>
      <c r="L3" s="2"/>
      <c r="M3" s="2"/>
      <c r="N3" s="2"/>
      <c r="O3" s="2"/>
      <c r="P3" s="2"/>
      <c r="Q3" s="2"/>
      <c r="R3" s="2"/>
      <c r="S3" s="2"/>
      <c r="T3" s="4" t="s">
        <v>1</v>
      </c>
      <c r="U3" s="2"/>
    </row>
    <row r="4" spans="1:21" ht="13.5" customHeight="1" x14ac:dyDescent="0.25">
      <c r="B4" s="27"/>
      <c r="C4" s="28"/>
      <c r="D4" s="163"/>
      <c r="E4" s="28"/>
      <c r="F4" s="712" t="s">
        <v>211</v>
      </c>
      <c r="G4" s="710" t="s">
        <v>212</v>
      </c>
      <c r="H4" s="708" t="s">
        <v>213</v>
      </c>
      <c r="I4" s="716" t="s">
        <v>214</v>
      </c>
      <c r="J4" s="714" t="s">
        <v>215</v>
      </c>
      <c r="K4" s="718" t="s">
        <v>229</v>
      </c>
      <c r="L4" s="31">
        <v>2024</v>
      </c>
      <c r="M4" s="32">
        <v>2025</v>
      </c>
      <c r="N4" s="32">
        <v>2026</v>
      </c>
      <c r="O4" s="32">
        <v>2027</v>
      </c>
      <c r="P4" s="32">
        <v>2028</v>
      </c>
      <c r="Q4" s="32">
        <v>2029</v>
      </c>
      <c r="R4" s="32">
        <v>2030</v>
      </c>
      <c r="S4" s="33">
        <v>2031</v>
      </c>
      <c r="T4" s="638" t="s">
        <v>2</v>
      </c>
      <c r="U4" s="10"/>
    </row>
    <row r="5" spans="1:21" ht="16.5" customHeight="1" thickBot="1" x14ac:dyDescent="0.3">
      <c r="B5" s="34"/>
      <c r="C5" s="35"/>
      <c r="D5" s="164"/>
      <c r="E5" s="35"/>
      <c r="F5" s="713"/>
      <c r="G5" s="711"/>
      <c r="H5" s="709"/>
      <c r="I5" s="717"/>
      <c r="J5" s="715"/>
      <c r="K5" s="719"/>
      <c r="L5" s="38">
        <v>6</v>
      </c>
      <c r="M5" s="39">
        <v>7</v>
      </c>
      <c r="N5" s="39">
        <v>8</v>
      </c>
      <c r="O5" s="39">
        <v>9</v>
      </c>
      <c r="P5" s="39">
        <v>10</v>
      </c>
      <c r="Q5" s="39">
        <v>11</v>
      </c>
      <c r="R5" s="39">
        <v>12</v>
      </c>
      <c r="S5" s="40">
        <v>13</v>
      </c>
      <c r="T5" s="639"/>
      <c r="U5" s="10"/>
    </row>
    <row r="6" spans="1:21" x14ac:dyDescent="0.25">
      <c r="B6" s="75" t="s">
        <v>50</v>
      </c>
      <c r="C6" s="13"/>
      <c r="D6" s="165"/>
      <c r="E6" s="14"/>
      <c r="F6" s="368"/>
      <c r="G6" s="372"/>
      <c r="H6" s="397"/>
      <c r="I6" s="398"/>
      <c r="J6" s="399"/>
      <c r="K6" s="201"/>
      <c r="L6" s="584">
        <f>L8+L18</f>
        <v>0</v>
      </c>
      <c r="M6" s="585">
        <f t="shared" ref="M6:S6" si="0">M8+M18</f>
        <v>0</v>
      </c>
      <c r="N6" s="585">
        <f t="shared" si="0"/>
        <v>0</v>
      </c>
      <c r="O6" s="586">
        <f t="shared" si="0"/>
        <v>0</v>
      </c>
      <c r="P6" s="587">
        <f t="shared" si="0"/>
        <v>0</v>
      </c>
      <c r="Q6" s="585">
        <f t="shared" si="0"/>
        <v>0</v>
      </c>
      <c r="R6" s="585">
        <f t="shared" si="0"/>
        <v>0</v>
      </c>
      <c r="S6" s="586">
        <f t="shared" si="0"/>
        <v>0</v>
      </c>
      <c r="T6" s="575">
        <f t="shared" ref="T6:T72" si="1">SUM(L6:S6)</f>
        <v>0</v>
      </c>
      <c r="U6" s="22"/>
    </row>
    <row r="7" spans="1:21" x14ac:dyDescent="0.25">
      <c r="B7" s="75"/>
      <c r="C7" s="13"/>
      <c r="D7" s="165"/>
      <c r="E7" s="369" t="s">
        <v>280</v>
      </c>
      <c r="F7" s="536"/>
      <c r="G7" s="537"/>
      <c r="H7" s="538"/>
      <c r="I7" s="539"/>
      <c r="J7" s="542"/>
      <c r="K7" s="543"/>
      <c r="L7" s="555">
        <f>L9+L19</f>
        <v>0</v>
      </c>
      <c r="M7" s="556">
        <f t="shared" ref="M7:S7" si="2">M9+M19</f>
        <v>0</v>
      </c>
      <c r="N7" s="556">
        <f t="shared" si="2"/>
        <v>0</v>
      </c>
      <c r="O7" s="557">
        <f t="shared" si="2"/>
        <v>0</v>
      </c>
      <c r="P7" s="556">
        <f t="shared" si="2"/>
        <v>0</v>
      </c>
      <c r="Q7" s="556">
        <f t="shared" si="2"/>
        <v>0</v>
      </c>
      <c r="R7" s="556">
        <f t="shared" si="2"/>
        <v>0</v>
      </c>
      <c r="S7" s="557">
        <f t="shared" si="2"/>
        <v>0</v>
      </c>
      <c r="T7" s="186">
        <f t="shared" si="1"/>
        <v>0</v>
      </c>
      <c r="U7" s="22"/>
    </row>
    <row r="8" spans="1:21" x14ac:dyDescent="0.25">
      <c r="B8" s="49"/>
      <c r="C8" s="50" t="s">
        <v>47</v>
      </c>
      <c r="D8" s="491"/>
      <c r="E8" s="51"/>
      <c r="F8" s="369"/>
      <c r="G8" s="373"/>
      <c r="H8" s="400"/>
      <c r="I8" s="401"/>
      <c r="J8" s="85"/>
      <c r="K8" s="203"/>
      <c r="L8" s="555">
        <f>+L10+L12+L14+L16</f>
        <v>0</v>
      </c>
      <c r="M8" s="556">
        <f t="shared" ref="M8:S8" si="3">+M10+M12+M14+M16</f>
        <v>0</v>
      </c>
      <c r="N8" s="556">
        <f t="shared" si="3"/>
        <v>0</v>
      </c>
      <c r="O8" s="557">
        <f t="shared" si="3"/>
        <v>0</v>
      </c>
      <c r="P8" s="556">
        <f t="shared" si="3"/>
        <v>0</v>
      </c>
      <c r="Q8" s="556">
        <f t="shared" si="3"/>
        <v>0</v>
      </c>
      <c r="R8" s="556">
        <f t="shared" si="3"/>
        <v>0</v>
      </c>
      <c r="S8" s="557">
        <f t="shared" si="3"/>
        <v>0</v>
      </c>
      <c r="T8" s="186">
        <f t="shared" si="1"/>
        <v>0</v>
      </c>
      <c r="U8" s="22"/>
    </row>
    <row r="9" spans="1:21" x14ac:dyDescent="0.25">
      <c r="B9" s="49"/>
      <c r="C9" s="505"/>
      <c r="D9" s="535"/>
      <c r="E9" s="366" t="s">
        <v>280</v>
      </c>
      <c r="F9" s="369"/>
      <c r="G9" s="373"/>
      <c r="H9" s="400"/>
      <c r="I9" s="401"/>
      <c r="J9" s="85"/>
      <c r="K9" s="203"/>
      <c r="L9" s="555">
        <f>+L11+L13+L15+L17</f>
        <v>0</v>
      </c>
      <c r="M9" s="556">
        <f t="shared" ref="M9:S9" si="4">+M11+M13+M15+M17</f>
        <v>0</v>
      </c>
      <c r="N9" s="556">
        <f t="shared" si="4"/>
        <v>0</v>
      </c>
      <c r="O9" s="557">
        <f t="shared" si="4"/>
        <v>0</v>
      </c>
      <c r="P9" s="556">
        <f t="shared" si="4"/>
        <v>0</v>
      </c>
      <c r="Q9" s="556">
        <f t="shared" si="4"/>
        <v>0</v>
      </c>
      <c r="R9" s="556">
        <f t="shared" si="4"/>
        <v>0</v>
      </c>
      <c r="S9" s="557">
        <f t="shared" si="4"/>
        <v>0</v>
      </c>
      <c r="T9" s="186">
        <f t="shared" si="1"/>
        <v>0</v>
      </c>
      <c r="U9" s="22"/>
    </row>
    <row r="10" spans="1:21" s="98" customFormat="1" x14ac:dyDescent="0.25">
      <c r="A10" s="98">
        <v>1</v>
      </c>
      <c r="B10" s="49"/>
      <c r="C10" s="100"/>
      <c r="D10" s="488" t="s">
        <v>271</v>
      </c>
      <c r="E10" s="624" t="s">
        <v>272</v>
      </c>
      <c r="F10" s="474" t="s">
        <v>210</v>
      </c>
      <c r="G10" s="475">
        <v>1500</v>
      </c>
      <c r="H10" s="476"/>
      <c r="I10" s="477">
        <v>5500</v>
      </c>
      <c r="J10" s="478">
        <v>6200</v>
      </c>
      <c r="K10" s="509">
        <v>6200</v>
      </c>
      <c r="L10" s="588"/>
      <c r="M10" s="570"/>
      <c r="N10" s="570"/>
      <c r="O10" s="571"/>
      <c r="P10" s="570"/>
      <c r="Q10" s="570"/>
      <c r="R10" s="570"/>
      <c r="S10" s="571"/>
      <c r="T10" s="561">
        <f t="shared" si="1"/>
        <v>0</v>
      </c>
      <c r="U10" s="22"/>
    </row>
    <row r="11" spans="1:21" s="98" customFormat="1" x14ac:dyDescent="0.25">
      <c r="B11" s="49"/>
      <c r="C11" s="100"/>
      <c r="D11" s="502"/>
      <c r="E11" s="524" t="s">
        <v>280</v>
      </c>
      <c r="F11" s="429"/>
      <c r="G11" s="506"/>
      <c r="H11" s="431"/>
      <c r="I11" s="432"/>
      <c r="J11" s="433"/>
      <c r="K11" s="510"/>
      <c r="L11" s="589"/>
      <c r="M11" s="590"/>
      <c r="N11" s="590"/>
      <c r="O11" s="591"/>
      <c r="P11" s="590"/>
      <c r="Q11" s="590"/>
      <c r="R11" s="590"/>
      <c r="S11" s="591"/>
      <c r="T11" s="565">
        <f t="shared" si="1"/>
        <v>0</v>
      </c>
      <c r="U11" s="22"/>
    </row>
    <row r="12" spans="1:21" x14ac:dyDescent="0.25">
      <c r="B12" s="49"/>
      <c r="C12" s="100"/>
      <c r="D12" s="446" t="s">
        <v>271</v>
      </c>
      <c r="E12" s="503" t="s">
        <v>119</v>
      </c>
      <c r="F12" s="429" t="s">
        <v>221</v>
      </c>
      <c r="G12" s="506">
        <v>1200</v>
      </c>
      <c r="H12" s="431"/>
      <c r="I12" s="432">
        <v>700</v>
      </c>
      <c r="J12" s="433"/>
      <c r="K12" s="510"/>
      <c r="L12" s="562"/>
      <c r="M12" s="563"/>
      <c r="N12" s="563"/>
      <c r="O12" s="564"/>
      <c r="P12" s="563"/>
      <c r="Q12" s="563"/>
      <c r="R12" s="563"/>
      <c r="S12" s="564"/>
      <c r="T12" s="565">
        <f t="shared" si="1"/>
        <v>0</v>
      </c>
      <c r="U12" s="22"/>
    </row>
    <row r="13" spans="1:21" x14ac:dyDescent="0.25">
      <c r="B13" s="49"/>
      <c r="C13" s="100"/>
      <c r="D13" s="19"/>
      <c r="E13" s="524" t="s">
        <v>280</v>
      </c>
      <c r="F13" s="429"/>
      <c r="G13" s="506"/>
      <c r="H13" s="431"/>
      <c r="I13" s="432"/>
      <c r="J13" s="433"/>
      <c r="K13" s="510"/>
      <c r="L13" s="562"/>
      <c r="M13" s="563"/>
      <c r="N13" s="563"/>
      <c r="O13" s="564"/>
      <c r="P13" s="563"/>
      <c r="Q13" s="563"/>
      <c r="R13" s="563"/>
      <c r="S13" s="564"/>
      <c r="T13" s="565">
        <f t="shared" si="1"/>
        <v>0</v>
      </c>
      <c r="U13" s="22"/>
    </row>
    <row r="14" spans="1:21" x14ac:dyDescent="0.25">
      <c r="A14" s="6">
        <v>1</v>
      </c>
      <c r="B14" s="49"/>
      <c r="C14" s="100"/>
      <c r="D14" s="473" t="s">
        <v>273</v>
      </c>
      <c r="E14" s="624" t="s">
        <v>272</v>
      </c>
      <c r="F14" s="474" t="s">
        <v>210</v>
      </c>
      <c r="G14" s="507">
        <v>1500</v>
      </c>
      <c r="H14" s="476"/>
      <c r="I14" s="477">
        <v>5000</v>
      </c>
      <c r="J14" s="478">
        <v>5000</v>
      </c>
      <c r="K14" s="509"/>
      <c r="L14" s="558"/>
      <c r="M14" s="559"/>
      <c r="N14" s="559"/>
      <c r="O14" s="560"/>
      <c r="P14" s="559"/>
      <c r="Q14" s="559"/>
      <c r="R14" s="559"/>
      <c r="S14" s="560"/>
      <c r="T14" s="561">
        <f t="shared" si="1"/>
        <v>0</v>
      </c>
      <c r="U14" s="22"/>
    </row>
    <row r="15" spans="1:21" x14ac:dyDescent="0.25">
      <c r="B15" s="49"/>
      <c r="C15" s="100"/>
      <c r="D15" s="504"/>
      <c r="E15" s="524" t="s">
        <v>280</v>
      </c>
      <c r="F15" s="371"/>
      <c r="G15" s="508"/>
      <c r="H15" s="380"/>
      <c r="I15" s="381"/>
      <c r="J15" s="382"/>
      <c r="K15" s="511"/>
      <c r="L15" s="566"/>
      <c r="M15" s="567"/>
      <c r="N15" s="567"/>
      <c r="O15" s="568"/>
      <c r="P15" s="567"/>
      <c r="Q15" s="567"/>
      <c r="R15" s="567"/>
      <c r="S15" s="568"/>
      <c r="T15" s="569">
        <f t="shared" si="1"/>
        <v>0</v>
      </c>
      <c r="U15" s="22"/>
    </row>
    <row r="16" spans="1:21" s="98" customFormat="1" x14ac:dyDescent="0.25">
      <c r="A16" s="98">
        <v>1</v>
      </c>
      <c r="B16" s="49"/>
      <c r="C16" s="100"/>
      <c r="D16" s="473" t="s">
        <v>274</v>
      </c>
      <c r="E16" s="624" t="s">
        <v>275</v>
      </c>
      <c r="F16" s="474" t="s">
        <v>210</v>
      </c>
      <c r="G16" s="507">
        <v>1500</v>
      </c>
      <c r="H16" s="476"/>
      <c r="I16" s="477">
        <v>800</v>
      </c>
      <c r="J16" s="478">
        <v>800</v>
      </c>
      <c r="K16" s="509">
        <v>800</v>
      </c>
      <c r="L16" s="588"/>
      <c r="M16" s="570"/>
      <c r="N16" s="570"/>
      <c r="O16" s="571"/>
      <c r="P16" s="570"/>
      <c r="Q16" s="570"/>
      <c r="R16" s="570"/>
      <c r="S16" s="571"/>
      <c r="T16" s="561">
        <f t="shared" si="1"/>
        <v>0</v>
      </c>
      <c r="U16" s="22"/>
    </row>
    <row r="17" spans="1:21" s="98" customFormat="1" x14ac:dyDescent="0.25">
      <c r="B17" s="49"/>
      <c r="C17" s="171"/>
      <c r="D17" s="504"/>
      <c r="E17" s="524" t="s">
        <v>280</v>
      </c>
      <c r="F17" s="371"/>
      <c r="G17" s="508"/>
      <c r="H17" s="380"/>
      <c r="I17" s="381"/>
      <c r="J17" s="382"/>
      <c r="K17" s="511"/>
      <c r="L17" s="592"/>
      <c r="M17" s="593"/>
      <c r="N17" s="593"/>
      <c r="O17" s="594"/>
      <c r="P17" s="593"/>
      <c r="Q17" s="593"/>
      <c r="R17" s="593"/>
      <c r="S17" s="594"/>
      <c r="T17" s="569">
        <f t="shared" si="1"/>
        <v>0</v>
      </c>
      <c r="U17" s="22"/>
    </row>
    <row r="18" spans="1:21" x14ac:dyDescent="0.25">
      <c r="B18" s="49"/>
      <c r="C18" s="50" t="s">
        <v>48</v>
      </c>
      <c r="D18" s="491"/>
      <c r="E18" s="51"/>
      <c r="F18" s="369"/>
      <c r="G18" s="376"/>
      <c r="H18" s="383"/>
      <c r="I18" s="384"/>
      <c r="J18" s="385"/>
      <c r="K18" s="388"/>
      <c r="L18" s="555">
        <f>+L20+L22+L24+L26+L28+L30+L32+L34+L36+L38+L40+L42+L44+L46+L48+L50+L52+L54+L56+L58+L60+L62+L64+L66+L68+L70+L72+L74+L76+L78+L80+L82+L84+L86+L88+L90+L92+L94+L96+L98+L100+L102+L104+L106+L108+L110+L112+L114+L116+L118+L120+L122+L124+L126+L128+L130+L132+L134+L136+L138+L140+L142+L144+L146+L148+L150+L152+L154+L156+L158+L160+L162+L164+L166+L168+L170+L172+L174+L176+L178+L180+L182+L184+L186+L188+L190+L192+L194+L196+L198+L200+L202+L204+L206+L208+L210+L212+L214+L216+L218+L220+L222+L224+L226+L228+L230+L232+L234+L236+L238+L240+L242+L244+L246+L248+L250+L252</f>
        <v>0</v>
      </c>
      <c r="M18" s="556">
        <f t="shared" ref="M18:S18" si="5">+M20+M22+M24+M26+M28+M30+M32+M34+M36+M38+M40+M42+M44+M46+M48+M50+M52+M54+M56+M58+M60+M62+M64+M66+M68+M70+M72+M74+M76+M78+M80+M82+M84+M86+M88+M90+M92+M94+M96+M98+M100+M102+M104+M106+M108+M110+M112+M114+M116+M118+M120+M122+M124+M126+M128+M130+M132+M134+M136+M138+M140+M142+M144+M146+M148+M150+M152+M154+M156+M158+M160+M162+M164+M166+M168+M170+M172+M174+M176+M178+M180+M182+M184+M186+M188+M190+M192+M194+M196+M198+M200+M202+M204+M206+M208+M210+M212+M214+M216+M218+M220+M222+M224+M226+M228+M230+M232+M234+M236+M238+M240+M242+M244+M246+M248+M250+M252</f>
        <v>0</v>
      </c>
      <c r="N18" s="556">
        <f t="shared" si="5"/>
        <v>0</v>
      </c>
      <c r="O18" s="557">
        <f t="shared" si="5"/>
        <v>0</v>
      </c>
      <c r="P18" s="556">
        <f t="shared" si="5"/>
        <v>0</v>
      </c>
      <c r="Q18" s="556">
        <f t="shared" si="5"/>
        <v>0</v>
      </c>
      <c r="R18" s="556">
        <f t="shared" si="5"/>
        <v>0</v>
      </c>
      <c r="S18" s="557">
        <f t="shared" si="5"/>
        <v>0</v>
      </c>
      <c r="T18" s="186">
        <f t="shared" si="1"/>
        <v>0</v>
      </c>
      <c r="U18" s="22"/>
    </row>
    <row r="19" spans="1:21" x14ac:dyDescent="0.25">
      <c r="B19" s="49"/>
      <c r="C19" s="505"/>
      <c r="D19" s="535"/>
      <c r="E19" s="366" t="s">
        <v>280</v>
      </c>
      <c r="F19" s="474"/>
      <c r="G19" s="475"/>
      <c r="H19" s="476"/>
      <c r="I19" s="477"/>
      <c r="J19" s="478"/>
      <c r="K19" s="479"/>
      <c r="L19" s="555">
        <f>+L21+L23+L25+L27+L29+L31+L33+L35+L37+L39+L41+L43+L45+L47+L49+L51+L53+L55+L57+L59+L61+L63+L65+L67+L69+L71+L73+L75+L77+L79+L81+L83+L85+L87+L89+L91+L93+L95+L97+L99+L101+L103+L105+L107+L109+L111+L113+L115+L117+L119+L121+L123+L125+L127+L129+L131+L133+L135+L137+L139+L141+L143+L145+L147+L149+L151+L153+L155+L157+L159+L161+L163+L165+L167+L169+L171+L173+L175+L177+L179+L181+L183+L185+L187+L189+L191+L193+L195+L197+L199+L201+L203+L205+L207+L209+L211+L213+L215+L217+L219+L221+L223+L225+L227+L229+L231+L233+L235+L237+L239+L241+L243+L245+L247+L249+L251+L253</f>
        <v>0</v>
      </c>
      <c r="M19" s="570">
        <f t="shared" ref="M19:S19" si="6">+M21+M23+M25+M27+M29+M31+M33+M35+M37+M39+M41+M43+M45+M47+M49+M51+M53+M55+M57+M59+M61+M63+M65+M67+M69+M71+M73+M75+M77+M79+M81+M83+M85+M87+M89+M91+M93+M95+M97+M99+M101+M103+M105+M107+M109+M111+M113+M115+M117+M119+M121+M123+M125+M127+M129+M131+M133+M135+M137+M139+M141+M143+M145+M147+M149+M151+M153+M155+M157+M159+M161+M163+M165+M167+M169+M171+M173+M175+M177+M179+M181+M183+M185+M187+M189+M191+M193+M195+M197+M199+M201+M203+M205+M207+M209+M211+M213+M215+M217+M219+M221+M223+M225+M227+M229+M231+M233+M235+M237+M239+M241+M243+M245+M247+M249+M251+M253</f>
        <v>0</v>
      </c>
      <c r="N19" s="570">
        <f t="shared" si="6"/>
        <v>0</v>
      </c>
      <c r="O19" s="571">
        <f t="shared" si="6"/>
        <v>0</v>
      </c>
      <c r="P19" s="570">
        <f t="shared" si="6"/>
        <v>0</v>
      </c>
      <c r="Q19" s="570">
        <f t="shared" si="6"/>
        <v>0</v>
      </c>
      <c r="R19" s="570">
        <f t="shared" si="6"/>
        <v>0</v>
      </c>
      <c r="S19" s="571">
        <f t="shared" si="6"/>
        <v>0</v>
      </c>
      <c r="T19" s="561">
        <f t="shared" si="1"/>
        <v>0</v>
      </c>
      <c r="U19" s="22"/>
    </row>
    <row r="20" spans="1:21" x14ac:dyDescent="0.25">
      <c r="A20" s="6">
        <v>1</v>
      </c>
      <c r="B20" s="49"/>
      <c r="C20" s="100"/>
      <c r="D20" s="473" t="s">
        <v>66</v>
      </c>
      <c r="E20" s="624" t="s">
        <v>67</v>
      </c>
      <c r="F20" s="474" t="s">
        <v>216</v>
      </c>
      <c r="G20" s="475">
        <v>400</v>
      </c>
      <c r="H20" s="476">
        <v>3</v>
      </c>
      <c r="I20" s="477"/>
      <c r="J20" s="478">
        <v>3</v>
      </c>
      <c r="K20" s="479"/>
      <c r="L20" s="558"/>
      <c r="M20" s="559"/>
      <c r="N20" s="559"/>
      <c r="O20" s="560"/>
      <c r="P20" s="559"/>
      <c r="Q20" s="559"/>
      <c r="R20" s="559"/>
      <c r="S20" s="560"/>
      <c r="T20" s="561">
        <f t="shared" si="1"/>
        <v>0</v>
      </c>
      <c r="U20" s="22"/>
    </row>
    <row r="21" spans="1:21" x14ac:dyDescent="0.25">
      <c r="B21" s="49"/>
      <c r="C21" s="100"/>
      <c r="D21" s="504"/>
      <c r="E21" s="524" t="s">
        <v>280</v>
      </c>
      <c r="F21" s="371"/>
      <c r="G21" s="375"/>
      <c r="H21" s="380"/>
      <c r="I21" s="381"/>
      <c r="J21" s="382"/>
      <c r="K21" s="387"/>
      <c r="L21" s="566"/>
      <c r="M21" s="567"/>
      <c r="N21" s="567"/>
      <c r="O21" s="568"/>
      <c r="P21" s="567"/>
      <c r="Q21" s="567"/>
      <c r="R21" s="567"/>
      <c r="S21" s="568"/>
      <c r="T21" s="569">
        <f t="shared" si="1"/>
        <v>0</v>
      </c>
      <c r="U21" s="22"/>
    </row>
    <row r="22" spans="1:21" x14ac:dyDescent="0.25">
      <c r="A22" s="6">
        <v>1</v>
      </c>
      <c r="B22" s="49"/>
      <c r="C22" s="100"/>
      <c r="D22" s="473" t="s">
        <v>68</v>
      </c>
      <c r="E22" s="624" t="s">
        <v>67</v>
      </c>
      <c r="F22" s="474" t="s">
        <v>216</v>
      </c>
      <c r="G22" s="475">
        <v>400</v>
      </c>
      <c r="H22" s="476">
        <v>2</v>
      </c>
      <c r="I22" s="477"/>
      <c r="J22" s="478">
        <v>2</v>
      </c>
      <c r="K22" s="479"/>
      <c r="L22" s="558"/>
      <c r="M22" s="559"/>
      <c r="N22" s="559"/>
      <c r="O22" s="560"/>
      <c r="P22" s="559"/>
      <c r="Q22" s="559"/>
      <c r="R22" s="559"/>
      <c r="S22" s="560"/>
      <c r="T22" s="561">
        <f t="shared" si="1"/>
        <v>0</v>
      </c>
      <c r="U22" s="22"/>
    </row>
    <row r="23" spans="1:21" x14ac:dyDescent="0.25">
      <c r="B23" s="49"/>
      <c r="C23" s="100"/>
      <c r="D23" s="504"/>
      <c r="E23" s="524" t="s">
        <v>280</v>
      </c>
      <c r="F23" s="371"/>
      <c r="G23" s="375"/>
      <c r="H23" s="380"/>
      <c r="I23" s="381"/>
      <c r="J23" s="382"/>
      <c r="K23" s="387"/>
      <c r="L23" s="566"/>
      <c r="M23" s="567"/>
      <c r="N23" s="567"/>
      <c r="O23" s="568"/>
      <c r="P23" s="567"/>
      <c r="Q23" s="567"/>
      <c r="R23" s="567"/>
      <c r="S23" s="568"/>
      <c r="T23" s="569">
        <f t="shared" si="1"/>
        <v>0</v>
      </c>
      <c r="U23" s="22"/>
    </row>
    <row r="24" spans="1:21" x14ac:dyDescent="0.25">
      <c r="A24" s="6">
        <v>1</v>
      </c>
      <c r="B24" s="49"/>
      <c r="C24" s="100"/>
      <c r="D24" s="473" t="s">
        <v>69</v>
      </c>
      <c r="E24" s="624" t="s">
        <v>70</v>
      </c>
      <c r="F24" s="474" t="s">
        <v>216</v>
      </c>
      <c r="G24" s="475">
        <v>500</v>
      </c>
      <c r="H24" s="476">
        <v>19</v>
      </c>
      <c r="I24" s="477">
        <v>58</v>
      </c>
      <c r="J24" s="478">
        <v>77</v>
      </c>
      <c r="K24" s="479"/>
      <c r="L24" s="558"/>
      <c r="M24" s="559"/>
      <c r="N24" s="559"/>
      <c r="O24" s="560"/>
      <c r="P24" s="559"/>
      <c r="Q24" s="559"/>
      <c r="R24" s="559"/>
      <c r="S24" s="560"/>
      <c r="T24" s="561">
        <f t="shared" si="1"/>
        <v>0</v>
      </c>
      <c r="U24" s="22"/>
    </row>
    <row r="25" spans="1:21" x14ac:dyDescent="0.25">
      <c r="B25" s="49"/>
      <c r="C25" s="100"/>
      <c r="D25" s="504"/>
      <c r="E25" s="524" t="s">
        <v>280</v>
      </c>
      <c r="F25" s="371"/>
      <c r="G25" s="375"/>
      <c r="H25" s="380"/>
      <c r="I25" s="381"/>
      <c r="J25" s="382"/>
      <c r="K25" s="387"/>
      <c r="L25" s="566"/>
      <c r="M25" s="567"/>
      <c r="N25" s="567"/>
      <c r="O25" s="568"/>
      <c r="P25" s="567"/>
      <c r="Q25" s="567"/>
      <c r="R25" s="567"/>
      <c r="S25" s="568"/>
      <c r="T25" s="569">
        <f t="shared" si="1"/>
        <v>0</v>
      </c>
      <c r="U25" s="22"/>
    </row>
    <row r="26" spans="1:21" x14ac:dyDescent="0.25">
      <c r="A26" s="6">
        <v>1</v>
      </c>
      <c r="B26" s="49"/>
      <c r="C26" s="100"/>
      <c r="D26" s="473" t="s">
        <v>71</v>
      </c>
      <c r="E26" s="624" t="s">
        <v>72</v>
      </c>
      <c r="F26" s="474" t="s">
        <v>216</v>
      </c>
      <c r="G26" s="475">
        <v>500</v>
      </c>
      <c r="H26" s="476">
        <v>23</v>
      </c>
      <c r="I26" s="477"/>
      <c r="J26" s="478">
        <v>23</v>
      </c>
      <c r="K26" s="479"/>
      <c r="L26" s="558"/>
      <c r="M26" s="559"/>
      <c r="N26" s="559"/>
      <c r="O26" s="560"/>
      <c r="P26" s="559"/>
      <c r="Q26" s="559"/>
      <c r="R26" s="559"/>
      <c r="S26" s="560"/>
      <c r="T26" s="561">
        <f t="shared" si="1"/>
        <v>0</v>
      </c>
      <c r="U26" s="22"/>
    </row>
    <row r="27" spans="1:21" x14ac:dyDescent="0.25">
      <c r="B27" s="49"/>
      <c r="C27" s="100"/>
      <c r="D27" s="504"/>
      <c r="E27" s="524" t="s">
        <v>280</v>
      </c>
      <c r="F27" s="371"/>
      <c r="G27" s="375"/>
      <c r="H27" s="380"/>
      <c r="I27" s="381"/>
      <c r="J27" s="382"/>
      <c r="K27" s="387"/>
      <c r="L27" s="566"/>
      <c r="M27" s="567"/>
      <c r="N27" s="567"/>
      <c r="O27" s="568"/>
      <c r="P27" s="567"/>
      <c r="Q27" s="567"/>
      <c r="R27" s="567"/>
      <c r="S27" s="568"/>
      <c r="T27" s="569">
        <f t="shared" si="1"/>
        <v>0</v>
      </c>
      <c r="U27" s="22"/>
    </row>
    <row r="28" spans="1:21" x14ac:dyDescent="0.25">
      <c r="A28" s="6">
        <v>1</v>
      </c>
      <c r="B28" s="49"/>
      <c r="C28" s="100"/>
      <c r="D28" s="473" t="s">
        <v>73</v>
      </c>
      <c r="E28" s="624" t="s">
        <v>74</v>
      </c>
      <c r="F28" s="474" t="s">
        <v>217</v>
      </c>
      <c r="G28" s="475">
        <v>406</v>
      </c>
      <c r="H28" s="476">
        <v>19</v>
      </c>
      <c r="I28" s="477"/>
      <c r="J28" s="478">
        <v>19</v>
      </c>
      <c r="K28" s="479"/>
      <c r="L28" s="558"/>
      <c r="M28" s="559"/>
      <c r="N28" s="559"/>
      <c r="O28" s="560"/>
      <c r="P28" s="559"/>
      <c r="Q28" s="559"/>
      <c r="R28" s="559"/>
      <c r="S28" s="560"/>
      <c r="T28" s="561">
        <f t="shared" si="1"/>
        <v>0</v>
      </c>
      <c r="U28" s="22"/>
    </row>
    <row r="29" spans="1:21" x14ac:dyDescent="0.25">
      <c r="B29" s="49"/>
      <c r="C29" s="100"/>
      <c r="D29" s="504"/>
      <c r="E29" s="524" t="s">
        <v>280</v>
      </c>
      <c r="F29" s="371"/>
      <c r="G29" s="375"/>
      <c r="H29" s="380"/>
      <c r="I29" s="381"/>
      <c r="J29" s="382"/>
      <c r="K29" s="387"/>
      <c r="L29" s="566"/>
      <c r="M29" s="567"/>
      <c r="N29" s="567"/>
      <c r="O29" s="568"/>
      <c r="P29" s="567"/>
      <c r="Q29" s="567"/>
      <c r="R29" s="567"/>
      <c r="S29" s="568"/>
      <c r="T29" s="569">
        <f t="shared" si="1"/>
        <v>0</v>
      </c>
      <c r="U29" s="22"/>
    </row>
    <row r="30" spans="1:21" x14ac:dyDescent="0.25">
      <c r="A30" s="6">
        <v>1</v>
      </c>
      <c r="B30" s="49"/>
      <c r="C30" s="100"/>
      <c r="D30" s="473" t="s">
        <v>75</v>
      </c>
      <c r="E30" s="624" t="s">
        <v>74</v>
      </c>
      <c r="F30" s="474" t="s">
        <v>217</v>
      </c>
      <c r="G30" s="475">
        <v>406</v>
      </c>
      <c r="H30" s="476">
        <v>19</v>
      </c>
      <c r="I30" s="477"/>
      <c r="J30" s="478">
        <v>19</v>
      </c>
      <c r="K30" s="479"/>
      <c r="L30" s="558"/>
      <c r="M30" s="559"/>
      <c r="N30" s="559"/>
      <c r="O30" s="560"/>
      <c r="P30" s="559"/>
      <c r="Q30" s="559"/>
      <c r="R30" s="559"/>
      <c r="S30" s="560"/>
      <c r="T30" s="561">
        <f t="shared" si="1"/>
        <v>0</v>
      </c>
      <c r="U30" s="22"/>
    </row>
    <row r="31" spans="1:21" x14ac:dyDescent="0.25">
      <c r="B31" s="49"/>
      <c r="C31" s="100"/>
      <c r="D31" s="504"/>
      <c r="E31" s="524" t="s">
        <v>280</v>
      </c>
      <c r="F31" s="371"/>
      <c r="G31" s="375"/>
      <c r="H31" s="380"/>
      <c r="I31" s="381"/>
      <c r="J31" s="382"/>
      <c r="K31" s="387"/>
      <c r="L31" s="566"/>
      <c r="M31" s="567"/>
      <c r="N31" s="567"/>
      <c r="O31" s="568"/>
      <c r="P31" s="567"/>
      <c r="Q31" s="567"/>
      <c r="R31" s="567"/>
      <c r="S31" s="568"/>
      <c r="T31" s="569">
        <f t="shared" si="1"/>
        <v>0</v>
      </c>
      <c r="U31" s="22"/>
    </row>
    <row r="32" spans="1:21" x14ac:dyDescent="0.25">
      <c r="A32" s="6">
        <v>1</v>
      </c>
      <c r="B32" s="49"/>
      <c r="C32" s="100"/>
      <c r="D32" s="473" t="s">
        <v>76</v>
      </c>
      <c r="E32" s="624" t="s">
        <v>70</v>
      </c>
      <c r="F32" s="474" t="s">
        <v>218</v>
      </c>
      <c r="G32" s="475">
        <v>1000</v>
      </c>
      <c r="H32" s="476">
        <v>22</v>
      </c>
      <c r="I32" s="477">
        <v>369</v>
      </c>
      <c r="J32" s="478">
        <v>391</v>
      </c>
      <c r="K32" s="479"/>
      <c r="L32" s="558"/>
      <c r="M32" s="559"/>
      <c r="N32" s="559"/>
      <c r="O32" s="560"/>
      <c r="P32" s="559"/>
      <c r="Q32" s="559"/>
      <c r="R32" s="559"/>
      <c r="S32" s="560"/>
      <c r="T32" s="561">
        <f t="shared" si="1"/>
        <v>0</v>
      </c>
      <c r="U32" s="22"/>
    </row>
    <row r="33" spans="1:21" x14ac:dyDescent="0.25">
      <c r="B33" s="49"/>
      <c r="C33" s="100"/>
      <c r="D33" s="504"/>
      <c r="E33" s="524" t="s">
        <v>280</v>
      </c>
      <c r="F33" s="371"/>
      <c r="G33" s="375"/>
      <c r="H33" s="380"/>
      <c r="I33" s="381"/>
      <c r="J33" s="382"/>
      <c r="K33" s="387"/>
      <c r="L33" s="566"/>
      <c r="M33" s="567"/>
      <c r="N33" s="567"/>
      <c r="O33" s="568"/>
      <c r="P33" s="567"/>
      <c r="Q33" s="567"/>
      <c r="R33" s="567"/>
      <c r="S33" s="568"/>
      <c r="T33" s="569">
        <f t="shared" si="1"/>
        <v>0</v>
      </c>
      <c r="U33" s="22"/>
    </row>
    <row r="34" spans="1:21" x14ac:dyDescent="0.25">
      <c r="A34" s="6">
        <v>1</v>
      </c>
      <c r="B34" s="49"/>
      <c r="C34" s="100"/>
      <c r="D34" s="473" t="s">
        <v>77</v>
      </c>
      <c r="E34" s="624" t="s">
        <v>78</v>
      </c>
      <c r="F34" s="474" t="s">
        <v>218</v>
      </c>
      <c r="G34" s="475">
        <v>700</v>
      </c>
      <c r="H34" s="476">
        <v>84</v>
      </c>
      <c r="I34" s="477"/>
      <c r="J34" s="478">
        <v>84</v>
      </c>
      <c r="K34" s="479"/>
      <c r="L34" s="558"/>
      <c r="M34" s="559"/>
      <c r="N34" s="559"/>
      <c r="O34" s="560"/>
      <c r="P34" s="559"/>
      <c r="Q34" s="559"/>
      <c r="R34" s="559"/>
      <c r="S34" s="560"/>
      <c r="T34" s="561">
        <f t="shared" si="1"/>
        <v>0</v>
      </c>
      <c r="U34" s="2"/>
    </row>
    <row r="35" spans="1:21" x14ac:dyDescent="0.25">
      <c r="B35" s="49"/>
      <c r="C35" s="100"/>
      <c r="D35" s="504"/>
      <c r="E35" s="524" t="s">
        <v>280</v>
      </c>
      <c r="F35" s="371"/>
      <c r="G35" s="375"/>
      <c r="H35" s="380"/>
      <c r="I35" s="381"/>
      <c r="J35" s="382"/>
      <c r="K35" s="387"/>
      <c r="L35" s="566"/>
      <c r="M35" s="567"/>
      <c r="N35" s="567"/>
      <c r="O35" s="568"/>
      <c r="P35" s="567"/>
      <c r="Q35" s="567"/>
      <c r="R35" s="567"/>
      <c r="S35" s="568"/>
      <c r="T35" s="569">
        <f t="shared" si="1"/>
        <v>0</v>
      </c>
      <c r="U35" s="2"/>
    </row>
    <row r="36" spans="1:21" x14ac:dyDescent="0.25">
      <c r="A36" s="6">
        <v>1</v>
      </c>
      <c r="B36" s="49"/>
      <c r="C36" s="100"/>
      <c r="D36" s="473" t="s">
        <v>79</v>
      </c>
      <c r="E36" s="624" t="s">
        <v>78</v>
      </c>
      <c r="F36" s="474" t="s">
        <v>218</v>
      </c>
      <c r="G36" s="475">
        <v>700</v>
      </c>
      <c r="H36" s="476">
        <v>228</v>
      </c>
      <c r="I36" s="477"/>
      <c r="J36" s="478">
        <v>228</v>
      </c>
      <c r="K36" s="479"/>
      <c r="L36" s="558"/>
      <c r="M36" s="559"/>
      <c r="N36" s="559"/>
      <c r="O36" s="560"/>
      <c r="P36" s="559"/>
      <c r="Q36" s="559"/>
      <c r="R36" s="559"/>
      <c r="S36" s="560"/>
      <c r="T36" s="561">
        <f t="shared" si="1"/>
        <v>0</v>
      </c>
      <c r="U36" s="18"/>
    </row>
    <row r="37" spans="1:21" x14ac:dyDescent="0.25">
      <c r="B37" s="49"/>
      <c r="C37" s="100"/>
      <c r="D37" s="504"/>
      <c r="E37" s="524" t="s">
        <v>280</v>
      </c>
      <c r="F37" s="371"/>
      <c r="G37" s="375"/>
      <c r="H37" s="380"/>
      <c r="I37" s="381"/>
      <c r="J37" s="382"/>
      <c r="K37" s="387"/>
      <c r="L37" s="566"/>
      <c r="M37" s="567"/>
      <c r="N37" s="567"/>
      <c r="O37" s="568"/>
      <c r="P37" s="567"/>
      <c r="Q37" s="567"/>
      <c r="R37" s="567"/>
      <c r="S37" s="568"/>
      <c r="T37" s="569">
        <f t="shared" si="1"/>
        <v>0</v>
      </c>
      <c r="U37" s="18"/>
    </row>
    <row r="38" spans="1:21" x14ac:dyDescent="0.25">
      <c r="A38" s="6">
        <v>1</v>
      </c>
      <c r="B38" s="49"/>
      <c r="C38" s="100"/>
      <c r="D38" s="473" t="s">
        <v>80</v>
      </c>
      <c r="E38" s="624" t="s">
        <v>81</v>
      </c>
      <c r="F38" s="474" t="s">
        <v>216</v>
      </c>
      <c r="G38" s="475">
        <v>700</v>
      </c>
      <c r="H38" s="476">
        <v>70</v>
      </c>
      <c r="I38" s="477"/>
      <c r="J38" s="478">
        <v>70</v>
      </c>
      <c r="K38" s="479"/>
      <c r="L38" s="558"/>
      <c r="M38" s="559"/>
      <c r="N38" s="559"/>
      <c r="O38" s="560"/>
      <c r="P38" s="559"/>
      <c r="Q38" s="559"/>
      <c r="R38" s="559"/>
      <c r="S38" s="560"/>
      <c r="T38" s="561">
        <f t="shared" si="1"/>
        <v>0</v>
      </c>
      <c r="U38" s="18"/>
    </row>
    <row r="39" spans="1:21" x14ac:dyDescent="0.25">
      <c r="B39" s="49"/>
      <c r="C39" s="100"/>
      <c r="D39" s="504"/>
      <c r="E39" s="524" t="s">
        <v>280</v>
      </c>
      <c r="F39" s="371"/>
      <c r="G39" s="375"/>
      <c r="H39" s="380"/>
      <c r="I39" s="381"/>
      <c r="J39" s="382"/>
      <c r="K39" s="387"/>
      <c r="L39" s="566"/>
      <c r="M39" s="567"/>
      <c r="N39" s="567"/>
      <c r="O39" s="568"/>
      <c r="P39" s="567"/>
      <c r="Q39" s="567"/>
      <c r="R39" s="567"/>
      <c r="S39" s="568"/>
      <c r="T39" s="569">
        <f t="shared" si="1"/>
        <v>0</v>
      </c>
      <c r="U39" s="18"/>
    </row>
    <row r="40" spans="1:21" x14ac:dyDescent="0.25">
      <c r="A40" s="6">
        <v>1</v>
      </c>
      <c r="B40" s="49"/>
      <c r="C40" s="100"/>
      <c r="D40" s="473" t="s">
        <v>82</v>
      </c>
      <c r="E40" s="624" t="s">
        <v>83</v>
      </c>
      <c r="F40" s="474" t="s">
        <v>216</v>
      </c>
      <c r="G40" s="475">
        <v>400</v>
      </c>
      <c r="H40" s="476">
        <v>3</v>
      </c>
      <c r="I40" s="477">
        <v>1038</v>
      </c>
      <c r="J40" s="478">
        <v>1041</v>
      </c>
      <c r="K40" s="479"/>
      <c r="L40" s="558"/>
      <c r="M40" s="559"/>
      <c r="N40" s="559"/>
      <c r="O40" s="560"/>
      <c r="P40" s="559"/>
      <c r="Q40" s="559"/>
      <c r="R40" s="559"/>
      <c r="S40" s="560"/>
      <c r="T40" s="561">
        <f t="shared" si="1"/>
        <v>0</v>
      </c>
      <c r="U40" s="2"/>
    </row>
    <row r="41" spans="1:21" x14ac:dyDescent="0.25">
      <c r="B41" s="49"/>
      <c r="C41" s="100"/>
      <c r="D41" s="504"/>
      <c r="E41" s="525" t="s">
        <v>280</v>
      </c>
      <c r="F41" s="371"/>
      <c r="G41" s="375"/>
      <c r="H41" s="380"/>
      <c r="I41" s="381"/>
      <c r="J41" s="382"/>
      <c r="K41" s="387"/>
      <c r="L41" s="566"/>
      <c r="M41" s="567"/>
      <c r="N41" s="567"/>
      <c r="O41" s="568"/>
      <c r="P41" s="567"/>
      <c r="Q41" s="567"/>
      <c r="R41" s="567"/>
      <c r="S41" s="568"/>
      <c r="T41" s="569">
        <f t="shared" si="1"/>
        <v>0</v>
      </c>
      <c r="U41" s="2"/>
    </row>
    <row r="42" spans="1:21" s="98" customFormat="1" x14ac:dyDescent="0.25">
      <c r="A42" s="98">
        <v>1</v>
      </c>
      <c r="B42" s="49"/>
      <c r="C42" s="100"/>
      <c r="D42" s="19" t="s">
        <v>84</v>
      </c>
      <c r="E42" s="444" t="s">
        <v>85</v>
      </c>
      <c r="F42" s="108" t="s">
        <v>216</v>
      </c>
      <c r="G42" s="464">
        <v>400</v>
      </c>
      <c r="H42" s="465">
        <v>385</v>
      </c>
      <c r="I42" s="466"/>
      <c r="J42" s="467">
        <v>705</v>
      </c>
      <c r="K42" s="445">
        <v>320</v>
      </c>
      <c r="L42" s="584"/>
      <c r="M42" s="585"/>
      <c r="N42" s="585"/>
      <c r="O42" s="586"/>
      <c r="P42" s="585"/>
      <c r="Q42" s="585"/>
      <c r="R42" s="585"/>
      <c r="S42" s="586"/>
      <c r="T42" s="575">
        <f t="shared" si="1"/>
        <v>0</v>
      </c>
    </row>
    <row r="43" spans="1:21" s="98" customFormat="1" x14ac:dyDescent="0.25">
      <c r="B43" s="49"/>
      <c r="C43" s="100"/>
      <c r="D43" s="502"/>
      <c r="E43" s="524" t="s">
        <v>280</v>
      </c>
      <c r="F43" s="429"/>
      <c r="G43" s="430"/>
      <c r="H43" s="431"/>
      <c r="I43" s="432"/>
      <c r="J43" s="433"/>
      <c r="K43" s="434"/>
      <c r="L43" s="589"/>
      <c r="M43" s="590"/>
      <c r="N43" s="590"/>
      <c r="O43" s="591"/>
      <c r="P43" s="590"/>
      <c r="Q43" s="590"/>
      <c r="R43" s="590"/>
      <c r="S43" s="591"/>
      <c r="T43" s="565">
        <f t="shared" si="1"/>
        <v>0</v>
      </c>
    </row>
    <row r="44" spans="1:21" x14ac:dyDescent="0.25">
      <c r="B44" s="49"/>
      <c r="C44" s="100"/>
      <c r="D44" s="427" t="s">
        <v>84</v>
      </c>
      <c r="E44" s="503" t="s">
        <v>85</v>
      </c>
      <c r="F44" s="429" t="s">
        <v>216</v>
      </c>
      <c r="G44" s="430">
        <v>400</v>
      </c>
      <c r="H44" s="431">
        <v>320</v>
      </c>
      <c r="I44" s="432"/>
      <c r="J44" s="433"/>
      <c r="K44" s="434"/>
      <c r="L44" s="562"/>
      <c r="M44" s="563"/>
      <c r="N44" s="563"/>
      <c r="O44" s="564"/>
      <c r="P44" s="563"/>
      <c r="Q44" s="563"/>
      <c r="R44" s="563"/>
      <c r="S44" s="564"/>
      <c r="T44" s="565">
        <f t="shared" si="1"/>
        <v>0</v>
      </c>
    </row>
    <row r="45" spans="1:21" x14ac:dyDescent="0.25">
      <c r="B45" s="49"/>
      <c r="C45" s="100"/>
      <c r="D45" s="502"/>
      <c r="E45" s="524" t="s">
        <v>280</v>
      </c>
      <c r="F45" s="429"/>
      <c r="G45" s="430"/>
      <c r="H45" s="431"/>
      <c r="I45" s="432"/>
      <c r="J45" s="433"/>
      <c r="K45" s="434"/>
      <c r="L45" s="562"/>
      <c r="M45" s="563"/>
      <c r="N45" s="563"/>
      <c r="O45" s="564"/>
      <c r="P45" s="563"/>
      <c r="Q45" s="563"/>
      <c r="R45" s="563"/>
      <c r="S45" s="564"/>
      <c r="T45" s="565">
        <f t="shared" si="1"/>
        <v>0</v>
      </c>
    </row>
    <row r="46" spans="1:21" s="98" customFormat="1" x14ac:dyDescent="0.25">
      <c r="A46" s="98">
        <v>1</v>
      </c>
      <c r="B46" s="49"/>
      <c r="C46" s="100"/>
      <c r="D46" s="473" t="s">
        <v>86</v>
      </c>
      <c r="E46" s="624" t="s">
        <v>276</v>
      </c>
      <c r="F46" s="474" t="s">
        <v>216</v>
      </c>
      <c r="G46" s="475">
        <v>600</v>
      </c>
      <c r="H46" s="476">
        <v>82</v>
      </c>
      <c r="I46" s="477"/>
      <c r="J46" s="478">
        <v>618</v>
      </c>
      <c r="K46" s="479">
        <v>371</v>
      </c>
      <c r="L46" s="588"/>
      <c r="M46" s="570"/>
      <c r="N46" s="570"/>
      <c r="O46" s="571"/>
      <c r="P46" s="570"/>
      <c r="Q46" s="570"/>
      <c r="R46" s="570"/>
      <c r="S46" s="571"/>
      <c r="T46" s="561">
        <f t="shared" si="1"/>
        <v>0</v>
      </c>
    </row>
    <row r="47" spans="1:21" s="98" customFormat="1" x14ac:dyDescent="0.25">
      <c r="B47" s="49"/>
      <c r="C47" s="100"/>
      <c r="D47" s="515"/>
      <c r="E47" s="524" t="s">
        <v>280</v>
      </c>
      <c r="F47" s="370"/>
      <c r="G47" s="374"/>
      <c r="H47" s="377"/>
      <c r="I47" s="378"/>
      <c r="J47" s="379"/>
      <c r="K47" s="386"/>
      <c r="L47" s="595"/>
      <c r="M47" s="596"/>
      <c r="N47" s="596"/>
      <c r="O47" s="597"/>
      <c r="P47" s="596"/>
      <c r="Q47" s="596"/>
      <c r="R47" s="596"/>
      <c r="S47" s="597"/>
      <c r="T47" s="579">
        <f t="shared" si="1"/>
        <v>0</v>
      </c>
    </row>
    <row r="48" spans="1:21" x14ac:dyDescent="0.25">
      <c r="B48" s="49"/>
      <c r="C48" s="100"/>
      <c r="D48" s="446" t="s">
        <v>86</v>
      </c>
      <c r="E48" s="503" t="s">
        <v>222</v>
      </c>
      <c r="F48" s="429" t="s">
        <v>216</v>
      </c>
      <c r="G48" s="430">
        <v>400</v>
      </c>
      <c r="H48" s="431">
        <v>371</v>
      </c>
      <c r="I48" s="432"/>
      <c r="J48" s="433"/>
      <c r="K48" s="434"/>
      <c r="L48" s="562"/>
      <c r="M48" s="563"/>
      <c r="N48" s="563"/>
      <c r="O48" s="564"/>
      <c r="P48" s="563"/>
      <c r="Q48" s="563"/>
      <c r="R48" s="563"/>
      <c r="S48" s="564"/>
      <c r="T48" s="565">
        <f t="shared" si="1"/>
        <v>0</v>
      </c>
    </row>
    <row r="49" spans="1:20" x14ac:dyDescent="0.25">
      <c r="B49" s="49"/>
      <c r="C49" s="100"/>
      <c r="D49" s="502"/>
      <c r="E49" s="524" t="s">
        <v>280</v>
      </c>
      <c r="F49" s="429"/>
      <c r="G49" s="430"/>
      <c r="H49" s="431"/>
      <c r="I49" s="432"/>
      <c r="J49" s="433"/>
      <c r="K49" s="434"/>
      <c r="L49" s="562"/>
      <c r="M49" s="563"/>
      <c r="N49" s="563"/>
      <c r="O49" s="564"/>
      <c r="P49" s="563"/>
      <c r="Q49" s="563"/>
      <c r="R49" s="563"/>
      <c r="S49" s="564"/>
      <c r="T49" s="565">
        <f t="shared" si="1"/>
        <v>0</v>
      </c>
    </row>
    <row r="50" spans="1:20" x14ac:dyDescent="0.25">
      <c r="B50" s="49"/>
      <c r="C50" s="100"/>
      <c r="D50" s="446" t="s">
        <v>86</v>
      </c>
      <c r="E50" s="503" t="s">
        <v>222</v>
      </c>
      <c r="F50" s="429" t="s">
        <v>216</v>
      </c>
      <c r="G50" s="430">
        <v>400</v>
      </c>
      <c r="H50" s="431">
        <v>165</v>
      </c>
      <c r="I50" s="432"/>
      <c r="J50" s="433"/>
      <c r="K50" s="434"/>
      <c r="L50" s="562"/>
      <c r="M50" s="563"/>
      <c r="N50" s="563"/>
      <c r="O50" s="564"/>
      <c r="P50" s="563"/>
      <c r="Q50" s="563"/>
      <c r="R50" s="563"/>
      <c r="S50" s="564"/>
      <c r="T50" s="565">
        <f t="shared" si="1"/>
        <v>0</v>
      </c>
    </row>
    <row r="51" spans="1:20" x14ac:dyDescent="0.25">
      <c r="B51" s="49"/>
      <c r="C51" s="100"/>
      <c r="D51" s="502"/>
      <c r="E51" s="524" t="s">
        <v>280</v>
      </c>
      <c r="F51" s="429"/>
      <c r="G51" s="430"/>
      <c r="H51" s="431"/>
      <c r="I51" s="432"/>
      <c r="J51" s="433"/>
      <c r="K51" s="434"/>
      <c r="L51" s="562"/>
      <c r="M51" s="563"/>
      <c r="N51" s="563"/>
      <c r="O51" s="564"/>
      <c r="P51" s="563"/>
      <c r="Q51" s="563"/>
      <c r="R51" s="563"/>
      <c r="S51" s="564"/>
      <c r="T51" s="565">
        <f t="shared" si="1"/>
        <v>0</v>
      </c>
    </row>
    <row r="52" spans="1:20" x14ac:dyDescent="0.25">
      <c r="A52" s="6">
        <v>1</v>
      </c>
      <c r="B52" s="49"/>
      <c r="C52" s="100"/>
      <c r="D52" s="473" t="s">
        <v>87</v>
      </c>
      <c r="E52" s="624" t="s">
        <v>88</v>
      </c>
      <c r="F52" s="474" t="s">
        <v>216</v>
      </c>
      <c r="G52" s="475">
        <v>400</v>
      </c>
      <c r="H52" s="476">
        <v>34</v>
      </c>
      <c r="I52" s="477"/>
      <c r="J52" s="478">
        <v>88</v>
      </c>
      <c r="K52" s="479"/>
      <c r="L52" s="558"/>
      <c r="M52" s="559"/>
      <c r="N52" s="559"/>
      <c r="O52" s="560"/>
      <c r="P52" s="559"/>
      <c r="Q52" s="559"/>
      <c r="R52" s="559"/>
      <c r="S52" s="560"/>
      <c r="T52" s="561">
        <f t="shared" si="1"/>
        <v>0</v>
      </c>
    </row>
    <row r="53" spans="1:20" x14ac:dyDescent="0.25">
      <c r="B53" s="49"/>
      <c r="C53" s="100"/>
      <c r="D53" s="502"/>
      <c r="E53" s="524" t="s">
        <v>280</v>
      </c>
      <c r="F53" s="429"/>
      <c r="G53" s="430"/>
      <c r="H53" s="431"/>
      <c r="I53" s="432"/>
      <c r="J53" s="433"/>
      <c r="K53" s="434"/>
      <c r="L53" s="562"/>
      <c r="M53" s="563"/>
      <c r="N53" s="563"/>
      <c r="O53" s="564"/>
      <c r="P53" s="563"/>
      <c r="Q53" s="563"/>
      <c r="R53" s="563"/>
      <c r="S53" s="564"/>
      <c r="T53" s="565">
        <f t="shared" si="1"/>
        <v>0</v>
      </c>
    </row>
    <row r="54" spans="1:20" x14ac:dyDescent="0.25">
      <c r="B54" s="49"/>
      <c r="C54" s="100"/>
      <c r="D54" s="446" t="s">
        <v>87</v>
      </c>
      <c r="E54" s="503" t="s">
        <v>88</v>
      </c>
      <c r="F54" s="429" t="s">
        <v>217</v>
      </c>
      <c r="G54" s="430">
        <v>406</v>
      </c>
      <c r="H54" s="431">
        <v>54</v>
      </c>
      <c r="I54" s="432"/>
      <c r="J54" s="433"/>
      <c r="K54" s="434"/>
      <c r="L54" s="562"/>
      <c r="M54" s="563"/>
      <c r="N54" s="563"/>
      <c r="O54" s="564"/>
      <c r="P54" s="563"/>
      <c r="Q54" s="563"/>
      <c r="R54" s="563"/>
      <c r="S54" s="564"/>
      <c r="T54" s="565">
        <f t="shared" si="1"/>
        <v>0</v>
      </c>
    </row>
    <row r="55" spans="1:20" x14ac:dyDescent="0.25">
      <c r="B55" s="49"/>
      <c r="C55" s="100"/>
      <c r="D55" s="502"/>
      <c r="E55" s="524" t="s">
        <v>280</v>
      </c>
      <c r="F55" s="429"/>
      <c r="G55" s="430"/>
      <c r="H55" s="431"/>
      <c r="I55" s="432"/>
      <c r="J55" s="433"/>
      <c r="K55" s="434"/>
      <c r="L55" s="562"/>
      <c r="M55" s="563"/>
      <c r="N55" s="563"/>
      <c r="O55" s="564"/>
      <c r="P55" s="563"/>
      <c r="Q55" s="563"/>
      <c r="R55" s="563"/>
      <c r="S55" s="564"/>
      <c r="T55" s="565">
        <f t="shared" si="1"/>
        <v>0</v>
      </c>
    </row>
    <row r="56" spans="1:20" x14ac:dyDescent="0.25">
      <c r="A56" s="6">
        <v>1</v>
      </c>
      <c r="B56" s="49"/>
      <c r="C56" s="100"/>
      <c r="D56" s="473" t="s">
        <v>89</v>
      </c>
      <c r="E56" s="624" t="s">
        <v>90</v>
      </c>
      <c r="F56" s="474" t="s">
        <v>219</v>
      </c>
      <c r="G56" s="475">
        <v>800</v>
      </c>
      <c r="H56" s="476">
        <v>136</v>
      </c>
      <c r="I56" s="477"/>
      <c r="J56" s="478">
        <v>205</v>
      </c>
      <c r="K56" s="479"/>
      <c r="L56" s="558"/>
      <c r="M56" s="559"/>
      <c r="N56" s="559"/>
      <c r="O56" s="560"/>
      <c r="P56" s="559"/>
      <c r="Q56" s="559"/>
      <c r="R56" s="559"/>
      <c r="S56" s="560"/>
      <c r="T56" s="561">
        <f t="shared" si="1"/>
        <v>0</v>
      </c>
    </row>
    <row r="57" spans="1:20" x14ac:dyDescent="0.25">
      <c r="B57" s="49"/>
      <c r="C57" s="100"/>
      <c r="D57" s="515"/>
      <c r="E57" s="524" t="s">
        <v>280</v>
      </c>
      <c r="F57" s="370"/>
      <c r="G57" s="374"/>
      <c r="H57" s="377"/>
      <c r="I57" s="378"/>
      <c r="J57" s="379"/>
      <c r="K57" s="386"/>
      <c r="L57" s="576"/>
      <c r="M57" s="577"/>
      <c r="N57" s="577"/>
      <c r="O57" s="578"/>
      <c r="P57" s="577"/>
      <c r="Q57" s="577"/>
      <c r="R57" s="577"/>
      <c r="S57" s="578"/>
      <c r="T57" s="579">
        <f t="shared" si="1"/>
        <v>0</v>
      </c>
    </row>
    <row r="58" spans="1:20" x14ac:dyDescent="0.25">
      <c r="B58" s="49"/>
      <c r="C58" s="100"/>
      <c r="D58" s="446" t="s">
        <v>89</v>
      </c>
      <c r="E58" s="503" t="s">
        <v>90</v>
      </c>
      <c r="F58" s="429" t="s">
        <v>220</v>
      </c>
      <c r="G58" s="430">
        <v>600</v>
      </c>
      <c r="H58" s="431">
        <v>15</v>
      </c>
      <c r="I58" s="432"/>
      <c r="J58" s="433"/>
      <c r="K58" s="434"/>
      <c r="L58" s="562"/>
      <c r="M58" s="563"/>
      <c r="N58" s="563"/>
      <c r="O58" s="564"/>
      <c r="P58" s="563"/>
      <c r="Q58" s="563"/>
      <c r="R58" s="563"/>
      <c r="S58" s="564"/>
      <c r="T58" s="565">
        <f t="shared" si="1"/>
        <v>0</v>
      </c>
    </row>
    <row r="59" spans="1:20" x14ac:dyDescent="0.25">
      <c r="B59" s="49"/>
      <c r="C59" s="100"/>
      <c r="D59" s="502"/>
      <c r="E59" s="524" t="s">
        <v>280</v>
      </c>
      <c r="F59" s="429"/>
      <c r="G59" s="430"/>
      <c r="H59" s="431"/>
      <c r="I59" s="432"/>
      <c r="J59" s="433"/>
      <c r="K59" s="434"/>
      <c r="L59" s="562"/>
      <c r="M59" s="563"/>
      <c r="N59" s="563"/>
      <c r="O59" s="564"/>
      <c r="P59" s="563"/>
      <c r="Q59" s="563"/>
      <c r="R59" s="563"/>
      <c r="S59" s="564"/>
      <c r="T59" s="565">
        <f t="shared" si="1"/>
        <v>0</v>
      </c>
    </row>
    <row r="60" spans="1:20" x14ac:dyDescent="0.25">
      <c r="B60" s="49"/>
      <c r="C60" s="100"/>
      <c r="D60" s="446" t="s">
        <v>89</v>
      </c>
      <c r="E60" s="503" t="s">
        <v>90</v>
      </c>
      <c r="F60" s="429" t="s">
        <v>218</v>
      </c>
      <c r="G60" s="430">
        <v>500</v>
      </c>
      <c r="H60" s="431">
        <v>54</v>
      </c>
      <c r="I60" s="432"/>
      <c r="J60" s="433"/>
      <c r="K60" s="434"/>
      <c r="L60" s="562"/>
      <c r="M60" s="563"/>
      <c r="N60" s="563"/>
      <c r="O60" s="564"/>
      <c r="P60" s="563"/>
      <c r="Q60" s="563"/>
      <c r="R60" s="563"/>
      <c r="S60" s="564"/>
      <c r="T60" s="565">
        <f t="shared" si="1"/>
        <v>0</v>
      </c>
    </row>
    <row r="61" spans="1:20" x14ac:dyDescent="0.25">
      <c r="B61" s="49"/>
      <c r="C61" s="100"/>
      <c r="D61" s="502"/>
      <c r="E61" s="524" t="s">
        <v>280</v>
      </c>
      <c r="F61" s="429"/>
      <c r="G61" s="430"/>
      <c r="H61" s="431"/>
      <c r="I61" s="432"/>
      <c r="J61" s="433"/>
      <c r="K61" s="434"/>
      <c r="L61" s="562"/>
      <c r="M61" s="563"/>
      <c r="N61" s="563"/>
      <c r="O61" s="564"/>
      <c r="P61" s="563"/>
      <c r="Q61" s="563"/>
      <c r="R61" s="563"/>
      <c r="S61" s="564"/>
      <c r="T61" s="565">
        <f t="shared" si="1"/>
        <v>0</v>
      </c>
    </row>
    <row r="62" spans="1:20" s="98" customFormat="1" x14ac:dyDescent="0.25">
      <c r="A62" s="98">
        <v>1</v>
      </c>
      <c r="B62" s="49"/>
      <c r="C62" s="100"/>
      <c r="D62" s="473" t="s">
        <v>89</v>
      </c>
      <c r="E62" s="624" t="s">
        <v>90</v>
      </c>
      <c r="F62" s="474" t="s">
        <v>220</v>
      </c>
      <c r="G62" s="475">
        <v>800</v>
      </c>
      <c r="H62" s="476">
        <v>42</v>
      </c>
      <c r="I62" s="477"/>
      <c r="J62" s="478">
        <v>125</v>
      </c>
      <c r="K62" s="479">
        <v>125</v>
      </c>
      <c r="L62" s="588"/>
      <c r="M62" s="570"/>
      <c r="N62" s="570"/>
      <c r="O62" s="571"/>
      <c r="P62" s="570"/>
      <c r="Q62" s="570"/>
      <c r="R62" s="570"/>
      <c r="S62" s="571"/>
      <c r="T62" s="561">
        <f t="shared" si="1"/>
        <v>0</v>
      </c>
    </row>
    <row r="63" spans="1:20" s="98" customFormat="1" x14ac:dyDescent="0.25">
      <c r="B63" s="49"/>
      <c r="C63" s="100"/>
      <c r="D63" s="502"/>
      <c r="E63" s="524" t="s">
        <v>280</v>
      </c>
      <c r="F63" s="429"/>
      <c r="G63" s="430"/>
      <c r="H63" s="431"/>
      <c r="I63" s="432"/>
      <c r="J63" s="433"/>
      <c r="K63" s="434"/>
      <c r="L63" s="589"/>
      <c r="M63" s="590"/>
      <c r="N63" s="590"/>
      <c r="O63" s="591"/>
      <c r="P63" s="590"/>
      <c r="Q63" s="590"/>
      <c r="R63" s="590"/>
      <c r="S63" s="591"/>
      <c r="T63" s="565">
        <f t="shared" si="1"/>
        <v>0</v>
      </c>
    </row>
    <row r="64" spans="1:20" x14ac:dyDescent="0.25">
      <c r="B64" s="49"/>
      <c r="C64" s="100"/>
      <c r="D64" s="446" t="s">
        <v>89</v>
      </c>
      <c r="E64" s="503" t="s">
        <v>90</v>
      </c>
      <c r="F64" s="429" t="s">
        <v>217</v>
      </c>
      <c r="G64" s="430">
        <v>762</v>
      </c>
      <c r="H64" s="431">
        <v>83</v>
      </c>
      <c r="I64" s="432"/>
      <c r="J64" s="433"/>
      <c r="K64" s="434"/>
      <c r="L64" s="562"/>
      <c r="M64" s="563"/>
      <c r="N64" s="563"/>
      <c r="O64" s="564"/>
      <c r="P64" s="563"/>
      <c r="Q64" s="563"/>
      <c r="R64" s="563"/>
      <c r="S64" s="564"/>
      <c r="T64" s="565">
        <f t="shared" si="1"/>
        <v>0</v>
      </c>
    </row>
    <row r="65" spans="1:20" x14ac:dyDescent="0.25">
      <c r="B65" s="49"/>
      <c r="C65" s="100"/>
      <c r="D65" s="504"/>
      <c r="E65" s="524" t="s">
        <v>280</v>
      </c>
      <c r="F65" s="371"/>
      <c r="G65" s="375"/>
      <c r="H65" s="380"/>
      <c r="I65" s="381"/>
      <c r="J65" s="382"/>
      <c r="K65" s="387"/>
      <c r="L65" s="566"/>
      <c r="M65" s="567"/>
      <c r="N65" s="567"/>
      <c r="O65" s="568"/>
      <c r="P65" s="567"/>
      <c r="Q65" s="567"/>
      <c r="R65" s="567"/>
      <c r="S65" s="568"/>
      <c r="T65" s="569">
        <f t="shared" si="1"/>
        <v>0</v>
      </c>
    </row>
    <row r="66" spans="1:20" s="98" customFormat="1" x14ac:dyDescent="0.25">
      <c r="A66" s="98">
        <v>1</v>
      </c>
      <c r="B66" s="49"/>
      <c r="C66" s="100"/>
      <c r="D66" s="473" t="s">
        <v>91</v>
      </c>
      <c r="E66" s="624" t="s">
        <v>92</v>
      </c>
      <c r="F66" s="474" t="s">
        <v>217</v>
      </c>
      <c r="G66" s="475">
        <v>1067</v>
      </c>
      <c r="H66" s="476">
        <v>420</v>
      </c>
      <c r="I66" s="477">
        <v>0</v>
      </c>
      <c r="J66" s="478">
        <v>420</v>
      </c>
      <c r="K66" s="479">
        <v>420</v>
      </c>
      <c r="L66" s="588"/>
      <c r="M66" s="570"/>
      <c r="N66" s="570"/>
      <c r="O66" s="571"/>
      <c r="P66" s="570"/>
      <c r="Q66" s="570"/>
      <c r="R66" s="570"/>
      <c r="S66" s="571"/>
      <c r="T66" s="561">
        <f t="shared" si="1"/>
        <v>0</v>
      </c>
    </row>
    <row r="67" spans="1:20" s="98" customFormat="1" x14ac:dyDescent="0.25">
      <c r="B67" s="49"/>
      <c r="C67" s="100"/>
      <c r="D67" s="504"/>
      <c r="E67" s="524" t="s">
        <v>280</v>
      </c>
      <c r="F67" s="371"/>
      <c r="G67" s="375"/>
      <c r="H67" s="380"/>
      <c r="I67" s="381"/>
      <c r="J67" s="382"/>
      <c r="K67" s="387"/>
      <c r="L67" s="592"/>
      <c r="M67" s="593"/>
      <c r="N67" s="593"/>
      <c r="O67" s="594"/>
      <c r="P67" s="593"/>
      <c r="Q67" s="593"/>
      <c r="R67" s="593"/>
      <c r="S67" s="594"/>
      <c r="T67" s="569">
        <f t="shared" si="1"/>
        <v>0</v>
      </c>
    </row>
    <row r="68" spans="1:20" x14ac:dyDescent="0.25">
      <c r="A68" s="6">
        <v>1</v>
      </c>
      <c r="B68" s="49"/>
      <c r="C68" s="100"/>
      <c r="D68" s="473" t="s">
        <v>93</v>
      </c>
      <c r="E68" s="624" t="s">
        <v>94</v>
      </c>
      <c r="F68" s="474" t="s">
        <v>217</v>
      </c>
      <c r="G68" s="475">
        <v>406</v>
      </c>
      <c r="H68" s="476">
        <v>553</v>
      </c>
      <c r="I68" s="477"/>
      <c r="J68" s="478">
        <v>553</v>
      </c>
      <c r="K68" s="479"/>
      <c r="L68" s="558"/>
      <c r="M68" s="559"/>
      <c r="N68" s="559"/>
      <c r="O68" s="560"/>
      <c r="P68" s="559"/>
      <c r="Q68" s="559"/>
      <c r="R68" s="559"/>
      <c r="S68" s="560"/>
      <c r="T68" s="561">
        <f t="shared" si="1"/>
        <v>0</v>
      </c>
    </row>
    <row r="69" spans="1:20" x14ac:dyDescent="0.25">
      <c r="B69" s="49"/>
      <c r="C69" s="100"/>
      <c r="D69" s="504"/>
      <c r="E69" s="524" t="s">
        <v>280</v>
      </c>
      <c r="F69" s="371"/>
      <c r="G69" s="375"/>
      <c r="H69" s="380"/>
      <c r="I69" s="381"/>
      <c r="J69" s="382"/>
      <c r="K69" s="387"/>
      <c r="L69" s="566"/>
      <c r="M69" s="567"/>
      <c r="N69" s="567"/>
      <c r="O69" s="568"/>
      <c r="P69" s="567"/>
      <c r="Q69" s="567"/>
      <c r="R69" s="567"/>
      <c r="S69" s="568"/>
      <c r="T69" s="569">
        <f t="shared" si="1"/>
        <v>0</v>
      </c>
    </row>
    <row r="70" spans="1:20" x14ac:dyDescent="0.25">
      <c r="A70" s="6">
        <v>1</v>
      </c>
      <c r="B70" s="49"/>
      <c r="C70" s="100"/>
      <c r="D70" s="473" t="s">
        <v>95</v>
      </c>
      <c r="E70" s="624" t="s">
        <v>94</v>
      </c>
      <c r="F70" s="474" t="s">
        <v>217</v>
      </c>
      <c r="G70" s="475">
        <v>406</v>
      </c>
      <c r="H70" s="476">
        <v>142</v>
      </c>
      <c r="I70" s="477"/>
      <c r="J70" s="478">
        <v>142</v>
      </c>
      <c r="K70" s="479"/>
      <c r="L70" s="558"/>
      <c r="M70" s="559"/>
      <c r="N70" s="559"/>
      <c r="O70" s="560"/>
      <c r="P70" s="559"/>
      <c r="Q70" s="559"/>
      <c r="R70" s="559"/>
      <c r="S70" s="560"/>
      <c r="T70" s="561">
        <f t="shared" si="1"/>
        <v>0</v>
      </c>
    </row>
    <row r="71" spans="1:20" x14ac:dyDescent="0.25">
      <c r="B71" s="49"/>
      <c r="C71" s="100"/>
      <c r="D71" s="504"/>
      <c r="E71" s="524" t="s">
        <v>280</v>
      </c>
      <c r="F71" s="371"/>
      <c r="G71" s="375"/>
      <c r="H71" s="380"/>
      <c r="I71" s="381"/>
      <c r="J71" s="382"/>
      <c r="K71" s="387"/>
      <c r="L71" s="566"/>
      <c r="M71" s="567"/>
      <c r="N71" s="567"/>
      <c r="O71" s="568"/>
      <c r="P71" s="567"/>
      <c r="Q71" s="567"/>
      <c r="R71" s="567"/>
      <c r="S71" s="568"/>
      <c r="T71" s="569">
        <f t="shared" si="1"/>
        <v>0</v>
      </c>
    </row>
    <row r="72" spans="1:20" x14ac:dyDescent="0.25">
      <c r="A72" s="6">
        <v>1</v>
      </c>
      <c r="B72" s="49"/>
      <c r="C72" s="100"/>
      <c r="D72" s="473" t="s">
        <v>96</v>
      </c>
      <c r="E72" s="624" t="s">
        <v>97</v>
      </c>
      <c r="F72" s="474" t="s">
        <v>216</v>
      </c>
      <c r="G72" s="475">
        <v>400</v>
      </c>
      <c r="H72" s="476">
        <v>180</v>
      </c>
      <c r="I72" s="477"/>
      <c r="J72" s="478">
        <v>180</v>
      </c>
      <c r="K72" s="479"/>
      <c r="L72" s="558"/>
      <c r="M72" s="559"/>
      <c r="N72" s="559"/>
      <c r="O72" s="560"/>
      <c r="P72" s="559"/>
      <c r="Q72" s="559"/>
      <c r="R72" s="559"/>
      <c r="S72" s="560"/>
      <c r="T72" s="561">
        <f t="shared" si="1"/>
        <v>0</v>
      </c>
    </row>
    <row r="73" spans="1:20" x14ac:dyDescent="0.25">
      <c r="B73" s="49"/>
      <c r="C73" s="100"/>
      <c r="D73" s="504"/>
      <c r="E73" s="524" t="s">
        <v>280</v>
      </c>
      <c r="F73" s="371"/>
      <c r="G73" s="375"/>
      <c r="H73" s="380"/>
      <c r="I73" s="381"/>
      <c r="J73" s="382"/>
      <c r="K73" s="387"/>
      <c r="L73" s="566"/>
      <c r="M73" s="567"/>
      <c r="N73" s="567"/>
      <c r="O73" s="568"/>
      <c r="P73" s="567"/>
      <c r="Q73" s="567"/>
      <c r="R73" s="567"/>
      <c r="S73" s="568"/>
      <c r="T73" s="569">
        <f t="shared" ref="T73:T136" si="7">SUM(L73:S73)</f>
        <v>0</v>
      </c>
    </row>
    <row r="74" spans="1:20" x14ac:dyDescent="0.25">
      <c r="A74" s="6">
        <v>1</v>
      </c>
      <c r="B74" s="49"/>
      <c r="C74" s="100"/>
      <c r="D74" s="473" t="s">
        <v>98</v>
      </c>
      <c r="E74" s="624" t="s">
        <v>97</v>
      </c>
      <c r="F74" s="474" t="s">
        <v>216</v>
      </c>
      <c r="G74" s="475">
        <v>400</v>
      </c>
      <c r="H74" s="476">
        <v>66</v>
      </c>
      <c r="I74" s="477"/>
      <c r="J74" s="478">
        <v>66</v>
      </c>
      <c r="K74" s="479"/>
      <c r="L74" s="558"/>
      <c r="M74" s="559"/>
      <c r="N74" s="559"/>
      <c r="O74" s="560"/>
      <c r="P74" s="559"/>
      <c r="Q74" s="559"/>
      <c r="R74" s="559"/>
      <c r="S74" s="560"/>
      <c r="T74" s="561">
        <f t="shared" si="7"/>
        <v>0</v>
      </c>
    </row>
    <row r="75" spans="1:20" x14ac:dyDescent="0.25">
      <c r="B75" s="49"/>
      <c r="C75" s="100"/>
      <c r="D75" s="504"/>
      <c r="E75" s="524" t="s">
        <v>280</v>
      </c>
      <c r="F75" s="371"/>
      <c r="G75" s="375"/>
      <c r="H75" s="380"/>
      <c r="I75" s="381"/>
      <c r="J75" s="382"/>
      <c r="K75" s="387"/>
      <c r="L75" s="566"/>
      <c r="M75" s="567"/>
      <c r="N75" s="567"/>
      <c r="O75" s="568"/>
      <c r="P75" s="567"/>
      <c r="Q75" s="567"/>
      <c r="R75" s="567"/>
      <c r="S75" s="568"/>
      <c r="T75" s="569">
        <f t="shared" si="7"/>
        <v>0</v>
      </c>
    </row>
    <row r="76" spans="1:20" x14ac:dyDescent="0.25">
      <c r="A76" s="6">
        <v>1</v>
      </c>
      <c r="B76" s="49"/>
      <c r="C76" s="100"/>
      <c r="D76" s="473" t="s">
        <v>99</v>
      </c>
      <c r="E76" s="624" t="s">
        <v>100</v>
      </c>
      <c r="F76" s="474" t="s">
        <v>218</v>
      </c>
      <c r="G76" s="475">
        <v>200</v>
      </c>
      <c r="H76" s="476">
        <v>76</v>
      </c>
      <c r="I76" s="477"/>
      <c r="J76" s="478">
        <v>76</v>
      </c>
      <c r="K76" s="479"/>
      <c r="L76" s="558"/>
      <c r="M76" s="559"/>
      <c r="N76" s="559"/>
      <c r="O76" s="560"/>
      <c r="P76" s="559"/>
      <c r="Q76" s="559"/>
      <c r="R76" s="559"/>
      <c r="S76" s="560"/>
      <c r="T76" s="561">
        <f t="shared" si="7"/>
        <v>0</v>
      </c>
    </row>
    <row r="77" spans="1:20" x14ac:dyDescent="0.25">
      <c r="B77" s="49"/>
      <c r="C77" s="100"/>
      <c r="D77" s="504"/>
      <c r="E77" s="524" t="s">
        <v>280</v>
      </c>
      <c r="F77" s="371"/>
      <c r="G77" s="375"/>
      <c r="H77" s="380"/>
      <c r="I77" s="381"/>
      <c r="J77" s="382"/>
      <c r="K77" s="387"/>
      <c r="L77" s="566"/>
      <c r="M77" s="567"/>
      <c r="N77" s="567"/>
      <c r="O77" s="568"/>
      <c r="P77" s="567"/>
      <c r="Q77" s="567"/>
      <c r="R77" s="567"/>
      <c r="S77" s="568"/>
      <c r="T77" s="569">
        <f t="shared" si="7"/>
        <v>0</v>
      </c>
    </row>
    <row r="78" spans="1:20" x14ac:dyDescent="0.25">
      <c r="A78" s="6">
        <v>1</v>
      </c>
      <c r="B78" s="49"/>
      <c r="C78" s="100"/>
      <c r="D78" s="473" t="s">
        <v>101</v>
      </c>
      <c r="E78" s="624" t="s">
        <v>102</v>
      </c>
      <c r="F78" s="474" t="s">
        <v>216</v>
      </c>
      <c r="G78" s="475">
        <v>400</v>
      </c>
      <c r="H78" s="476">
        <v>158</v>
      </c>
      <c r="I78" s="477"/>
      <c r="J78" s="478">
        <v>158</v>
      </c>
      <c r="K78" s="479"/>
      <c r="L78" s="558"/>
      <c r="M78" s="559"/>
      <c r="N78" s="559"/>
      <c r="O78" s="560"/>
      <c r="P78" s="559"/>
      <c r="Q78" s="559"/>
      <c r="R78" s="559"/>
      <c r="S78" s="560"/>
      <c r="T78" s="561">
        <f t="shared" si="7"/>
        <v>0</v>
      </c>
    </row>
    <row r="79" spans="1:20" x14ac:dyDescent="0.25">
      <c r="B79" s="49"/>
      <c r="C79" s="100"/>
      <c r="D79" s="504"/>
      <c r="E79" s="524" t="s">
        <v>280</v>
      </c>
      <c r="F79" s="371"/>
      <c r="G79" s="375"/>
      <c r="H79" s="380"/>
      <c r="I79" s="381"/>
      <c r="J79" s="382"/>
      <c r="K79" s="387"/>
      <c r="L79" s="566"/>
      <c r="M79" s="567"/>
      <c r="N79" s="567"/>
      <c r="O79" s="568"/>
      <c r="P79" s="567"/>
      <c r="Q79" s="567"/>
      <c r="R79" s="567"/>
      <c r="S79" s="568"/>
      <c r="T79" s="569">
        <f t="shared" si="7"/>
        <v>0</v>
      </c>
    </row>
    <row r="80" spans="1:20" x14ac:dyDescent="0.25">
      <c r="A80" s="6">
        <v>1</v>
      </c>
      <c r="B80" s="49"/>
      <c r="C80" s="100"/>
      <c r="D80" s="473" t="s">
        <v>104</v>
      </c>
      <c r="E80" s="624" t="s">
        <v>105</v>
      </c>
      <c r="F80" s="474" t="s">
        <v>217</v>
      </c>
      <c r="G80" s="475">
        <v>991</v>
      </c>
      <c r="H80" s="476">
        <v>358</v>
      </c>
      <c r="I80" s="477"/>
      <c r="J80" s="478">
        <v>358</v>
      </c>
      <c r="K80" s="479"/>
      <c r="L80" s="558"/>
      <c r="M80" s="559"/>
      <c r="N80" s="559"/>
      <c r="O80" s="560"/>
      <c r="P80" s="559"/>
      <c r="Q80" s="559"/>
      <c r="R80" s="559"/>
      <c r="S80" s="560"/>
      <c r="T80" s="561">
        <f t="shared" si="7"/>
        <v>0</v>
      </c>
    </row>
    <row r="81" spans="1:20" x14ac:dyDescent="0.25">
      <c r="B81" s="49"/>
      <c r="C81" s="100"/>
      <c r="D81" s="502"/>
      <c r="E81" s="524" t="s">
        <v>280</v>
      </c>
      <c r="F81" s="429"/>
      <c r="G81" s="430"/>
      <c r="H81" s="431"/>
      <c r="I81" s="432"/>
      <c r="J81" s="433"/>
      <c r="K81" s="434"/>
      <c r="L81" s="562"/>
      <c r="M81" s="563"/>
      <c r="N81" s="563"/>
      <c r="O81" s="564"/>
      <c r="P81" s="563"/>
      <c r="Q81" s="563"/>
      <c r="R81" s="563"/>
      <c r="S81" s="564"/>
      <c r="T81" s="565">
        <f t="shared" si="7"/>
        <v>0</v>
      </c>
    </row>
    <row r="82" spans="1:20" x14ac:dyDescent="0.25">
      <c r="A82" s="6">
        <v>1</v>
      </c>
      <c r="B82" s="49"/>
      <c r="C82" s="100"/>
      <c r="D82" s="473" t="s">
        <v>106</v>
      </c>
      <c r="E82" s="624" t="s">
        <v>103</v>
      </c>
      <c r="F82" s="474" t="s">
        <v>217</v>
      </c>
      <c r="G82" s="475">
        <v>1067</v>
      </c>
      <c r="H82" s="476">
        <v>93</v>
      </c>
      <c r="I82" s="477"/>
      <c r="J82" s="478">
        <v>101</v>
      </c>
      <c r="K82" s="479"/>
      <c r="L82" s="558"/>
      <c r="M82" s="559"/>
      <c r="N82" s="559"/>
      <c r="O82" s="560"/>
      <c r="P82" s="559"/>
      <c r="Q82" s="559"/>
      <c r="R82" s="559"/>
      <c r="S82" s="560"/>
      <c r="T82" s="561">
        <f t="shared" si="7"/>
        <v>0</v>
      </c>
    </row>
    <row r="83" spans="1:20" x14ac:dyDescent="0.25">
      <c r="B83" s="49"/>
      <c r="C83" s="100"/>
      <c r="D83" s="502"/>
      <c r="E83" s="524" t="s">
        <v>280</v>
      </c>
      <c r="F83" s="429"/>
      <c r="G83" s="430"/>
      <c r="H83" s="431"/>
      <c r="I83" s="432"/>
      <c r="J83" s="433"/>
      <c r="K83" s="434"/>
      <c r="L83" s="562"/>
      <c r="M83" s="563"/>
      <c r="N83" s="563"/>
      <c r="O83" s="564"/>
      <c r="P83" s="563"/>
      <c r="Q83" s="563"/>
      <c r="R83" s="563"/>
      <c r="S83" s="564"/>
      <c r="T83" s="565">
        <f t="shared" si="7"/>
        <v>0</v>
      </c>
    </row>
    <row r="84" spans="1:20" x14ac:dyDescent="0.25">
      <c r="B84" s="49"/>
      <c r="C84" s="100"/>
      <c r="D84" s="446" t="s">
        <v>106</v>
      </c>
      <c r="E84" s="503" t="s">
        <v>103</v>
      </c>
      <c r="F84" s="429" t="s">
        <v>217</v>
      </c>
      <c r="G84" s="430">
        <v>914</v>
      </c>
      <c r="H84" s="431">
        <v>8</v>
      </c>
      <c r="I84" s="432"/>
      <c r="J84" s="433"/>
      <c r="K84" s="434"/>
      <c r="L84" s="562"/>
      <c r="M84" s="563"/>
      <c r="N84" s="563"/>
      <c r="O84" s="564"/>
      <c r="P84" s="563"/>
      <c r="Q84" s="563"/>
      <c r="R84" s="563"/>
      <c r="S84" s="564"/>
      <c r="T84" s="565">
        <f t="shared" si="7"/>
        <v>0</v>
      </c>
    </row>
    <row r="85" spans="1:20" x14ac:dyDescent="0.25">
      <c r="B85" s="49"/>
      <c r="C85" s="100"/>
      <c r="D85" s="502"/>
      <c r="E85" s="524" t="s">
        <v>280</v>
      </c>
      <c r="F85" s="429"/>
      <c r="G85" s="430"/>
      <c r="H85" s="431"/>
      <c r="I85" s="432"/>
      <c r="J85" s="433"/>
      <c r="K85" s="434"/>
      <c r="L85" s="562"/>
      <c r="M85" s="563"/>
      <c r="N85" s="563"/>
      <c r="O85" s="564"/>
      <c r="P85" s="563"/>
      <c r="Q85" s="563"/>
      <c r="R85" s="563"/>
      <c r="S85" s="564"/>
      <c r="T85" s="565">
        <f t="shared" si="7"/>
        <v>0</v>
      </c>
    </row>
    <row r="86" spans="1:20" x14ac:dyDescent="0.25">
      <c r="A86" s="6">
        <v>1</v>
      </c>
      <c r="B86" s="49"/>
      <c r="C86" s="100"/>
      <c r="D86" s="473" t="s">
        <v>107</v>
      </c>
      <c r="E86" s="624" t="s">
        <v>108</v>
      </c>
      <c r="F86" s="474" t="s">
        <v>217</v>
      </c>
      <c r="G86" s="475">
        <v>762</v>
      </c>
      <c r="H86" s="476">
        <v>180</v>
      </c>
      <c r="I86" s="477"/>
      <c r="J86" s="478">
        <v>180</v>
      </c>
      <c r="K86" s="479"/>
      <c r="L86" s="558"/>
      <c r="M86" s="559"/>
      <c r="N86" s="559"/>
      <c r="O86" s="560"/>
      <c r="P86" s="559"/>
      <c r="Q86" s="559"/>
      <c r="R86" s="559"/>
      <c r="S86" s="560"/>
      <c r="T86" s="561">
        <f t="shared" si="7"/>
        <v>0</v>
      </c>
    </row>
    <row r="87" spans="1:20" x14ac:dyDescent="0.25">
      <c r="B87" s="49"/>
      <c r="C87" s="100"/>
      <c r="D87" s="504"/>
      <c r="E87" s="524" t="s">
        <v>280</v>
      </c>
      <c r="F87" s="371"/>
      <c r="G87" s="375"/>
      <c r="H87" s="380"/>
      <c r="I87" s="381"/>
      <c r="J87" s="382"/>
      <c r="K87" s="387"/>
      <c r="L87" s="566"/>
      <c r="M87" s="567"/>
      <c r="N87" s="567"/>
      <c r="O87" s="568"/>
      <c r="P87" s="567"/>
      <c r="Q87" s="567"/>
      <c r="R87" s="567"/>
      <c r="S87" s="568"/>
      <c r="T87" s="569">
        <f t="shared" si="7"/>
        <v>0</v>
      </c>
    </row>
    <row r="88" spans="1:20" x14ac:dyDescent="0.25">
      <c r="A88" s="6">
        <v>1</v>
      </c>
      <c r="B88" s="49"/>
      <c r="C88" s="100"/>
      <c r="D88" s="473" t="s">
        <v>109</v>
      </c>
      <c r="E88" s="624" t="s">
        <v>105</v>
      </c>
      <c r="F88" s="474" t="s">
        <v>216</v>
      </c>
      <c r="G88" s="475">
        <v>900</v>
      </c>
      <c r="H88" s="476">
        <v>22</v>
      </c>
      <c r="I88" s="477"/>
      <c r="J88" s="478">
        <v>22</v>
      </c>
      <c r="K88" s="479"/>
      <c r="L88" s="558"/>
      <c r="M88" s="559"/>
      <c r="N88" s="559"/>
      <c r="O88" s="560"/>
      <c r="P88" s="559"/>
      <c r="Q88" s="559"/>
      <c r="R88" s="559"/>
      <c r="S88" s="560"/>
      <c r="T88" s="561">
        <f t="shared" si="7"/>
        <v>0</v>
      </c>
    </row>
    <row r="89" spans="1:20" x14ac:dyDescent="0.25">
      <c r="B89" s="49"/>
      <c r="C89" s="100"/>
      <c r="D89" s="504"/>
      <c r="E89" s="524" t="s">
        <v>280</v>
      </c>
      <c r="F89" s="371"/>
      <c r="G89" s="375"/>
      <c r="H89" s="380"/>
      <c r="I89" s="381"/>
      <c r="J89" s="382"/>
      <c r="K89" s="387"/>
      <c r="L89" s="566"/>
      <c r="M89" s="567"/>
      <c r="N89" s="567"/>
      <c r="O89" s="568"/>
      <c r="P89" s="567"/>
      <c r="Q89" s="567"/>
      <c r="R89" s="567"/>
      <c r="S89" s="568"/>
      <c r="T89" s="569">
        <f t="shared" si="7"/>
        <v>0</v>
      </c>
    </row>
    <row r="90" spans="1:20" x14ac:dyDescent="0.25">
      <c r="A90" s="6">
        <v>1</v>
      </c>
      <c r="B90" s="49"/>
      <c r="C90" s="100"/>
      <c r="D90" s="473" t="s">
        <v>110</v>
      </c>
      <c r="E90" s="624" t="s">
        <v>90</v>
      </c>
      <c r="F90" s="474" t="s">
        <v>216</v>
      </c>
      <c r="G90" s="475">
        <v>991</v>
      </c>
      <c r="H90" s="476">
        <v>3</v>
      </c>
      <c r="I90" s="477"/>
      <c r="J90" s="478">
        <v>3</v>
      </c>
      <c r="K90" s="479"/>
      <c r="L90" s="558"/>
      <c r="M90" s="559"/>
      <c r="N90" s="559"/>
      <c r="O90" s="560"/>
      <c r="P90" s="559"/>
      <c r="Q90" s="559"/>
      <c r="R90" s="559"/>
      <c r="S90" s="560"/>
      <c r="T90" s="561">
        <f t="shared" si="7"/>
        <v>0</v>
      </c>
    </row>
    <row r="91" spans="1:20" x14ac:dyDescent="0.25">
      <c r="B91" s="49"/>
      <c r="C91" s="100"/>
      <c r="D91" s="504"/>
      <c r="E91" s="524" t="s">
        <v>280</v>
      </c>
      <c r="F91" s="371"/>
      <c r="G91" s="375"/>
      <c r="H91" s="380"/>
      <c r="I91" s="381"/>
      <c r="J91" s="382"/>
      <c r="K91" s="387"/>
      <c r="L91" s="566"/>
      <c r="M91" s="567"/>
      <c r="N91" s="567"/>
      <c r="O91" s="568"/>
      <c r="P91" s="567"/>
      <c r="Q91" s="567"/>
      <c r="R91" s="567"/>
      <c r="S91" s="568"/>
      <c r="T91" s="569">
        <f t="shared" si="7"/>
        <v>0</v>
      </c>
    </row>
    <row r="92" spans="1:20" s="98" customFormat="1" x14ac:dyDescent="0.25">
      <c r="A92" s="98">
        <v>1</v>
      </c>
      <c r="B92" s="49"/>
      <c r="C92" s="100"/>
      <c r="D92" s="473" t="s">
        <v>111</v>
      </c>
      <c r="E92" s="624" t="s">
        <v>112</v>
      </c>
      <c r="F92" s="474" t="s">
        <v>219</v>
      </c>
      <c r="G92" s="475">
        <v>400</v>
      </c>
      <c r="H92" s="476">
        <v>241</v>
      </c>
      <c r="I92" s="477"/>
      <c r="J92" s="478">
        <v>241</v>
      </c>
      <c r="K92" s="479">
        <v>241</v>
      </c>
      <c r="L92" s="588"/>
      <c r="M92" s="570"/>
      <c r="N92" s="570"/>
      <c r="O92" s="571"/>
      <c r="P92" s="570"/>
      <c r="Q92" s="570"/>
      <c r="R92" s="570"/>
      <c r="S92" s="571"/>
      <c r="T92" s="561">
        <f t="shared" si="7"/>
        <v>0</v>
      </c>
    </row>
    <row r="93" spans="1:20" s="98" customFormat="1" x14ac:dyDescent="0.25">
      <c r="B93" s="49"/>
      <c r="C93" s="100"/>
      <c r="D93" s="502"/>
      <c r="E93" s="524" t="s">
        <v>280</v>
      </c>
      <c r="F93" s="429"/>
      <c r="G93" s="430"/>
      <c r="H93" s="431"/>
      <c r="I93" s="432"/>
      <c r="J93" s="433"/>
      <c r="K93" s="434"/>
      <c r="L93" s="589"/>
      <c r="M93" s="590"/>
      <c r="N93" s="590"/>
      <c r="O93" s="591"/>
      <c r="P93" s="590"/>
      <c r="Q93" s="590"/>
      <c r="R93" s="590"/>
      <c r="S93" s="591"/>
      <c r="T93" s="565">
        <f t="shared" si="7"/>
        <v>0</v>
      </c>
    </row>
    <row r="94" spans="1:20" s="98" customFormat="1" x14ac:dyDescent="0.25">
      <c r="A94" s="98">
        <v>1</v>
      </c>
      <c r="B94" s="49"/>
      <c r="C94" s="100"/>
      <c r="D94" s="473" t="s">
        <v>113</v>
      </c>
      <c r="E94" s="624" t="s">
        <v>114</v>
      </c>
      <c r="F94" s="474" t="s">
        <v>216</v>
      </c>
      <c r="G94" s="475">
        <v>400</v>
      </c>
      <c r="H94" s="476">
        <v>232</v>
      </c>
      <c r="I94" s="477"/>
      <c r="J94" s="478">
        <v>333</v>
      </c>
      <c r="K94" s="479">
        <v>232</v>
      </c>
      <c r="L94" s="588"/>
      <c r="M94" s="570"/>
      <c r="N94" s="570"/>
      <c r="O94" s="571"/>
      <c r="P94" s="570"/>
      <c r="Q94" s="570"/>
      <c r="R94" s="570"/>
      <c r="S94" s="571"/>
      <c r="T94" s="561">
        <f t="shared" si="7"/>
        <v>0</v>
      </c>
    </row>
    <row r="95" spans="1:20" s="98" customFormat="1" x14ac:dyDescent="0.25">
      <c r="B95" s="49"/>
      <c r="C95" s="100"/>
      <c r="D95" s="502"/>
      <c r="E95" s="524" t="s">
        <v>280</v>
      </c>
      <c r="F95" s="429"/>
      <c r="G95" s="430"/>
      <c r="H95" s="431"/>
      <c r="I95" s="432"/>
      <c r="J95" s="433"/>
      <c r="K95" s="434"/>
      <c r="L95" s="589"/>
      <c r="M95" s="590"/>
      <c r="N95" s="590"/>
      <c r="O95" s="591"/>
      <c r="P95" s="590"/>
      <c r="Q95" s="590"/>
      <c r="R95" s="590"/>
      <c r="S95" s="591"/>
      <c r="T95" s="565">
        <f t="shared" si="7"/>
        <v>0</v>
      </c>
    </row>
    <row r="96" spans="1:20" x14ac:dyDescent="0.25">
      <c r="B96" s="49"/>
      <c r="C96" s="100"/>
      <c r="D96" s="446" t="s">
        <v>113</v>
      </c>
      <c r="E96" s="503" t="s">
        <v>114</v>
      </c>
      <c r="F96" s="429" t="s">
        <v>216</v>
      </c>
      <c r="G96" s="430">
        <v>400</v>
      </c>
      <c r="H96" s="431">
        <v>101</v>
      </c>
      <c r="I96" s="432"/>
      <c r="J96" s="433"/>
      <c r="K96" s="434"/>
      <c r="L96" s="562"/>
      <c r="M96" s="563"/>
      <c r="N96" s="563"/>
      <c r="O96" s="564"/>
      <c r="P96" s="563"/>
      <c r="Q96" s="563"/>
      <c r="R96" s="563"/>
      <c r="S96" s="564"/>
      <c r="T96" s="565">
        <f t="shared" si="7"/>
        <v>0</v>
      </c>
    </row>
    <row r="97" spans="1:20" x14ac:dyDescent="0.25">
      <c r="B97" s="49"/>
      <c r="C97" s="100"/>
      <c r="D97" s="504"/>
      <c r="E97" s="524" t="s">
        <v>280</v>
      </c>
      <c r="F97" s="371"/>
      <c r="G97" s="375"/>
      <c r="H97" s="380"/>
      <c r="I97" s="381"/>
      <c r="J97" s="382"/>
      <c r="K97" s="387"/>
      <c r="L97" s="566"/>
      <c r="M97" s="567"/>
      <c r="N97" s="567"/>
      <c r="O97" s="568"/>
      <c r="P97" s="567"/>
      <c r="Q97" s="567"/>
      <c r="R97" s="567"/>
      <c r="S97" s="568"/>
      <c r="T97" s="569">
        <f t="shared" si="7"/>
        <v>0</v>
      </c>
    </row>
    <row r="98" spans="1:20" x14ac:dyDescent="0.25">
      <c r="A98" s="6">
        <v>1</v>
      </c>
      <c r="B98" s="49"/>
      <c r="C98" s="100"/>
      <c r="D98" s="473" t="s">
        <v>115</v>
      </c>
      <c r="E98" s="624" t="s">
        <v>116</v>
      </c>
      <c r="F98" s="474" t="s">
        <v>216</v>
      </c>
      <c r="G98" s="475">
        <v>800</v>
      </c>
      <c r="H98" s="476">
        <v>455</v>
      </c>
      <c r="I98" s="477"/>
      <c r="J98" s="478">
        <v>455</v>
      </c>
      <c r="K98" s="479"/>
      <c r="L98" s="558"/>
      <c r="M98" s="559"/>
      <c r="N98" s="559"/>
      <c r="O98" s="560"/>
      <c r="P98" s="559"/>
      <c r="Q98" s="559"/>
      <c r="R98" s="559"/>
      <c r="S98" s="560"/>
      <c r="T98" s="561">
        <f t="shared" si="7"/>
        <v>0</v>
      </c>
    </row>
    <row r="99" spans="1:20" x14ac:dyDescent="0.25">
      <c r="B99" s="49"/>
      <c r="C99" s="100"/>
      <c r="D99" s="502"/>
      <c r="E99" s="524" t="s">
        <v>280</v>
      </c>
      <c r="F99" s="429"/>
      <c r="G99" s="430"/>
      <c r="H99" s="431"/>
      <c r="I99" s="432"/>
      <c r="J99" s="433"/>
      <c r="K99" s="434"/>
      <c r="L99" s="562"/>
      <c r="M99" s="563"/>
      <c r="N99" s="563"/>
      <c r="O99" s="564"/>
      <c r="P99" s="563"/>
      <c r="Q99" s="563"/>
      <c r="R99" s="563"/>
      <c r="S99" s="564"/>
      <c r="T99" s="565">
        <f t="shared" si="7"/>
        <v>0</v>
      </c>
    </row>
    <row r="100" spans="1:20" x14ac:dyDescent="0.25">
      <c r="A100" s="6">
        <v>1</v>
      </c>
      <c r="B100" s="49"/>
      <c r="C100" s="100"/>
      <c r="D100" s="473" t="s">
        <v>117</v>
      </c>
      <c r="E100" s="624" t="s">
        <v>116</v>
      </c>
      <c r="F100" s="474" t="s">
        <v>216</v>
      </c>
      <c r="G100" s="475">
        <v>800</v>
      </c>
      <c r="H100" s="476">
        <v>58</v>
      </c>
      <c r="I100" s="477"/>
      <c r="J100" s="478">
        <v>149</v>
      </c>
      <c r="K100" s="479"/>
      <c r="L100" s="558"/>
      <c r="M100" s="559"/>
      <c r="N100" s="559"/>
      <c r="O100" s="560"/>
      <c r="P100" s="559"/>
      <c r="Q100" s="559"/>
      <c r="R100" s="559"/>
      <c r="S100" s="560"/>
      <c r="T100" s="561">
        <f t="shared" si="7"/>
        <v>0</v>
      </c>
    </row>
    <row r="101" spans="1:20" x14ac:dyDescent="0.25">
      <c r="B101" s="49"/>
      <c r="C101" s="100"/>
      <c r="D101" s="515"/>
      <c r="E101" s="524" t="s">
        <v>280</v>
      </c>
      <c r="F101" s="370"/>
      <c r="G101" s="374"/>
      <c r="H101" s="377"/>
      <c r="I101" s="378"/>
      <c r="J101" s="379"/>
      <c r="K101" s="386"/>
      <c r="L101" s="576"/>
      <c r="M101" s="577"/>
      <c r="N101" s="577"/>
      <c r="O101" s="578"/>
      <c r="P101" s="577"/>
      <c r="Q101" s="577"/>
      <c r="R101" s="577"/>
      <c r="S101" s="578"/>
      <c r="T101" s="579">
        <f t="shared" si="7"/>
        <v>0</v>
      </c>
    </row>
    <row r="102" spans="1:20" x14ac:dyDescent="0.25">
      <c r="B102" s="49"/>
      <c r="C102" s="100"/>
      <c r="D102" s="446" t="s">
        <v>117</v>
      </c>
      <c r="E102" s="503" t="s">
        <v>116</v>
      </c>
      <c r="F102" s="429" t="s">
        <v>218</v>
      </c>
      <c r="G102" s="430">
        <v>600</v>
      </c>
      <c r="H102" s="431">
        <v>33</v>
      </c>
      <c r="I102" s="432"/>
      <c r="J102" s="433"/>
      <c r="K102" s="434"/>
      <c r="L102" s="562"/>
      <c r="M102" s="563"/>
      <c r="N102" s="563"/>
      <c r="O102" s="564"/>
      <c r="P102" s="563"/>
      <c r="Q102" s="563"/>
      <c r="R102" s="563"/>
      <c r="S102" s="564"/>
      <c r="T102" s="565">
        <f t="shared" si="7"/>
        <v>0</v>
      </c>
    </row>
    <row r="103" spans="1:20" x14ac:dyDescent="0.25">
      <c r="B103" s="49"/>
      <c r="C103" s="100"/>
      <c r="D103" s="502"/>
      <c r="E103" s="524" t="s">
        <v>280</v>
      </c>
      <c r="F103" s="429"/>
      <c r="G103" s="430"/>
      <c r="H103" s="431"/>
      <c r="I103" s="432"/>
      <c r="J103" s="433"/>
      <c r="K103" s="434"/>
      <c r="L103" s="562"/>
      <c r="M103" s="563"/>
      <c r="N103" s="563"/>
      <c r="O103" s="564"/>
      <c r="P103" s="563"/>
      <c r="Q103" s="563"/>
      <c r="R103" s="563"/>
      <c r="S103" s="564"/>
      <c r="T103" s="565">
        <f t="shared" si="7"/>
        <v>0</v>
      </c>
    </row>
    <row r="104" spans="1:20" x14ac:dyDescent="0.25">
      <c r="B104" s="49"/>
      <c r="C104" s="100"/>
      <c r="D104" s="446" t="s">
        <v>117</v>
      </c>
      <c r="E104" s="503" t="s">
        <v>223</v>
      </c>
      <c r="F104" s="429" t="s">
        <v>216</v>
      </c>
      <c r="G104" s="430">
        <v>400</v>
      </c>
      <c r="H104" s="431">
        <v>58</v>
      </c>
      <c r="I104" s="432"/>
      <c r="J104" s="433"/>
      <c r="K104" s="434"/>
      <c r="L104" s="562"/>
      <c r="M104" s="563"/>
      <c r="N104" s="563"/>
      <c r="O104" s="564"/>
      <c r="P104" s="563"/>
      <c r="Q104" s="563"/>
      <c r="R104" s="563"/>
      <c r="S104" s="564"/>
      <c r="T104" s="565">
        <f t="shared" si="7"/>
        <v>0</v>
      </c>
    </row>
    <row r="105" spans="1:20" x14ac:dyDescent="0.25">
      <c r="B105" s="49"/>
      <c r="C105" s="100"/>
      <c r="D105" s="504"/>
      <c r="E105" s="524" t="s">
        <v>280</v>
      </c>
      <c r="F105" s="371"/>
      <c r="G105" s="375"/>
      <c r="H105" s="380"/>
      <c r="I105" s="381"/>
      <c r="J105" s="382"/>
      <c r="K105" s="387"/>
      <c r="L105" s="566"/>
      <c r="M105" s="567"/>
      <c r="N105" s="567"/>
      <c r="O105" s="568"/>
      <c r="P105" s="567"/>
      <c r="Q105" s="567"/>
      <c r="R105" s="567"/>
      <c r="S105" s="568"/>
      <c r="T105" s="569">
        <f t="shared" si="7"/>
        <v>0</v>
      </c>
    </row>
    <row r="106" spans="1:20" x14ac:dyDescent="0.25">
      <c r="A106" s="6">
        <v>1</v>
      </c>
      <c r="B106" s="49"/>
      <c r="C106" s="100"/>
      <c r="D106" s="473" t="s">
        <v>118</v>
      </c>
      <c r="E106" s="624" t="s">
        <v>119</v>
      </c>
      <c r="F106" s="474" t="s">
        <v>220</v>
      </c>
      <c r="G106" s="475">
        <v>900</v>
      </c>
      <c r="H106" s="476">
        <v>766</v>
      </c>
      <c r="I106" s="477"/>
      <c r="J106" s="478">
        <v>766</v>
      </c>
      <c r="K106" s="479"/>
      <c r="L106" s="558"/>
      <c r="M106" s="559"/>
      <c r="N106" s="559"/>
      <c r="O106" s="560"/>
      <c r="P106" s="559"/>
      <c r="Q106" s="559"/>
      <c r="R106" s="559"/>
      <c r="S106" s="560"/>
      <c r="T106" s="561">
        <f t="shared" si="7"/>
        <v>0</v>
      </c>
    </row>
    <row r="107" spans="1:20" x14ac:dyDescent="0.25">
      <c r="B107" s="49"/>
      <c r="C107" s="100"/>
      <c r="D107" s="504"/>
      <c r="E107" s="524" t="s">
        <v>280</v>
      </c>
      <c r="F107" s="371"/>
      <c r="G107" s="375"/>
      <c r="H107" s="380"/>
      <c r="I107" s="381"/>
      <c r="J107" s="382"/>
      <c r="K107" s="387"/>
      <c r="L107" s="566"/>
      <c r="M107" s="567"/>
      <c r="N107" s="567"/>
      <c r="O107" s="568"/>
      <c r="P107" s="567"/>
      <c r="Q107" s="567"/>
      <c r="R107" s="567"/>
      <c r="S107" s="568"/>
      <c r="T107" s="569">
        <f t="shared" si="7"/>
        <v>0</v>
      </c>
    </row>
    <row r="108" spans="1:20" x14ac:dyDescent="0.25">
      <c r="A108" s="6">
        <v>1</v>
      </c>
      <c r="B108" s="49"/>
      <c r="C108" s="100"/>
      <c r="D108" s="473" t="s">
        <v>120</v>
      </c>
      <c r="E108" s="624" t="s">
        <v>112</v>
      </c>
      <c r="F108" s="474" t="s">
        <v>219</v>
      </c>
      <c r="G108" s="475">
        <v>400</v>
      </c>
      <c r="H108" s="476">
        <v>7</v>
      </c>
      <c r="I108" s="477"/>
      <c r="J108" s="478">
        <v>7</v>
      </c>
      <c r="K108" s="479"/>
      <c r="L108" s="558"/>
      <c r="M108" s="559"/>
      <c r="N108" s="559"/>
      <c r="O108" s="560"/>
      <c r="P108" s="559"/>
      <c r="Q108" s="559"/>
      <c r="R108" s="559"/>
      <c r="S108" s="560"/>
      <c r="T108" s="561">
        <f t="shared" si="7"/>
        <v>0</v>
      </c>
    </row>
    <row r="109" spans="1:20" x14ac:dyDescent="0.25">
      <c r="B109" s="49"/>
      <c r="C109" s="100"/>
      <c r="D109" s="504"/>
      <c r="E109" s="524" t="s">
        <v>280</v>
      </c>
      <c r="F109" s="371"/>
      <c r="G109" s="375"/>
      <c r="H109" s="380"/>
      <c r="I109" s="381"/>
      <c r="J109" s="382"/>
      <c r="K109" s="387"/>
      <c r="L109" s="566"/>
      <c r="M109" s="567"/>
      <c r="N109" s="567"/>
      <c r="O109" s="568"/>
      <c r="P109" s="567"/>
      <c r="Q109" s="567"/>
      <c r="R109" s="567"/>
      <c r="S109" s="568"/>
      <c r="T109" s="569">
        <f t="shared" si="7"/>
        <v>0</v>
      </c>
    </row>
    <row r="110" spans="1:20" x14ac:dyDescent="0.25">
      <c r="A110" s="6">
        <v>1</v>
      </c>
      <c r="B110" s="49"/>
      <c r="C110" s="100"/>
      <c r="D110" s="473" t="s">
        <v>121</v>
      </c>
      <c r="E110" s="624" t="s">
        <v>122</v>
      </c>
      <c r="F110" s="474" t="s">
        <v>216</v>
      </c>
      <c r="G110" s="475">
        <v>600</v>
      </c>
      <c r="H110" s="476">
        <v>27</v>
      </c>
      <c r="I110" s="477"/>
      <c r="J110" s="478">
        <v>27</v>
      </c>
      <c r="K110" s="479"/>
      <c r="L110" s="558"/>
      <c r="M110" s="559"/>
      <c r="N110" s="559"/>
      <c r="O110" s="560"/>
      <c r="P110" s="559"/>
      <c r="Q110" s="559"/>
      <c r="R110" s="559"/>
      <c r="S110" s="560"/>
      <c r="T110" s="561">
        <f t="shared" si="7"/>
        <v>0</v>
      </c>
    </row>
    <row r="111" spans="1:20" x14ac:dyDescent="0.25">
      <c r="B111" s="49"/>
      <c r="C111" s="100"/>
      <c r="D111" s="504"/>
      <c r="E111" s="524" t="s">
        <v>280</v>
      </c>
      <c r="F111" s="371"/>
      <c r="G111" s="375"/>
      <c r="H111" s="380"/>
      <c r="I111" s="381"/>
      <c r="J111" s="382"/>
      <c r="K111" s="387"/>
      <c r="L111" s="566"/>
      <c r="M111" s="567"/>
      <c r="N111" s="567"/>
      <c r="O111" s="568"/>
      <c r="P111" s="567"/>
      <c r="Q111" s="567"/>
      <c r="R111" s="567"/>
      <c r="S111" s="568"/>
      <c r="T111" s="569">
        <f t="shared" si="7"/>
        <v>0</v>
      </c>
    </row>
    <row r="112" spans="1:20" x14ac:dyDescent="0.25">
      <c r="A112" s="6">
        <v>1</v>
      </c>
      <c r="B112" s="49"/>
      <c r="C112" s="100"/>
      <c r="D112" s="473" t="s">
        <v>123</v>
      </c>
      <c r="E112" s="624" t="s">
        <v>124</v>
      </c>
      <c r="F112" s="474" t="s">
        <v>216</v>
      </c>
      <c r="G112" s="475">
        <v>400</v>
      </c>
      <c r="H112" s="476">
        <v>6</v>
      </c>
      <c r="I112" s="477"/>
      <c r="J112" s="478">
        <v>6</v>
      </c>
      <c r="K112" s="479"/>
      <c r="L112" s="558"/>
      <c r="M112" s="559"/>
      <c r="N112" s="559"/>
      <c r="O112" s="560"/>
      <c r="P112" s="559"/>
      <c r="Q112" s="559"/>
      <c r="R112" s="559"/>
      <c r="S112" s="560"/>
      <c r="T112" s="561">
        <f t="shared" si="7"/>
        <v>0</v>
      </c>
    </row>
    <row r="113" spans="1:20" x14ac:dyDescent="0.25">
      <c r="B113" s="49"/>
      <c r="C113" s="100"/>
      <c r="D113" s="504"/>
      <c r="E113" s="524" t="s">
        <v>280</v>
      </c>
      <c r="F113" s="371"/>
      <c r="G113" s="375"/>
      <c r="H113" s="380"/>
      <c r="I113" s="381"/>
      <c r="J113" s="382"/>
      <c r="K113" s="387"/>
      <c r="L113" s="566"/>
      <c r="M113" s="567"/>
      <c r="N113" s="567"/>
      <c r="O113" s="568"/>
      <c r="P113" s="567"/>
      <c r="Q113" s="567"/>
      <c r="R113" s="567"/>
      <c r="S113" s="568"/>
      <c r="T113" s="569">
        <f t="shared" si="7"/>
        <v>0</v>
      </c>
    </row>
    <row r="114" spans="1:20" x14ac:dyDescent="0.25">
      <c r="A114" s="6">
        <v>1</v>
      </c>
      <c r="B114" s="49"/>
      <c r="C114" s="100"/>
      <c r="D114" s="473" t="s">
        <v>125</v>
      </c>
      <c r="E114" s="624" t="s">
        <v>124</v>
      </c>
      <c r="F114" s="474" t="s">
        <v>216</v>
      </c>
      <c r="G114" s="475">
        <v>500</v>
      </c>
      <c r="H114" s="476">
        <v>46</v>
      </c>
      <c r="I114" s="477"/>
      <c r="J114" s="478">
        <v>46</v>
      </c>
      <c r="K114" s="479"/>
      <c r="L114" s="558"/>
      <c r="M114" s="559"/>
      <c r="N114" s="559"/>
      <c r="O114" s="560"/>
      <c r="P114" s="559"/>
      <c r="Q114" s="559"/>
      <c r="R114" s="559"/>
      <c r="S114" s="560"/>
      <c r="T114" s="561">
        <f t="shared" si="7"/>
        <v>0</v>
      </c>
    </row>
    <row r="115" spans="1:20" x14ac:dyDescent="0.25">
      <c r="B115" s="49"/>
      <c r="C115" s="100"/>
      <c r="D115" s="502"/>
      <c r="E115" s="524" t="s">
        <v>280</v>
      </c>
      <c r="F115" s="429"/>
      <c r="G115" s="430"/>
      <c r="H115" s="431"/>
      <c r="I115" s="432"/>
      <c r="J115" s="433"/>
      <c r="K115" s="434"/>
      <c r="L115" s="562"/>
      <c r="M115" s="563"/>
      <c r="N115" s="563"/>
      <c r="O115" s="564"/>
      <c r="P115" s="563"/>
      <c r="Q115" s="563"/>
      <c r="R115" s="563"/>
      <c r="S115" s="564"/>
      <c r="T115" s="565">
        <f t="shared" si="7"/>
        <v>0</v>
      </c>
    </row>
    <row r="116" spans="1:20" x14ac:dyDescent="0.25">
      <c r="A116" s="6">
        <v>1</v>
      </c>
      <c r="B116" s="49"/>
      <c r="C116" s="100"/>
      <c r="D116" s="473" t="s">
        <v>126</v>
      </c>
      <c r="E116" s="624" t="s">
        <v>127</v>
      </c>
      <c r="F116" s="474" t="s">
        <v>216</v>
      </c>
      <c r="G116" s="475">
        <v>400</v>
      </c>
      <c r="H116" s="476">
        <v>9</v>
      </c>
      <c r="I116" s="477"/>
      <c r="J116" s="478">
        <v>9</v>
      </c>
      <c r="K116" s="479"/>
      <c r="L116" s="558"/>
      <c r="M116" s="559"/>
      <c r="N116" s="559"/>
      <c r="O116" s="560"/>
      <c r="P116" s="559"/>
      <c r="Q116" s="559"/>
      <c r="R116" s="559"/>
      <c r="S116" s="560"/>
      <c r="T116" s="561">
        <f t="shared" si="7"/>
        <v>0</v>
      </c>
    </row>
    <row r="117" spans="1:20" x14ac:dyDescent="0.25">
      <c r="B117" s="49"/>
      <c r="C117" s="100"/>
      <c r="D117" s="502"/>
      <c r="E117" s="524" t="s">
        <v>280</v>
      </c>
      <c r="F117" s="429"/>
      <c r="G117" s="430"/>
      <c r="H117" s="431"/>
      <c r="I117" s="432"/>
      <c r="J117" s="433"/>
      <c r="K117" s="434"/>
      <c r="L117" s="562"/>
      <c r="M117" s="563"/>
      <c r="N117" s="563"/>
      <c r="O117" s="564"/>
      <c r="P117" s="563"/>
      <c r="Q117" s="563"/>
      <c r="R117" s="563"/>
      <c r="S117" s="564"/>
      <c r="T117" s="565">
        <f t="shared" si="7"/>
        <v>0</v>
      </c>
    </row>
    <row r="118" spans="1:20" x14ac:dyDescent="0.25">
      <c r="A118" s="6">
        <v>1</v>
      </c>
      <c r="B118" s="49"/>
      <c r="C118" s="100"/>
      <c r="D118" s="473" t="s">
        <v>128</v>
      </c>
      <c r="E118" s="624" t="s">
        <v>127</v>
      </c>
      <c r="F118" s="474" t="s">
        <v>216</v>
      </c>
      <c r="G118" s="475">
        <v>400</v>
      </c>
      <c r="H118" s="476">
        <v>15</v>
      </c>
      <c r="I118" s="477"/>
      <c r="J118" s="478">
        <v>32</v>
      </c>
      <c r="K118" s="479"/>
      <c r="L118" s="558"/>
      <c r="M118" s="559"/>
      <c r="N118" s="559"/>
      <c r="O118" s="560"/>
      <c r="P118" s="559"/>
      <c r="Q118" s="559"/>
      <c r="R118" s="559"/>
      <c r="S118" s="560"/>
      <c r="T118" s="561">
        <f t="shared" si="7"/>
        <v>0</v>
      </c>
    </row>
    <row r="119" spans="1:20" x14ac:dyDescent="0.25">
      <c r="B119" s="49"/>
      <c r="C119" s="100"/>
      <c r="D119" s="502"/>
      <c r="E119" s="524" t="s">
        <v>280</v>
      </c>
      <c r="F119" s="429"/>
      <c r="G119" s="430"/>
      <c r="H119" s="431"/>
      <c r="I119" s="432"/>
      <c r="J119" s="433"/>
      <c r="K119" s="434"/>
      <c r="L119" s="562"/>
      <c r="M119" s="563"/>
      <c r="N119" s="563"/>
      <c r="O119" s="564"/>
      <c r="P119" s="563"/>
      <c r="Q119" s="563"/>
      <c r="R119" s="563"/>
      <c r="S119" s="564"/>
      <c r="T119" s="565">
        <f t="shared" si="7"/>
        <v>0</v>
      </c>
    </row>
    <row r="120" spans="1:20" x14ac:dyDescent="0.25">
      <c r="B120" s="49"/>
      <c r="C120" s="100"/>
      <c r="D120" s="446" t="s">
        <v>128</v>
      </c>
      <c r="E120" s="503" t="s">
        <v>127</v>
      </c>
      <c r="F120" s="429" t="s">
        <v>216</v>
      </c>
      <c r="G120" s="430">
        <v>400</v>
      </c>
      <c r="H120" s="431">
        <v>17</v>
      </c>
      <c r="I120" s="432"/>
      <c r="J120" s="433"/>
      <c r="K120" s="434"/>
      <c r="L120" s="562"/>
      <c r="M120" s="563"/>
      <c r="N120" s="563"/>
      <c r="O120" s="564"/>
      <c r="P120" s="563"/>
      <c r="Q120" s="563"/>
      <c r="R120" s="563"/>
      <c r="S120" s="564"/>
      <c r="T120" s="565">
        <f t="shared" si="7"/>
        <v>0</v>
      </c>
    </row>
    <row r="121" spans="1:20" x14ac:dyDescent="0.25">
      <c r="B121" s="49"/>
      <c r="C121" s="100"/>
      <c r="D121" s="504"/>
      <c r="E121" s="524" t="s">
        <v>280</v>
      </c>
      <c r="F121" s="371"/>
      <c r="G121" s="375"/>
      <c r="H121" s="380"/>
      <c r="I121" s="381"/>
      <c r="J121" s="382"/>
      <c r="K121" s="387"/>
      <c r="L121" s="566"/>
      <c r="M121" s="567"/>
      <c r="N121" s="567"/>
      <c r="O121" s="568"/>
      <c r="P121" s="567"/>
      <c r="Q121" s="567"/>
      <c r="R121" s="567"/>
      <c r="S121" s="568"/>
      <c r="T121" s="569">
        <f t="shared" si="7"/>
        <v>0</v>
      </c>
    </row>
    <row r="122" spans="1:20" x14ac:dyDescent="0.25">
      <c r="A122" s="6">
        <v>1</v>
      </c>
      <c r="B122" s="49"/>
      <c r="C122" s="100"/>
      <c r="D122" s="473" t="s">
        <v>129</v>
      </c>
      <c r="E122" s="624" t="s">
        <v>119</v>
      </c>
      <c r="F122" s="474" t="s">
        <v>218</v>
      </c>
      <c r="G122" s="475">
        <v>400</v>
      </c>
      <c r="H122" s="476">
        <v>26</v>
      </c>
      <c r="I122" s="477">
        <v>1313</v>
      </c>
      <c r="J122" s="478">
        <v>1339</v>
      </c>
      <c r="K122" s="479"/>
      <c r="L122" s="558"/>
      <c r="M122" s="559"/>
      <c r="N122" s="559"/>
      <c r="O122" s="560"/>
      <c r="P122" s="559"/>
      <c r="Q122" s="559"/>
      <c r="R122" s="559"/>
      <c r="S122" s="560"/>
      <c r="T122" s="561">
        <f t="shared" si="7"/>
        <v>0</v>
      </c>
    </row>
    <row r="123" spans="1:20" x14ac:dyDescent="0.25">
      <c r="B123" s="49"/>
      <c r="C123" s="100"/>
      <c r="D123" s="504"/>
      <c r="E123" s="524" t="s">
        <v>280</v>
      </c>
      <c r="F123" s="371"/>
      <c r="G123" s="375"/>
      <c r="H123" s="380"/>
      <c r="I123" s="381"/>
      <c r="J123" s="382"/>
      <c r="K123" s="387"/>
      <c r="L123" s="566"/>
      <c r="M123" s="567"/>
      <c r="N123" s="567"/>
      <c r="O123" s="568"/>
      <c r="P123" s="567"/>
      <c r="Q123" s="567"/>
      <c r="R123" s="567"/>
      <c r="S123" s="568"/>
      <c r="T123" s="569">
        <f t="shared" si="7"/>
        <v>0</v>
      </c>
    </row>
    <row r="124" spans="1:20" x14ac:dyDescent="0.25">
      <c r="A124" s="6">
        <v>1</v>
      </c>
      <c r="B124" s="49"/>
      <c r="C124" s="100"/>
      <c r="D124" s="473" t="s">
        <v>130</v>
      </c>
      <c r="E124" s="624" t="s">
        <v>119</v>
      </c>
      <c r="F124" s="474" t="s">
        <v>216</v>
      </c>
      <c r="G124" s="475">
        <v>500</v>
      </c>
      <c r="H124" s="476">
        <v>6</v>
      </c>
      <c r="I124" s="477">
        <v>1454</v>
      </c>
      <c r="J124" s="478">
        <v>1460</v>
      </c>
      <c r="K124" s="479"/>
      <c r="L124" s="558"/>
      <c r="M124" s="559"/>
      <c r="N124" s="559"/>
      <c r="O124" s="560"/>
      <c r="P124" s="559"/>
      <c r="Q124" s="559"/>
      <c r="R124" s="559"/>
      <c r="S124" s="560"/>
      <c r="T124" s="561">
        <f t="shared" si="7"/>
        <v>0</v>
      </c>
    </row>
    <row r="125" spans="1:20" x14ac:dyDescent="0.25">
      <c r="B125" s="49"/>
      <c r="C125" s="100"/>
      <c r="D125" s="502"/>
      <c r="E125" s="524" t="s">
        <v>280</v>
      </c>
      <c r="F125" s="429"/>
      <c r="G125" s="430"/>
      <c r="H125" s="431"/>
      <c r="I125" s="432"/>
      <c r="J125" s="433"/>
      <c r="K125" s="434"/>
      <c r="L125" s="562"/>
      <c r="M125" s="563"/>
      <c r="N125" s="563"/>
      <c r="O125" s="564"/>
      <c r="P125" s="563"/>
      <c r="Q125" s="563"/>
      <c r="R125" s="563"/>
      <c r="S125" s="564"/>
      <c r="T125" s="565">
        <f t="shared" si="7"/>
        <v>0</v>
      </c>
    </row>
    <row r="126" spans="1:20" x14ac:dyDescent="0.25">
      <c r="A126" s="6">
        <v>1</v>
      </c>
      <c r="B126" s="49"/>
      <c r="C126" s="100"/>
      <c r="D126" s="473" t="s">
        <v>131</v>
      </c>
      <c r="E126" s="624" t="s">
        <v>132</v>
      </c>
      <c r="F126" s="474" t="s">
        <v>218</v>
      </c>
      <c r="G126" s="475">
        <v>400</v>
      </c>
      <c r="H126" s="476">
        <v>117</v>
      </c>
      <c r="I126" s="477"/>
      <c r="J126" s="478">
        <v>144</v>
      </c>
      <c r="K126" s="479"/>
      <c r="L126" s="558"/>
      <c r="M126" s="559"/>
      <c r="N126" s="559"/>
      <c r="O126" s="560"/>
      <c r="P126" s="559"/>
      <c r="Q126" s="559"/>
      <c r="R126" s="559"/>
      <c r="S126" s="560"/>
      <c r="T126" s="561">
        <f t="shared" si="7"/>
        <v>0</v>
      </c>
    </row>
    <row r="127" spans="1:20" x14ac:dyDescent="0.25">
      <c r="B127" s="49"/>
      <c r="C127" s="100"/>
      <c r="D127" s="502"/>
      <c r="E127" s="524" t="s">
        <v>280</v>
      </c>
      <c r="F127" s="429"/>
      <c r="G127" s="430"/>
      <c r="H127" s="431"/>
      <c r="I127" s="432"/>
      <c r="J127" s="433"/>
      <c r="K127" s="434"/>
      <c r="L127" s="562"/>
      <c r="M127" s="563"/>
      <c r="N127" s="563"/>
      <c r="O127" s="564"/>
      <c r="P127" s="563"/>
      <c r="Q127" s="563"/>
      <c r="R127" s="563"/>
      <c r="S127" s="564"/>
      <c r="T127" s="565">
        <f t="shared" si="7"/>
        <v>0</v>
      </c>
    </row>
    <row r="128" spans="1:20" x14ac:dyDescent="0.25">
      <c r="B128" s="49"/>
      <c r="C128" s="100"/>
      <c r="D128" s="446" t="s">
        <v>131</v>
      </c>
      <c r="E128" s="503" t="s">
        <v>132</v>
      </c>
      <c r="F128" s="429" t="s">
        <v>218</v>
      </c>
      <c r="G128" s="430">
        <v>300</v>
      </c>
      <c r="H128" s="431">
        <v>27</v>
      </c>
      <c r="I128" s="432"/>
      <c r="J128" s="433"/>
      <c r="K128" s="434"/>
      <c r="L128" s="562"/>
      <c r="M128" s="563"/>
      <c r="N128" s="563"/>
      <c r="O128" s="564"/>
      <c r="P128" s="563"/>
      <c r="Q128" s="563"/>
      <c r="R128" s="563"/>
      <c r="S128" s="564"/>
      <c r="T128" s="565">
        <f t="shared" si="7"/>
        <v>0</v>
      </c>
    </row>
    <row r="129" spans="1:20" x14ac:dyDescent="0.25">
      <c r="B129" s="49"/>
      <c r="C129" s="100"/>
      <c r="D129" s="502"/>
      <c r="E129" s="524" t="s">
        <v>280</v>
      </c>
      <c r="F129" s="429"/>
      <c r="G129" s="430"/>
      <c r="H129" s="431"/>
      <c r="I129" s="432"/>
      <c r="J129" s="433"/>
      <c r="K129" s="434"/>
      <c r="L129" s="562"/>
      <c r="M129" s="563"/>
      <c r="N129" s="563"/>
      <c r="O129" s="564"/>
      <c r="P129" s="563"/>
      <c r="Q129" s="563"/>
      <c r="R129" s="563"/>
      <c r="S129" s="564"/>
      <c r="T129" s="565">
        <f t="shared" si="7"/>
        <v>0</v>
      </c>
    </row>
    <row r="130" spans="1:20" x14ac:dyDescent="0.25">
      <c r="A130" s="6">
        <v>1</v>
      </c>
      <c r="B130" s="49"/>
      <c r="C130" s="100"/>
      <c r="D130" s="473" t="s">
        <v>133</v>
      </c>
      <c r="E130" s="624" t="s">
        <v>134</v>
      </c>
      <c r="F130" s="474" t="s">
        <v>216</v>
      </c>
      <c r="G130" s="475">
        <v>600</v>
      </c>
      <c r="H130" s="476">
        <v>579</v>
      </c>
      <c r="I130" s="477"/>
      <c r="J130" s="478">
        <v>603</v>
      </c>
      <c r="K130" s="479"/>
      <c r="L130" s="558"/>
      <c r="M130" s="559"/>
      <c r="N130" s="559"/>
      <c r="O130" s="560"/>
      <c r="P130" s="559"/>
      <c r="Q130" s="559"/>
      <c r="R130" s="559"/>
      <c r="S130" s="560"/>
      <c r="T130" s="561">
        <f t="shared" si="7"/>
        <v>0</v>
      </c>
    </row>
    <row r="131" spans="1:20" x14ac:dyDescent="0.25">
      <c r="B131" s="49"/>
      <c r="C131" s="100"/>
      <c r="D131" s="502"/>
      <c r="E131" s="524" t="s">
        <v>280</v>
      </c>
      <c r="F131" s="429"/>
      <c r="G131" s="430"/>
      <c r="H131" s="431"/>
      <c r="I131" s="432"/>
      <c r="J131" s="433"/>
      <c r="K131" s="434"/>
      <c r="L131" s="562"/>
      <c r="M131" s="563"/>
      <c r="N131" s="563"/>
      <c r="O131" s="564"/>
      <c r="P131" s="563"/>
      <c r="Q131" s="563"/>
      <c r="R131" s="563"/>
      <c r="S131" s="564"/>
      <c r="T131" s="565">
        <f t="shared" si="7"/>
        <v>0</v>
      </c>
    </row>
    <row r="132" spans="1:20" x14ac:dyDescent="0.25">
      <c r="B132" s="49"/>
      <c r="C132" s="100"/>
      <c r="D132" s="446" t="s">
        <v>133</v>
      </c>
      <c r="E132" s="503" t="s">
        <v>134</v>
      </c>
      <c r="F132" s="429" t="s">
        <v>216</v>
      </c>
      <c r="G132" s="430">
        <v>400</v>
      </c>
      <c r="H132" s="431">
        <v>24</v>
      </c>
      <c r="I132" s="432"/>
      <c r="J132" s="433"/>
      <c r="K132" s="434"/>
      <c r="L132" s="562"/>
      <c r="M132" s="563"/>
      <c r="N132" s="563"/>
      <c r="O132" s="564"/>
      <c r="P132" s="563"/>
      <c r="Q132" s="563"/>
      <c r="R132" s="563"/>
      <c r="S132" s="564"/>
      <c r="T132" s="565">
        <f t="shared" si="7"/>
        <v>0</v>
      </c>
    </row>
    <row r="133" spans="1:20" x14ac:dyDescent="0.25">
      <c r="B133" s="49"/>
      <c r="C133" s="100"/>
      <c r="D133" s="504"/>
      <c r="E133" s="524" t="s">
        <v>280</v>
      </c>
      <c r="F133" s="371"/>
      <c r="G133" s="375"/>
      <c r="H133" s="380"/>
      <c r="I133" s="381"/>
      <c r="J133" s="382"/>
      <c r="K133" s="387"/>
      <c r="L133" s="566"/>
      <c r="M133" s="567"/>
      <c r="N133" s="567"/>
      <c r="O133" s="568"/>
      <c r="P133" s="567"/>
      <c r="Q133" s="567"/>
      <c r="R133" s="567"/>
      <c r="S133" s="568"/>
      <c r="T133" s="569">
        <f t="shared" si="7"/>
        <v>0</v>
      </c>
    </row>
    <row r="134" spans="1:20" x14ac:dyDescent="0.25">
      <c r="A134" s="6">
        <v>1</v>
      </c>
      <c r="B134" s="49"/>
      <c r="C134" s="100"/>
      <c r="D134" s="473" t="s">
        <v>135</v>
      </c>
      <c r="E134" s="624" t="s">
        <v>136</v>
      </c>
      <c r="F134" s="474" t="s">
        <v>217</v>
      </c>
      <c r="G134" s="475">
        <v>900</v>
      </c>
      <c r="H134" s="476">
        <v>7</v>
      </c>
      <c r="I134" s="477">
        <v>44</v>
      </c>
      <c r="J134" s="478">
        <v>51</v>
      </c>
      <c r="K134" s="479"/>
      <c r="L134" s="558"/>
      <c r="M134" s="559"/>
      <c r="N134" s="559"/>
      <c r="O134" s="560"/>
      <c r="P134" s="559"/>
      <c r="Q134" s="559"/>
      <c r="R134" s="559"/>
      <c r="S134" s="560"/>
      <c r="T134" s="561">
        <f t="shared" si="7"/>
        <v>0</v>
      </c>
    </row>
    <row r="135" spans="1:20" x14ac:dyDescent="0.25">
      <c r="B135" s="49"/>
      <c r="C135" s="100"/>
      <c r="D135" s="504"/>
      <c r="E135" s="524" t="s">
        <v>280</v>
      </c>
      <c r="F135" s="371"/>
      <c r="G135" s="375"/>
      <c r="H135" s="380"/>
      <c r="I135" s="381"/>
      <c r="J135" s="382"/>
      <c r="K135" s="387"/>
      <c r="L135" s="566"/>
      <c r="M135" s="567"/>
      <c r="N135" s="567"/>
      <c r="O135" s="568"/>
      <c r="P135" s="567"/>
      <c r="Q135" s="567"/>
      <c r="R135" s="567"/>
      <c r="S135" s="568"/>
      <c r="T135" s="569">
        <f t="shared" si="7"/>
        <v>0</v>
      </c>
    </row>
    <row r="136" spans="1:20" x14ac:dyDescent="0.25">
      <c r="A136" s="6">
        <v>1</v>
      </c>
      <c r="B136" s="49"/>
      <c r="C136" s="100"/>
      <c r="D136" s="473" t="s">
        <v>137</v>
      </c>
      <c r="E136" s="624" t="s">
        <v>134</v>
      </c>
      <c r="F136" s="474" t="s">
        <v>216</v>
      </c>
      <c r="G136" s="475">
        <v>600</v>
      </c>
      <c r="H136" s="476">
        <v>14</v>
      </c>
      <c r="I136" s="477"/>
      <c r="J136" s="478">
        <v>14</v>
      </c>
      <c r="K136" s="479"/>
      <c r="L136" s="558"/>
      <c r="M136" s="559"/>
      <c r="N136" s="559"/>
      <c r="O136" s="560"/>
      <c r="P136" s="559"/>
      <c r="Q136" s="559"/>
      <c r="R136" s="559"/>
      <c r="S136" s="560"/>
      <c r="T136" s="561">
        <f t="shared" si="7"/>
        <v>0</v>
      </c>
    </row>
    <row r="137" spans="1:20" x14ac:dyDescent="0.25">
      <c r="B137" s="49"/>
      <c r="C137" s="100"/>
      <c r="D137" s="504"/>
      <c r="E137" s="524" t="s">
        <v>280</v>
      </c>
      <c r="F137" s="371"/>
      <c r="G137" s="375"/>
      <c r="H137" s="380"/>
      <c r="I137" s="381"/>
      <c r="J137" s="382"/>
      <c r="K137" s="387"/>
      <c r="L137" s="566"/>
      <c r="M137" s="567"/>
      <c r="N137" s="567"/>
      <c r="O137" s="568"/>
      <c r="P137" s="567"/>
      <c r="Q137" s="567"/>
      <c r="R137" s="567"/>
      <c r="S137" s="568"/>
      <c r="T137" s="569">
        <f t="shared" ref="T137:T200" si="8">SUM(L137:S137)</f>
        <v>0</v>
      </c>
    </row>
    <row r="138" spans="1:20" x14ac:dyDescent="0.25">
      <c r="A138" s="6">
        <v>1</v>
      </c>
      <c r="B138" s="49"/>
      <c r="C138" s="100"/>
      <c r="D138" s="473" t="s">
        <v>138</v>
      </c>
      <c r="E138" s="624" t="s">
        <v>139</v>
      </c>
      <c r="F138" s="474" t="s">
        <v>217</v>
      </c>
      <c r="G138" s="475">
        <v>610</v>
      </c>
      <c r="H138" s="476">
        <v>133</v>
      </c>
      <c r="I138" s="477">
        <v>25</v>
      </c>
      <c r="J138" s="478">
        <v>158</v>
      </c>
      <c r="K138" s="479"/>
      <c r="L138" s="558"/>
      <c r="M138" s="559"/>
      <c r="N138" s="559"/>
      <c r="O138" s="560"/>
      <c r="P138" s="559"/>
      <c r="Q138" s="559"/>
      <c r="R138" s="559"/>
      <c r="S138" s="560"/>
      <c r="T138" s="561">
        <f t="shared" si="8"/>
        <v>0</v>
      </c>
    </row>
    <row r="139" spans="1:20" x14ac:dyDescent="0.25">
      <c r="B139" s="49"/>
      <c r="C139" s="100"/>
      <c r="D139" s="504"/>
      <c r="E139" s="524" t="s">
        <v>280</v>
      </c>
      <c r="F139" s="371"/>
      <c r="G139" s="375"/>
      <c r="H139" s="380"/>
      <c r="I139" s="381"/>
      <c r="J139" s="382"/>
      <c r="K139" s="387"/>
      <c r="L139" s="566"/>
      <c r="M139" s="567"/>
      <c r="N139" s="567"/>
      <c r="O139" s="568"/>
      <c r="P139" s="567"/>
      <c r="Q139" s="567"/>
      <c r="R139" s="567"/>
      <c r="S139" s="568"/>
      <c r="T139" s="569">
        <f t="shared" si="8"/>
        <v>0</v>
      </c>
    </row>
    <row r="140" spans="1:20" x14ac:dyDescent="0.25">
      <c r="A140" s="6">
        <v>1</v>
      </c>
      <c r="B140" s="49"/>
      <c r="C140" s="100"/>
      <c r="D140" s="473" t="s">
        <v>140</v>
      </c>
      <c r="E140" s="624" t="s">
        <v>141</v>
      </c>
      <c r="F140" s="474" t="s">
        <v>217</v>
      </c>
      <c r="G140" s="475">
        <v>406</v>
      </c>
      <c r="H140" s="476">
        <v>245</v>
      </c>
      <c r="I140" s="477">
        <v>35</v>
      </c>
      <c r="J140" s="478">
        <v>280</v>
      </c>
      <c r="K140" s="479"/>
      <c r="L140" s="558"/>
      <c r="M140" s="559"/>
      <c r="N140" s="559"/>
      <c r="O140" s="560"/>
      <c r="P140" s="559"/>
      <c r="Q140" s="559"/>
      <c r="R140" s="559"/>
      <c r="S140" s="560"/>
      <c r="T140" s="561">
        <f t="shared" si="8"/>
        <v>0</v>
      </c>
    </row>
    <row r="141" spans="1:20" x14ac:dyDescent="0.25">
      <c r="B141" s="49"/>
      <c r="C141" s="100"/>
      <c r="D141" s="504"/>
      <c r="E141" s="524" t="s">
        <v>280</v>
      </c>
      <c r="F141" s="371"/>
      <c r="G141" s="375"/>
      <c r="H141" s="380"/>
      <c r="I141" s="381"/>
      <c r="J141" s="382"/>
      <c r="K141" s="387"/>
      <c r="L141" s="566"/>
      <c r="M141" s="567"/>
      <c r="N141" s="567"/>
      <c r="O141" s="568"/>
      <c r="P141" s="567"/>
      <c r="Q141" s="567"/>
      <c r="R141" s="567"/>
      <c r="S141" s="568"/>
      <c r="T141" s="569">
        <f t="shared" si="8"/>
        <v>0</v>
      </c>
    </row>
    <row r="142" spans="1:20" x14ac:dyDescent="0.25">
      <c r="A142" s="6">
        <v>1</v>
      </c>
      <c r="B142" s="49"/>
      <c r="C142" s="100"/>
      <c r="D142" s="473" t="s">
        <v>142</v>
      </c>
      <c r="E142" s="624" t="s">
        <v>141</v>
      </c>
      <c r="F142" s="474" t="s">
        <v>217</v>
      </c>
      <c r="G142" s="475">
        <v>406</v>
      </c>
      <c r="H142" s="476">
        <v>915</v>
      </c>
      <c r="I142" s="477">
        <v>57</v>
      </c>
      <c r="J142" s="478">
        <v>972</v>
      </c>
      <c r="K142" s="479"/>
      <c r="L142" s="558"/>
      <c r="M142" s="559"/>
      <c r="N142" s="559"/>
      <c r="O142" s="560"/>
      <c r="P142" s="559"/>
      <c r="Q142" s="559"/>
      <c r="R142" s="559"/>
      <c r="S142" s="560"/>
      <c r="T142" s="561">
        <f t="shared" si="8"/>
        <v>0</v>
      </c>
    </row>
    <row r="143" spans="1:20" x14ac:dyDescent="0.25">
      <c r="B143" s="49"/>
      <c r="C143" s="100"/>
      <c r="D143" s="504"/>
      <c r="E143" s="524" t="s">
        <v>280</v>
      </c>
      <c r="F143" s="371"/>
      <c r="G143" s="375"/>
      <c r="H143" s="380"/>
      <c r="I143" s="381"/>
      <c r="J143" s="382"/>
      <c r="K143" s="387"/>
      <c r="L143" s="566"/>
      <c r="M143" s="567"/>
      <c r="N143" s="567"/>
      <c r="O143" s="568"/>
      <c r="P143" s="567"/>
      <c r="Q143" s="567"/>
      <c r="R143" s="567"/>
      <c r="S143" s="568"/>
      <c r="T143" s="569">
        <f t="shared" si="8"/>
        <v>0</v>
      </c>
    </row>
    <row r="144" spans="1:20" x14ac:dyDescent="0.25">
      <c r="A144" s="6">
        <v>1</v>
      </c>
      <c r="B144" s="49"/>
      <c r="C144" s="100"/>
      <c r="D144" s="473" t="s">
        <v>143</v>
      </c>
      <c r="E144" s="624" t="s">
        <v>144</v>
      </c>
      <c r="F144" s="474" t="s">
        <v>218</v>
      </c>
      <c r="G144" s="475">
        <v>500</v>
      </c>
      <c r="H144" s="476">
        <v>25</v>
      </c>
      <c r="I144" s="477"/>
      <c r="J144" s="478">
        <v>25</v>
      </c>
      <c r="K144" s="479"/>
      <c r="L144" s="558"/>
      <c r="M144" s="559"/>
      <c r="N144" s="559"/>
      <c r="O144" s="560"/>
      <c r="P144" s="559"/>
      <c r="Q144" s="559"/>
      <c r="R144" s="559"/>
      <c r="S144" s="560"/>
      <c r="T144" s="561">
        <f t="shared" si="8"/>
        <v>0</v>
      </c>
    </row>
    <row r="145" spans="1:20" x14ac:dyDescent="0.25">
      <c r="B145" s="49"/>
      <c r="C145" s="100"/>
      <c r="D145" s="504"/>
      <c r="E145" s="524" t="s">
        <v>280</v>
      </c>
      <c r="F145" s="371"/>
      <c r="G145" s="375"/>
      <c r="H145" s="380"/>
      <c r="I145" s="381"/>
      <c r="J145" s="382"/>
      <c r="K145" s="387"/>
      <c r="L145" s="566"/>
      <c r="M145" s="567"/>
      <c r="N145" s="567"/>
      <c r="O145" s="568"/>
      <c r="P145" s="567"/>
      <c r="Q145" s="567"/>
      <c r="R145" s="567"/>
      <c r="S145" s="568"/>
      <c r="T145" s="569">
        <f t="shared" si="8"/>
        <v>0</v>
      </c>
    </row>
    <row r="146" spans="1:20" x14ac:dyDescent="0.25">
      <c r="A146" s="6">
        <v>1</v>
      </c>
      <c r="B146" s="49"/>
      <c r="C146" s="100"/>
      <c r="D146" s="473" t="s">
        <v>145</v>
      </c>
      <c r="E146" s="624" t="s">
        <v>146</v>
      </c>
      <c r="F146" s="474" t="s">
        <v>218</v>
      </c>
      <c r="G146" s="475">
        <v>600</v>
      </c>
      <c r="H146" s="476">
        <v>133</v>
      </c>
      <c r="I146" s="477"/>
      <c r="J146" s="478">
        <v>133</v>
      </c>
      <c r="K146" s="479"/>
      <c r="L146" s="558"/>
      <c r="M146" s="559"/>
      <c r="N146" s="559"/>
      <c r="O146" s="560"/>
      <c r="P146" s="559"/>
      <c r="Q146" s="559"/>
      <c r="R146" s="559"/>
      <c r="S146" s="560"/>
      <c r="T146" s="561">
        <f t="shared" si="8"/>
        <v>0</v>
      </c>
    </row>
    <row r="147" spans="1:20" x14ac:dyDescent="0.25">
      <c r="B147" s="49"/>
      <c r="C147" s="100"/>
      <c r="D147" s="504"/>
      <c r="E147" s="524" t="s">
        <v>280</v>
      </c>
      <c r="F147" s="371"/>
      <c r="G147" s="375"/>
      <c r="H147" s="380"/>
      <c r="I147" s="381"/>
      <c r="J147" s="382"/>
      <c r="K147" s="387"/>
      <c r="L147" s="566"/>
      <c r="M147" s="567"/>
      <c r="N147" s="567"/>
      <c r="O147" s="568"/>
      <c r="P147" s="567"/>
      <c r="Q147" s="567"/>
      <c r="R147" s="567"/>
      <c r="S147" s="568"/>
      <c r="T147" s="569">
        <f t="shared" si="8"/>
        <v>0</v>
      </c>
    </row>
    <row r="148" spans="1:20" x14ac:dyDescent="0.25">
      <c r="A148" s="6">
        <v>1</v>
      </c>
      <c r="B148" s="49"/>
      <c r="C148" s="100"/>
      <c r="D148" s="473" t="s">
        <v>147</v>
      </c>
      <c r="E148" s="624" t="s">
        <v>148</v>
      </c>
      <c r="F148" s="474" t="s">
        <v>218</v>
      </c>
      <c r="G148" s="475">
        <v>600</v>
      </c>
      <c r="H148" s="476">
        <v>409</v>
      </c>
      <c r="I148" s="477"/>
      <c r="J148" s="478">
        <v>409</v>
      </c>
      <c r="K148" s="479"/>
      <c r="L148" s="558"/>
      <c r="M148" s="559"/>
      <c r="N148" s="559"/>
      <c r="O148" s="560"/>
      <c r="P148" s="559"/>
      <c r="Q148" s="559"/>
      <c r="R148" s="559"/>
      <c r="S148" s="560"/>
      <c r="T148" s="561">
        <f t="shared" si="8"/>
        <v>0</v>
      </c>
    </row>
    <row r="149" spans="1:20" x14ac:dyDescent="0.25">
      <c r="B149" s="49"/>
      <c r="C149" s="100"/>
      <c r="D149" s="504"/>
      <c r="E149" s="625" t="s">
        <v>280</v>
      </c>
      <c r="F149" s="371"/>
      <c r="G149" s="375"/>
      <c r="H149" s="380"/>
      <c r="I149" s="381"/>
      <c r="J149" s="382"/>
      <c r="K149" s="387"/>
      <c r="L149" s="566"/>
      <c r="M149" s="567"/>
      <c r="N149" s="567"/>
      <c r="O149" s="568"/>
      <c r="P149" s="567"/>
      <c r="Q149" s="567"/>
      <c r="R149" s="567"/>
      <c r="S149" s="568"/>
      <c r="T149" s="569">
        <f t="shared" si="8"/>
        <v>0</v>
      </c>
    </row>
    <row r="150" spans="1:20" x14ac:dyDescent="0.25">
      <c r="A150" s="6">
        <v>1</v>
      </c>
      <c r="B150" s="49"/>
      <c r="C150" s="100"/>
      <c r="D150" s="473" t="s">
        <v>149</v>
      </c>
      <c r="E150" s="624" t="s">
        <v>150</v>
      </c>
      <c r="F150" s="474" t="s">
        <v>217</v>
      </c>
      <c r="G150" s="475">
        <v>559</v>
      </c>
      <c r="H150" s="476">
        <v>245</v>
      </c>
      <c r="I150" s="477"/>
      <c r="J150" s="478">
        <v>245</v>
      </c>
      <c r="K150" s="479"/>
      <c r="L150" s="558"/>
      <c r="M150" s="559"/>
      <c r="N150" s="559"/>
      <c r="O150" s="560"/>
      <c r="P150" s="559"/>
      <c r="Q150" s="559"/>
      <c r="R150" s="559"/>
      <c r="S150" s="560"/>
      <c r="T150" s="561">
        <f t="shared" si="8"/>
        <v>0</v>
      </c>
    </row>
    <row r="151" spans="1:20" x14ac:dyDescent="0.25">
      <c r="B151" s="49"/>
      <c r="C151" s="100"/>
      <c r="D151" s="502"/>
      <c r="E151" s="524" t="s">
        <v>280</v>
      </c>
      <c r="F151" s="429"/>
      <c r="G151" s="430"/>
      <c r="H151" s="431"/>
      <c r="I151" s="432"/>
      <c r="J151" s="433"/>
      <c r="K151" s="434"/>
      <c r="L151" s="562"/>
      <c r="M151" s="563"/>
      <c r="N151" s="563"/>
      <c r="O151" s="564"/>
      <c r="P151" s="563"/>
      <c r="Q151" s="563"/>
      <c r="R151" s="563"/>
      <c r="S151" s="564"/>
      <c r="T151" s="565">
        <f t="shared" si="8"/>
        <v>0</v>
      </c>
    </row>
    <row r="152" spans="1:20" x14ac:dyDescent="0.25">
      <c r="A152" s="6">
        <v>1</v>
      </c>
      <c r="B152" s="49"/>
      <c r="C152" s="100"/>
      <c r="D152" s="473" t="s">
        <v>151</v>
      </c>
      <c r="E152" s="624" t="s">
        <v>144</v>
      </c>
      <c r="F152" s="474" t="s">
        <v>218</v>
      </c>
      <c r="G152" s="475">
        <v>500</v>
      </c>
      <c r="H152" s="476">
        <v>67</v>
      </c>
      <c r="I152" s="477"/>
      <c r="J152" s="478">
        <v>179</v>
      </c>
      <c r="K152" s="479"/>
      <c r="L152" s="558"/>
      <c r="M152" s="559"/>
      <c r="N152" s="559"/>
      <c r="O152" s="560"/>
      <c r="P152" s="559"/>
      <c r="Q152" s="559"/>
      <c r="R152" s="559"/>
      <c r="S152" s="560"/>
      <c r="T152" s="561">
        <f t="shared" si="8"/>
        <v>0</v>
      </c>
    </row>
    <row r="153" spans="1:20" x14ac:dyDescent="0.25">
      <c r="B153" s="49"/>
      <c r="C153" s="100"/>
      <c r="D153" s="502"/>
      <c r="E153" s="524" t="s">
        <v>280</v>
      </c>
      <c r="F153" s="429"/>
      <c r="G153" s="430"/>
      <c r="H153" s="431"/>
      <c r="I153" s="432"/>
      <c r="J153" s="433"/>
      <c r="K153" s="434"/>
      <c r="L153" s="562"/>
      <c r="M153" s="563"/>
      <c r="N153" s="563"/>
      <c r="O153" s="564"/>
      <c r="P153" s="563"/>
      <c r="Q153" s="563"/>
      <c r="R153" s="563"/>
      <c r="S153" s="564"/>
      <c r="T153" s="565">
        <f t="shared" si="8"/>
        <v>0</v>
      </c>
    </row>
    <row r="154" spans="1:20" x14ac:dyDescent="0.25">
      <c r="B154" s="49"/>
      <c r="C154" s="100"/>
      <c r="D154" s="446" t="s">
        <v>151</v>
      </c>
      <c r="E154" s="503" t="s">
        <v>150</v>
      </c>
      <c r="F154" s="429" t="s">
        <v>217</v>
      </c>
      <c r="G154" s="430">
        <v>508</v>
      </c>
      <c r="H154" s="431">
        <v>112</v>
      </c>
      <c r="I154" s="432"/>
      <c r="J154" s="433"/>
      <c r="K154" s="434"/>
      <c r="L154" s="562"/>
      <c r="M154" s="563"/>
      <c r="N154" s="563"/>
      <c r="O154" s="564"/>
      <c r="P154" s="563"/>
      <c r="Q154" s="563"/>
      <c r="R154" s="563"/>
      <c r="S154" s="564"/>
      <c r="T154" s="565">
        <f t="shared" si="8"/>
        <v>0</v>
      </c>
    </row>
    <row r="155" spans="1:20" x14ac:dyDescent="0.25">
      <c r="B155" s="49"/>
      <c r="C155" s="100"/>
      <c r="D155" s="502"/>
      <c r="E155" s="524" t="s">
        <v>280</v>
      </c>
      <c r="F155" s="429"/>
      <c r="G155" s="430"/>
      <c r="H155" s="431"/>
      <c r="I155" s="432"/>
      <c r="J155" s="433"/>
      <c r="K155" s="434"/>
      <c r="L155" s="562"/>
      <c r="M155" s="563"/>
      <c r="N155" s="563"/>
      <c r="O155" s="564"/>
      <c r="P155" s="563"/>
      <c r="Q155" s="563"/>
      <c r="R155" s="563"/>
      <c r="S155" s="564"/>
      <c r="T155" s="565">
        <f t="shared" si="8"/>
        <v>0</v>
      </c>
    </row>
    <row r="156" spans="1:20" s="98" customFormat="1" x14ac:dyDescent="0.25">
      <c r="A156" s="98">
        <v>1</v>
      </c>
      <c r="B156" s="49"/>
      <c r="C156" s="100"/>
      <c r="D156" s="473" t="s">
        <v>152</v>
      </c>
      <c r="E156" s="624" t="s">
        <v>108</v>
      </c>
      <c r="F156" s="474" t="s">
        <v>217</v>
      </c>
      <c r="G156" s="475">
        <v>686</v>
      </c>
      <c r="H156" s="476">
        <v>97</v>
      </c>
      <c r="I156" s="477"/>
      <c r="J156" s="478">
        <v>211</v>
      </c>
      <c r="K156" s="479">
        <v>157</v>
      </c>
      <c r="L156" s="588"/>
      <c r="M156" s="570"/>
      <c r="N156" s="570"/>
      <c r="O156" s="571"/>
      <c r="P156" s="570"/>
      <c r="Q156" s="570"/>
      <c r="R156" s="570"/>
      <c r="S156" s="571"/>
      <c r="T156" s="561">
        <f t="shared" si="8"/>
        <v>0</v>
      </c>
    </row>
    <row r="157" spans="1:20" s="98" customFormat="1" x14ac:dyDescent="0.25">
      <c r="B157" s="49"/>
      <c r="C157" s="100"/>
      <c r="D157" s="515"/>
      <c r="E157" s="524" t="s">
        <v>280</v>
      </c>
      <c r="F157" s="370"/>
      <c r="G157" s="374"/>
      <c r="H157" s="377"/>
      <c r="I157" s="378"/>
      <c r="J157" s="379"/>
      <c r="K157" s="386"/>
      <c r="L157" s="595"/>
      <c r="M157" s="596"/>
      <c r="N157" s="596"/>
      <c r="O157" s="597"/>
      <c r="P157" s="596"/>
      <c r="Q157" s="596"/>
      <c r="R157" s="596"/>
      <c r="S157" s="597"/>
      <c r="T157" s="579">
        <f t="shared" si="8"/>
        <v>0</v>
      </c>
    </row>
    <row r="158" spans="1:20" x14ac:dyDescent="0.25">
      <c r="B158" s="49"/>
      <c r="C158" s="100"/>
      <c r="D158" s="446" t="s">
        <v>152</v>
      </c>
      <c r="E158" s="503" t="s">
        <v>150</v>
      </c>
      <c r="F158" s="429" t="s">
        <v>217</v>
      </c>
      <c r="G158" s="430">
        <v>508</v>
      </c>
      <c r="H158" s="431">
        <v>60</v>
      </c>
      <c r="I158" s="432"/>
      <c r="J158" s="433"/>
      <c r="K158" s="434"/>
      <c r="L158" s="562"/>
      <c r="M158" s="563"/>
      <c r="N158" s="563"/>
      <c r="O158" s="564"/>
      <c r="P158" s="563"/>
      <c r="Q158" s="563"/>
      <c r="R158" s="563"/>
      <c r="S158" s="564"/>
      <c r="T158" s="565">
        <f t="shared" si="8"/>
        <v>0</v>
      </c>
    </row>
    <row r="159" spans="1:20" x14ac:dyDescent="0.25">
      <c r="B159" s="49"/>
      <c r="C159" s="100"/>
      <c r="D159" s="502"/>
      <c r="E159" s="524" t="s">
        <v>280</v>
      </c>
      <c r="F159" s="429"/>
      <c r="G159" s="430"/>
      <c r="H159" s="431"/>
      <c r="I159" s="432"/>
      <c r="J159" s="433"/>
      <c r="K159" s="434"/>
      <c r="L159" s="562"/>
      <c r="M159" s="563"/>
      <c r="N159" s="563"/>
      <c r="O159" s="564"/>
      <c r="P159" s="563"/>
      <c r="Q159" s="563"/>
      <c r="R159" s="563"/>
      <c r="S159" s="564"/>
      <c r="T159" s="565">
        <f t="shared" si="8"/>
        <v>0</v>
      </c>
    </row>
    <row r="160" spans="1:20" x14ac:dyDescent="0.25">
      <c r="B160" s="49"/>
      <c r="C160" s="100"/>
      <c r="D160" s="446" t="s">
        <v>224</v>
      </c>
      <c r="E160" s="503" t="s">
        <v>225</v>
      </c>
      <c r="F160" s="429" t="s">
        <v>217</v>
      </c>
      <c r="G160" s="430">
        <v>559</v>
      </c>
      <c r="H160" s="431">
        <v>54</v>
      </c>
      <c r="I160" s="432"/>
      <c r="J160" s="433"/>
      <c r="K160" s="434"/>
      <c r="L160" s="562"/>
      <c r="M160" s="563"/>
      <c r="N160" s="563"/>
      <c r="O160" s="564"/>
      <c r="P160" s="563"/>
      <c r="Q160" s="563"/>
      <c r="R160" s="563"/>
      <c r="S160" s="564"/>
      <c r="T160" s="565">
        <f t="shared" si="8"/>
        <v>0</v>
      </c>
    </row>
    <row r="161" spans="1:20" x14ac:dyDescent="0.25">
      <c r="B161" s="49"/>
      <c r="C161" s="100"/>
      <c r="D161" s="504"/>
      <c r="E161" s="524" t="s">
        <v>280</v>
      </c>
      <c r="F161" s="371"/>
      <c r="G161" s="375"/>
      <c r="H161" s="380"/>
      <c r="I161" s="381"/>
      <c r="J161" s="382"/>
      <c r="K161" s="387"/>
      <c r="L161" s="566"/>
      <c r="M161" s="567"/>
      <c r="N161" s="567"/>
      <c r="O161" s="568"/>
      <c r="P161" s="567"/>
      <c r="Q161" s="567"/>
      <c r="R161" s="567"/>
      <c r="S161" s="568"/>
      <c r="T161" s="569">
        <f t="shared" si="8"/>
        <v>0</v>
      </c>
    </row>
    <row r="162" spans="1:20" s="98" customFormat="1" x14ac:dyDescent="0.25">
      <c r="A162" s="98">
        <v>1</v>
      </c>
      <c r="B162" s="49"/>
      <c r="C162" s="100"/>
      <c r="D162" s="473" t="s">
        <v>153</v>
      </c>
      <c r="E162" s="624" t="s">
        <v>92</v>
      </c>
      <c r="F162" s="474" t="s">
        <v>218</v>
      </c>
      <c r="G162" s="475">
        <v>900</v>
      </c>
      <c r="H162" s="476">
        <v>305</v>
      </c>
      <c r="I162" s="477">
        <v>55</v>
      </c>
      <c r="J162" s="478">
        <v>360</v>
      </c>
      <c r="K162" s="479">
        <v>360</v>
      </c>
      <c r="L162" s="588"/>
      <c r="M162" s="570"/>
      <c r="N162" s="570"/>
      <c r="O162" s="571"/>
      <c r="P162" s="570"/>
      <c r="Q162" s="570"/>
      <c r="R162" s="570"/>
      <c r="S162" s="571"/>
      <c r="T162" s="561">
        <f t="shared" si="8"/>
        <v>0</v>
      </c>
    </row>
    <row r="163" spans="1:20" s="98" customFormat="1" x14ac:dyDescent="0.25">
      <c r="B163" s="49"/>
      <c r="C163" s="100"/>
      <c r="D163" s="504"/>
      <c r="E163" s="524" t="s">
        <v>280</v>
      </c>
      <c r="F163" s="371"/>
      <c r="G163" s="375"/>
      <c r="H163" s="380"/>
      <c r="I163" s="381"/>
      <c r="J163" s="382"/>
      <c r="K163" s="387"/>
      <c r="L163" s="592"/>
      <c r="M163" s="593"/>
      <c r="N163" s="593"/>
      <c r="O163" s="594"/>
      <c r="P163" s="593"/>
      <c r="Q163" s="593"/>
      <c r="R163" s="593"/>
      <c r="S163" s="594"/>
      <c r="T163" s="569">
        <f t="shared" si="8"/>
        <v>0</v>
      </c>
    </row>
    <row r="164" spans="1:20" x14ac:dyDescent="0.25">
      <c r="A164" s="6">
        <v>1</v>
      </c>
      <c r="B164" s="49"/>
      <c r="C164" s="100"/>
      <c r="D164" s="473" t="s">
        <v>154</v>
      </c>
      <c r="E164" s="624" t="s">
        <v>92</v>
      </c>
      <c r="F164" s="474" t="s">
        <v>218</v>
      </c>
      <c r="G164" s="475">
        <v>700</v>
      </c>
      <c r="H164" s="476">
        <v>58</v>
      </c>
      <c r="I164" s="477"/>
      <c r="J164" s="478">
        <v>58</v>
      </c>
      <c r="K164" s="479"/>
      <c r="L164" s="558"/>
      <c r="M164" s="559"/>
      <c r="N164" s="559"/>
      <c r="O164" s="560"/>
      <c r="P164" s="559"/>
      <c r="Q164" s="559"/>
      <c r="R164" s="559"/>
      <c r="S164" s="560"/>
      <c r="T164" s="561">
        <f t="shared" si="8"/>
        <v>0</v>
      </c>
    </row>
    <row r="165" spans="1:20" x14ac:dyDescent="0.25">
      <c r="B165" s="49"/>
      <c r="C165" s="100"/>
      <c r="D165" s="504"/>
      <c r="E165" s="524" t="s">
        <v>280</v>
      </c>
      <c r="F165" s="371"/>
      <c r="G165" s="375"/>
      <c r="H165" s="380"/>
      <c r="I165" s="381"/>
      <c r="J165" s="382"/>
      <c r="K165" s="387"/>
      <c r="L165" s="566"/>
      <c r="M165" s="567"/>
      <c r="N165" s="567"/>
      <c r="O165" s="568"/>
      <c r="P165" s="567"/>
      <c r="Q165" s="567"/>
      <c r="R165" s="567"/>
      <c r="S165" s="568"/>
      <c r="T165" s="569">
        <f t="shared" si="8"/>
        <v>0</v>
      </c>
    </row>
    <row r="166" spans="1:20" x14ac:dyDescent="0.25">
      <c r="A166" s="6">
        <v>1</v>
      </c>
      <c r="B166" s="49"/>
      <c r="C166" s="100"/>
      <c r="D166" s="473" t="s">
        <v>155</v>
      </c>
      <c r="E166" s="624" t="s">
        <v>156</v>
      </c>
      <c r="F166" s="474" t="s">
        <v>220</v>
      </c>
      <c r="G166" s="475">
        <v>600</v>
      </c>
      <c r="H166" s="476">
        <v>48</v>
      </c>
      <c r="I166" s="477"/>
      <c r="J166" s="478">
        <v>48</v>
      </c>
      <c r="K166" s="479"/>
      <c r="L166" s="558"/>
      <c r="M166" s="559"/>
      <c r="N166" s="559"/>
      <c r="O166" s="560"/>
      <c r="P166" s="559"/>
      <c r="Q166" s="559"/>
      <c r="R166" s="559"/>
      <c r="S166" s="560"/>
      <c r="T166" s="561">
        <f t="shared" si="8"/>
        <v>0</v>
      </c>
    </row>
    <row r="167" spans="1:20" x14ac:dyDescent="0.25">
      <c r="B167" s="49"/>
      <c r="C167" s="100"/>
      <c r="D167" s="504"/>
      <c r="E167" s="524" t="s">
        <v>280</v>
      </c>
      <c r="F167" s="371"/>
      <c r="G167" s="375"/>
      <c r="H167" s="380"/>
      <c r="I167" s="381"/>
      <c r="J167" s="382"/>
      <c r="K167" s="387"/>
      <c r="L167" s="566"/>
      <c r="M167" s="567"/>
      <c r="N167" s="567"/>
      <c r="O167" s="568"/>
      <c r="P167" s="567"/>
      <c r="Q167" s="567"/>
      <c r="R167" s="567"/>
      <c r="S167" s="568"/>
      <c r="T167" s="569">
        <f t="shared" si="8"/>
        <v>0</v>
      </c>
    </row>
    <row r="168" spans="1:20" x14ac:dyDescent="0.25">
      <c r="A168" s="6">
        <v>1</v>
      </c>
      <c r="B168" s="49"/>
      <c r="C168" s="100"/>
      <c r="D168" s="473" t="s">
        <v>157</v>
      </c>
      <c r="E168" s="624" t="s">
        <v>92</v>
      </c>
      <c r="F168" s="474" t="s">
        <v>217</v>
      </c>
      <c r="G168" s="475">
        <v>914</v>
      </c>
      <c r="H168" s="476">
        <v>2</v>
      </c>
      <c r="I168" s="477"/>
      <c r="J168" s="478">
        <v>2</v>
      </c>
      <c r="K168" s="479"/>
      <c r="L168" s="558"/>
      <c r="M168" s="559"/>
      <c r="N168" s="559"/>
      <c r="O168" s="560"/>
      <c r="P168" s="559"/>
      <c r="Q168" s="559"/>
      <c r="R168" s="559"/>
      <c r="S168" s="560"/>
      <c r="T168" s="561">
        <f t="shared" si="8"/>
        <v>0</v>
      </c>
    </row>
    <row r="169" spans="1:20" x14ac:dyDescent="0.25">
      <c r="B169" s="49"/>
      <c r="C169" s="100"/>
      <c r="D169" s="504"/>
      <c r="E169" s="524" t="s">
        <v>280</v>
      </c>
      <c r="F169" s="371"/>
      <c r="G169" s="375"/>
      <c r="H169" s="380"/>
      <c r="I169" s="381"/>
      <c r="J169" s="382"/>
      <c r="K169" s="387"/>
      <c r="L169" s="566"/>
      <c r="M169" s="567"/>
      <c r="N169" s="567"/>
      <c r="O169" s="568"/>
      <c r="P169" s="567"/>
      <c r="Q169" s="567"/>
      <c r="R169" s="567"/>
      <c r="S169" s="568"/>
      <c r="T169" s="569">
        <f t="shared" si="8"/>
        <v>0</v>
      </c>
    </row>
    <row r="170" spans="1:20" s="98" customFormat="1" x14ac:dyDescent="0.25">
      <c r="A170" s="98">
        <v>1</v>
      </c>
      <c r="B170" s="49"/>
      <c r="C170" s="100"/>
      <c r="D170" s="473" t="s">
        <v>158</v>
      </c>
      <c r="E170" s="624" t="s">
        <v>148</v>
      </c>
      <c r="F170" s="474" t="s">
        <v>216</v>
      </c>
      <c r="G170" s="475">
        <v>600</v>
      </c>
      <c r="H170" s="476">
        <v>6</v>
      </c>
      <c r="I170" s="477">
        <v>71</v>
      </c>
      <c r="J170" s="478">
        <v>77</v>
      </c>
      <c r="K170" s="479">
        <v>77</v>
      </c>
      <c r="L170" s="588"/>
      <c r="M170" s="570"/>
      <c r="N170" s="570"/>
      <c r="O170" s="571"/>
      <c r="P170" s="570"/>
      <c r="Q170" s="570"/>
      <c r="R170" s="570"/>
      <c r="S170" s="571"/>
      <c r="T170" s="561">
        <f t="shared" si="8"/>
        <v>0</v>
      </c>
    </row>
    <row r="171" spans="1:20" s="98" customFormat="1" x14ac:dyDescent="0.25">
      <c r="B171" s="49"/>
      <c r="C171" s="100"/>
      <c r="D171" s="504"/>
      <c r="E171" s="524" t="s">
        <v>280</v>
      </c>
      <c r="F171" s="371"/>
      <c r="G171" s="375"/>
      <c r="H171" s="380"/>
      <c r="I171" s="381"/>
      <c r="J171" s="382"/>
      <c r="K171" s="387"/>
      <c r="L171" s="592"/>
      <c r="M171" s="593"/>
      <c r="N171" s="593"/>
      <c r="O171" s="594"/>
      <c r="P171" s="593"/>
      <c r="Q171" s="593"/>
      <c r="R171" s="593"/>
      <c r="S171" s="594"/>
      <c r="T171" s="569">
        <f t="shared" si="8"/>
        <v>0</v>
      </c>
    </row>
    <row r="172" spans="1:20" x14ac:dyDescent="0.25">
      <c r="A172" s="6">
        <v>1</v>
      </c>
      <c r="B172" s="49"/>
      <c r="C172" s="100"/>
      <c r="D172" s="473" t="s">
        <v>159</v>
      </c>
      <c r="E172" s="624" t="s">
        <v>160</v>
      </c>
      <c r="F172" s="474" t="s">
        <v>217</v>
      </c>
      <c r="G172" s="475">
        <v>559</v>
      </c>
      <c r="H172" s="476">
        <v>53</v>
      </c>
      <c r="I172" s="477"/>
      <c r="J172" s="478">
        <v>53</v>
      </c>
      <c r="K172" s="479"/>
      <c r="L172" s="558"/>
      <c r="M172" s="559"/>
      <c r="N172" s="559"/>
      <c r="O172" s="560"/>
      <c r="P172" s="559"/>
      <c r="Q172" s="559"/>
      <c r="R172" s="559"/>
      <c r="S172" s="560"/>
      <c r="T172" s="561">
        <f t="shared" si="8"/>
        <v>0</v>
      </c>
    </row>
    <row r="173" spans="1:20" x14ac:dyDescent="0.25">
      <c r="B173" s="49"/>
      <c r="C173" s="100"/>
      <c r="D173" s="504"/>
      <c r="E173" s="524" t="s">
        <v>280</v>
      </c>
      <c r="F173" s="371"/>
      <c r="G173" s="375"/>
      <c r="H173" s="380"/>
      <c r="I173" s="381"/>
      <c r="J173" s="382"/>
      <c r="K173" s="387"/>
      <c r="L173" s="566"/>
      <c r="M173" s="567"/>
      <c r="N173" s="567"/>
      <c r="O173" s="568"/>
      <c r="P173" s="567"/>
      <c r="Q173" s="567"/>
      <c r="R173" s="567"/>
      <c r="S173" s="568"/>
      <c r="T173" s="569">
        <f t="shared" si="8"/>
        <v>0</v>
      </c>
    </row>
    <row r="174" spans="1:20" x14ac:dyDescent="0.25">
      <c r="A174" s="6">
        <v>1</v>
      </c>
      <c r="B174" s="49"/>
      <c r="C174" s="100"/>
      <c r="D174" s="473" t="s">
        <v>159</v>
      </c>
      <c r="E174" s="624" t="s">
        <v>160</v>
      </c>
      <c r="F174" s="474" t="s">
        <v>218</v>
      </c>
      <c r="G174" s="475">
        <v>600</v>
      </c>
      <c r="H174" s="476">
        <v>88</v>
      </c>
      <c r="I174" s="477"/>
      <c r="J174" s="478">
        <v>88</v>
      </c>
      <c r="K174" s="479"/>
      <c r="L174" s="558"/>
      <c r="M174" s="559"/>
      <c r="N174" s="559"/>
      <c r="O174" s="560"/>
      <c r="P174" s="559"/>
      <c r="Q174" s="559"/>
      <c r="R174" s="559"/>
      <c r="S174" s="560"/>
      <c r="T174" s="561">
        <f t="shared" si="8"/>
        <v>0</v>
      </c>
    </row>
    <row r="175" spans="1:20" x14ac:dyDescent="0.25">
      <c r="B175" s="49"/>
      <c r="C175" s="100"/>
      <c r="D175" s="504"/>
      <c r="E175" s="524" t="s">
        <v>280</v>
      </c>
      <c r="F175" s="371"/>
      <c r="G175" s="375"/>
      <c r="H175" s="380"/>
      <c r="I175" s="381"/>
      <c r="J175" s="382"/>
      <c r="K175" s="387"/>
      <c r="L175" s="566"/>
      <c r="M175" s="567"/>
      <c r="N175" s="567"/>
      <c r="O175" s="568"/>
      <c r="P175" s="567"/>
      <c r="Q175" s="567"/>
      <c r="R175" s="567"/>
      <c r="S175" s="568"/>
      <c r="T175" s="569">
        <f t="shared" si="8"/>
        <v>0</v>
      </c>
    </row>
    <row r="176" spans="1:20" x14ac:dyDescent="0.25">
      <c r="A176" s="6">
        <v>1</v>
      </c>
      <c r="B176" s="49"/>
      <c r="C176" s="100"/>
      <c r="D176" s="473" t="s">
        <v>161</v>
      </c>
      <c r="E176" s="624" t="s">
        <v>160</v>
      </c>
      <c r="F176" s="474" t="s">
        <v>217</v>
      </c>
      <c r="G176" s="475">
        <v>559</v>
      </c>
      <c r="H176" s="476">
        <v>777</v>
      </c>
      <c r="I176" s="477"/>
      <c r="J176" s="478">
        <v>777</v>
      </c>
      <c r="K176" s="479"/>
      <c r="L176" s="558"/>
      <c r="M176" s="559"/>
      <c r="N176" s="559"/>
      <c r="O176" s="560"/>
      <c r="P176" s="559"/>
      <c r="Q176" s="559"/>
      <c r="R176" s="559"/>
      <c r="S176" s="560"/>
      <c r="T176" s="561">
        <f t="shared" si="8"/>
        <v>0</v>
      </c>
    </row>
    <row r="177" spans="1:20" x14ac:dyDescent="0.25">
      <c r="B177" s="49"/>
      <c r="C177" s="100"/>
      <c r="D177" s="504"/>
      <c r="E177" s="524" t="s">
        <v>280</v>
      </c>
      <c r="F177" s="371"/>
      <c r="G177" s="375"/>
      <c r="H177" s="380"/>
      <c r="I177" s="381"/>
      <c r="J177" s="382"/>
      <c r="K177" s="387"/>
      <c r="L177" s="566"/>
      <c r="M177" s="567"/>
      <c r="N177" s="567"/>
      <c r="O177" s="568"/>
      <c r="P177" s="567"/>
      <c r="Q177" s="567"/>
      <c r="R177" s="567"/>
      <c r="S177" s="568"/>
      <c r="T177" s="569">
        <f t="shared" si="8"/>
        <v>0</v>
      </c>
    </row>
    <row r="178" spans="1:20" x14ac:dyDescent="0.25">
      <c r="A178" s="6">
        <v>1</v>
      </c>
      <c r="B178" s="49"/>
      <c r="C178" s="100"/>
      <c r="D178" s="473" t="s">
        <v>162</v>
      </c>
      <c r="E178" s="624" t="s">
        <v>160</v>
      </c>
      <c r="F178" s="474" t="s">
        <v>217</v>
      </c>
      <c r="G178" s="475">
        <v>559</v>
      </c>
      <c r="H178" s="476">
        <v>101</v>
      </c>
      <c r="I178" s="477"/>
      <c r="J178" s="478">
        <v>101</v>
      </c>
      <c r="K178" s="479"/>
      <c r="L178" s="558"/>
      <c r="M178" s="559"/>
      <c r="N178" s="559"/>
      <c r="O178" s="560"/>
      <c r="P178" s="559"/>
      <c r="Q178" s="559"/>
      <c r="R178" s="559"/>
      <c r="S178" s="560"/>
      <c r="T178" s="561">
        <f t="shared" si="8"/>
        <v>0</v>
      </c>
    </row>
    <row r="179" spans="1:20" x14ac:dyDescent="0.25">
      <c r="B179" s="49"/>
      <c r="C179" s="100"/>
      <c r="D179" s="504"/>
      <c r="E179" s="524" t="s">
        <v>280</v>
      </c>
      <c r="F179" s="371"/>
      <c r="G179" s="375"/>
      <c r="H179" s="380"/>
      <c r="I179" s="381"/>
      <c r="J179" s="382"/>
      <c r="K179" s="387"/>
      <c r="L179" s="566"/>
      <c r="M179" s="567"/>
      <c r="N179" s="567"/>
      <c r="O179" s="568"/>
      <c r="P179" s="567"/>
      <c r="Q179" s="567"/>
      <c r="R179" s="567"/>
      <c r="S179" s="568"/>
      <c r="T179" s="569">
        <f t="shared" si="8"/>
        <v>0</v>
      </c>
    </row>
    <row r="180" spans="1:20" x14ac:dyDescent="0.25">
      <c r="A180" s="6">
        <v>1</v>
      </c>
      <c r="B180" s="49"/>
      <c r="C180" s="100"/>
      <c r="D180" s="473" t="s">
        <v>163</v>
      </c>
      <c r="E180" s="624" t="s">
        <v>164</v>
      </c>
      <c r="F180" s="474" t="s">
        <v>217</v>
      </c>
      <c r="G180" s="475">
        <v>406</v>
      </c>
      <c r="H180" s="476">
        <v>530</v>
      </c>
      <c r="I180" s="477"/>
      <c r="J180" s="478">
        <v>530</v>
      </c>
      <c r="K180" s="479"/>
      <c r="L180" s="558"/>
      <c r="M180" s="559"/>
      <c r="N180" s="559"/>
      <c r="O180" s="560"/>
      <c r="P180" s="559"/>
      <c r="Q180" s="559"/>
      <c r="R180" s="559"/>
      <c r="S180" s="560"/>
      <c r="T180" s="561">
        <f t="shared" si="8"/>
        <v>0</v>
      </c>
    </row>
    <row r="181" spans="1:20" x14ac:dyDescent="0.25">
      <c r="B181" s="49"/>
      <c r="C181" s="100"/>
      <c r="D181" s="502"/>
      <c r="E181" s="524" t="s">
        <v>280</v>
      </c>
      <c r="F181" s="429"/>
      <c r="G181" s="430"/>
      <c r="H181" s="431"/>
      <c r="I181" s="432"/>
      <c r="J181" s="433"/>
      <c r="K181" s="434"/>
      <c r="L181" s="562"/>
      <c r="M181" s="563"/>
      <c r="N181" s="563"/>
      <c r="O181" s="564"/>
      <c r="P181" s="563"/>
      <c r="Q181" s="563"/>
      <c r="R181" s="563"/>
      <c r="S181" s="564"/>
      <c r="T181" s="565">
        <f t="shared" si="8"/>
        <v>0</v>
      </c>
    </row>
    <row r="182" spans="1:20" s="98" customFormat="1" x14ac:dyDescent="0.25">
      <c r="A182" s="98">
        <v>1</v>
      </c>
      <c r="B182" s="49"/>
      <c r="C182" s="100"/>
      <c r="D182" s="473" t="s">
        <v>165</v>
      </c>
      <c r="E182" s="624" t="s">
        <v>103</v>
      </c>
      <c r="F182" s="474" t="s">
        <v>217</v>
      </c>
      <c r="G182" s="475">
        <v>914</v>
      </c>
      <c r="H182" s="476">
        <v>375</v>
      </c>
      <c r="I182" s="477"/>
      <c r="J182" s="478">
        <v>1196</v>
      </c>
      <c r="K182" s="479">
        <v>1196</v>
      </c>
      <c r="L182" s="588"/>
      <c r="M182" s="570"/>
      <c r="N182" s="570"/>
      <c r="O182" s="571"/>
      <c r="P182" s="570"/>
      <c r="Q182" s="570"/>
      <c r="R182" s="570"/>
      <c r="S182" s="571"/>
      <c r="T182" s="561">
        <f t="shared" si="8"/>
        <v>0</v>
      </c>
    </row>
    <row r="183" spans="1:20" s="98" customFormat="1" x14ac:dyDescent="0.25">
      <c r="B183" s="49"/>
      <c r="C183" s="100"/>
      <c r="D183" s="502"/>
      <c r="E183" s="524" t="s">
        <v>280</v>
      </c>
      <c r="F183" s="429"/>
      <c r="G183" s="430"/>
      <c r="H183" s="431"/>
      <c r="I183" s="432"/>
      <c r="J183" s="433"/>
      <c r="K183" s="434"/>
      <c r="L183" s="589"/>
      <c r="M183" s="590"/>
      <c r="N183" s="590"/>
      <c r="O183" s="591"/>
      <c r="P183" s="590"/>
      <c r="Q183" s="590"/>
      <c r="R183" s="590"/>
      <c r="S183" s="591"/>
      <c r="T183" s="565">
        <f t="shared" si="8"/>
        <v>0</v>
      </c>
    </row>
    <row r="184" spans="1:20" x14ac:dyDescent="0.25">
      <c r="B184" s="49"/>
      <c r="C184" s="100"/>
      <c r="D184" s="446" t="s">
        <v>226</v>
      </c>
      <c r="E184" s="503" t="s">
        <v>103</v>
      </c>
      <c r="F184" s="429" t="s">
        <v>217</v>
      </c>
      <c r="G184" s="430">
        <v>991</v>
      </c>
      <c r="H184" s="431">
        <v>720</v>
      </c>
      <c r="I184" s="432">
        <v>101</v>
      </c>
      <c r="J184" s="433"/>
      <c r="K184" s="434"/>
      <c r="L184" s="562"/>
      <c r="M184" s="563"/>
      <c r="N184" s="563"/>
      <c r="O184" s="564"/>
      <c r="P184" s="563"/>
      <c r="Q184" s="563"/>
      <c r="R184" s="563"/>
      <c r="S184" s="564"/>
      <c r="T184" s="565">
        <f t="shared" si="8"/>
        <v>0</v>
      </c>
    </row>
    <row r="185" spans="1:20" x14ac:dyDescent="0.25">
      <c r="B185" s="49"/>
      <c r="C185" s="100"/>
      <c r="D185" s="504"/>
      <c r="E185" s="524" t="s">
        <v>280</v>
      </c>
      <c r="F185" s="371"/>
      <c r="G185" s="375"/>
      <c r="H185" s="380"/>
      <c r="I185" s="381"/>
      <c r="J185" s="382"/>
      <c r="K185" s="387"/>
      <c r="L185" s="566"/>
      <c r="M185" s="567"/>
      <c r="N185" s="567"/>
      <c r="O185" s="568"/>
      <c r="P185" s="567"/>
      <c r="Q185" s="567"/>
      <c r="R185" s="567"/>
      <c r="S185" s="568"/>
      <c r="T185" s="569">
        <f t="shared" si="8"/>
        <v>0</v>
      </c>
    </row>
    <row r="186" spans="1:20" x14ac:dyDescent="0.25">
      <c r="A186" s="6">
        <v>1</v>
      </c>
      <c r="B186" s="49"/>
      <c r="C186" s="100"/>
      <c r="D186" s="473" t="s">
        <v>166</v>
      </c>
      <c r="E186" s="624" t="s">
        <v>119</v>
      </c>
      <c r="F186" s="474" t="s">
        <v>220</v>
      </c>
      <c r="G186" s="475">
        <v>900</v>
      </c>
      <c r="H186" s="476">
        <v>648</v>
      </c>
      <c r="I186" s="477"/>
      <c r="J186" s="478">
        <v>648</v>
      </c>
      <c r="K186" s="479"/>
      <c r="L186" s="558"/>
      <c r="M186" s="559"/>
      <c r="N186" s="559"/>
      <c r="O186" s="560"/>
      <c r="P186" s="559"/>
      <c r="Q186" s="559"/>
      <c r="R186" s="559"/>
      <c r="S186" s="560"/>
      <c r="T186" s="561">
        <f t="shared" si="8"/>
        <v>0</v>
      </c>
    </row>
    <row r="187" spans="1:20" x14ac:dyDescent="0.25">
      <c r="B187" s="49"/>
      <c r="C187" s="100"/>
      <c r="D187" s="504"/>
      <c r="E187" s="524" t="s">
        <v>280</v>
      </c>
      <c r="F187" s="371"/>
      <c r="G187" s="375"/>
      <c r="H187" s="380"/>
      <c r="I187" s="381"/>
      <c r="J187" s="382"/>
      <c r="K187" s="387"/>
      <c r="L187" s="566"/>
      <c r="M187" s="567"/>
      <c r="N187" s="567"/>
      <c r="O187" s="568"/>
      <c r="P187" s="567"/>
      <c r="Q187" s="567"/>
      <c r="R187" s="567"/>
      <c r="S187" s="568"/>
      <c r="T187" s="569">
        <f t="shared" si="8"/>
        <v>0</v>
      </c>
    </row>
    <row r="188" spans="1:20" x14ac:dyDescent="0.25">
      <c r="A188" s="6">
        <v>1</v>
      </c>
      <c r="B188" s="49"/>
      <c r="C188" s="100"/>
      <c r="D188" s="473" t="s">
        <v>167</v>
      </c>
      <c r="E188" s="624" t="s">
        <v>141</v>
      </c>
      <c r="F188" s="474" t="s">
        <v>216</v>
      </c>
      <c r="G188" s="475">
        <v>400</v>
      </c>
      <c r="H188" s="476">
        <v>302</v>
      </c>
      <c r="I188" s="477"/>
      <c r="J188" s="478">
        <v>302</v>
      </c>
      <c r="K188" s="479"/>
      <c r="L188" s="558"/>
      <c r="M188" s="559"/>
      <c r="N188" s="559"/>
      <c r="O188" s="560"/>
      <c r="P188" s="559"/>
      <c r="Q188" s="559"/>
      <c r="R188" s="559"/>
      <c r="S188" s="560"/>
      <c r="T188" s="561">
        <f t="shared" si="8"/>
        <v>0</v>
      </c>
    </row>
    <row r="189" spans="1:20" x14ac:dyDescent="0.25">
      <c r="B189" s="49"/>
      <c r="C189" s="100"/>
      <c r="D189" s="502"/>
      <c r="E189" s="524" t="s">
        <v>280</v>
      </c>
      <c r="F189" s="429"/>
      <c r="G189" s="430"/>
      <c r="H189" s="431"/>
      <c r="I189" s="432"/>
      <c r="J189" s="433"/>
      <c r="K189" s="434"/>
      <c r="L189" s="562"/>
      <c r="M189" s="563"/>
      <c r="N189" s="563"/>
      <c r="O189" s="564"/>
      <c r="P189" s="563"/>
      <c r="Q189" s="563"/>
      <c r="R189" s="563"/>
      <c r="S189" s="564"/>
      <c r="T189" s="565">
        <f t="shared" si="8"/>
        <v>0</v>
      </c>
    </row>
    <row r="190" spans="1:20" s="98" customFormat="1" x14ac:dyDescent="0.25">
      <c r="A190" s="98">
        <v>1</v>
      </c>
      <c r="B190" s="49"/>
      <c r="C190" s="100"/>
      <c r="D190" s="473" t="s">
        <v>168</v>
      </c>
      <c r="E190" s="624" t="s">
        <v>169</v>
      </c>
      <c r="F190" s="474" t="s">
        <v>217</v>
      </c>
      <c r="G190" s="475">
        <v>406</v>
      </c>
      <c r="H190" s="476">
        <v>630</v>
      </c>
      <c r="I190" s="477"/>
      <c r="J190" s="478">
        <v>970</v>
      </c>
      <c r="K190" s="479">
        <v>340</v>
      </c>
      <c r="L190" s="588"/>
      <c r="M190" s="570"/>
      <c r="N190" s="570"/>
      <c r="O190" s="571"/>
      <c r="P190" s="570"/>
      <c r="Q190" s="570"/>
      <c r="R190" s="570"/>
      <c r="S190" s="571"/>
      <c r="T190" s="561">
        <f t="shared" si="8"/>
        <v>0</v>
      </c>
    </row>
    <row r="191" spans="1:20" s="98" customFormat="1" x14ac:dyDescent="0.25">
      <c r="B191" s="49"/>
      <c r="C191" s="100"/>
      <c r="D191" s="502"/>
      <c r="E191" s="524" t="s">
        <v>280</v>
      </c>
      <c r="F191" s="429"/>
      <c r="G191" s="430"/>
      <c r="H191" s="431"/>
      <c r="I191" s="432"/>
      <c r="J191" s="433"/>
      <c r="K191" s="434"/>
      <c r="L191" s="589"/>
      <c r="M191" s="590"/>
      <c r="N191" s="590"/>
      <c r="O191" s="591"/>
      <c r="P191" s="590"/>
      <c r="Q191" s="590"/>
      <c r="R191" s="590"/>
      <c r="S191" s="591"/>
      <c r="T191" s="565">
        <f t="shared" si="8"/>
        <v>0</v>
      </c>
    </row>
    <row r="192" spans="1:20" x14ac:dyDescent="0.25">
      <c r="B192" s="49"/>
      <c r="C192" s="100"/>
      <c r="D192" s="446" t="s">
        <v>168</v>
      </c>
      <c r="E192" s="503" t="s">
        <v>169</v>
      </c>
      <c r="F192" s="429" t="s">
        <v>217</v>
      </c>
      <c r="G192" s="430">
        <v>406</v>
      </c>
      <c r="H192" s="431">
        <v>340</v>
      </c>
      <c r="I192" s="432"/>
      <c r="J192" s="433"/>
      <c r="K192" s="434"/>
      <c r="L192" s="562"/>
      <c r="M192" s="563"/>
      <c r="N192" s="563"/>
      <c r="O192" s="564"/>
      <c r="P192" s="563"/>
      <c r="Q192" s="563"/>
      <c r="R192" s="563"/>
      <c r="S192" s="564"/>
      <c r="T192" s="565">
        <f t="shared" si="8"/>
        <v>0</v>
      </c>
    </row>
    <row r="193" spans="1:20" x14ac:dyDescent="0.25">
      <c r="B193" s="49"/>
      <c r="C193" s="100"/>
      <c r="D193" s="504"/>
      <c r="E193" s="524" t="s">
        <v>280</v>
      </c>
      <c r="F193" s="371"/>
      <c r="G193" s="375"/>
      <c r="H193" s="380"/>
      <c r="I193" s="381"/>
      <c r="J193" s="382"/>
      <c r="K193" s="387"/>
      <c r="L193" s="566"/>
      <c r="M193" s="567"/>
      <c r="N193" s="567"/>
      <c r="O193" s="568"/>
      <c r="P193" s="567"/>
      <c r="Q193" s="567"/>
      <c r="R193" s="567"/>
      <c r="S193" s="568"/>
      <c r="T193" s="569">
        <f t="shared" si="8"/>
        <v>0</v>
      </c>
    </row>
    <row r="194" spans="1:20" x14ac:dyDescent="0.25">
      <c r="A194" s="6">
        <v>1</v>
      </c>
      <c r="B194" s="49"/>
      <c r="C194" s="100"/>
      <c r="D194" s="473" t="s">
        <v>170</v>
      </c>
      <c r="E194" s="624" t="s">
        <v>169</v>
      </c>
      <c r="F194" s="474" t="s">
        <v>217</v>
      </c>
      <c r="G194" s="475">
        <v>406</v>
      </c>
      <c r="H194" s="476">
        <v>129</v>
      </c>
      <c r="I194" s="477">
        <v>30</v>
      </c>
      <c r="J194" s="478">
        <v>159</v>
      </c>
      <c r="K194" s="479"/>
      <c r="L194" s="558"/>
      <c r="M194" s="559"/>
      <c r="N194" s="559"/>
      <c r="O194" s="560"/>
      <c r="P194" s="559"/>
      <c r="Q194" s="559"/>
      <c r="R194" s="559"/>
      <c r="S194" s="560"/>
      <c r="T194" s="561">
        <f t="shared" si="8"/>
        <v>0</v>
      </c>
    </row>
    <row r="195" spans="1:20" x14ac:dyDescent="0.25">
      <c r="B195" s="49"/>
      <c r="C195" s="100"/>
      <c r="D195" s="504"/>
      <c r="E195" s="524" t="s">
        <v>280</v>
      </c>
      <c r="F195" s="371"/>
      <c r="G195" s="375"/>
      <c r="H195" s="380"/>
      <c r="I195" s="381"/>
      <c r="J195" s="382"/>
      <c r="K195" s="387"/>
      <c r="L195" s="566"/>
      <c r="M195" s="567"/>
      <c r="N195" s="567"/>
      <c r="O195" s="568"/>
      <c r="P195" s="567"/>
      <c r="Q195" s="567"/>
      <c r="R195" s="567"/>
      <c r="S195" s="568"/>
      <c r="T195" s="569">
        <f t="shared" si="8"/>
        <v>0</v>
      </c>
    </row>
    <row r="196" spans="1:20" x14ac:dyDescent="0.25">
      <c r="A196" s="6">
        <v>1</v>
      </c>
      <c r="B196" s="49"/>
      <c r="C196" s="100"/>
      <c r="D196" s="473" t="s">
        <v>171</v>
      </c>
      <c r="E196" s="624" t="s">
        <v>172</v>
      </c>
      <c r="F196" s="474" t="s">
        <v>218</v>
      </c>
      <c r="G196" s="475">
        <v>500</v>
      </c>
      <c r="H196" s="476">
        <v>352</v>
      </c>
      <c r="I196" s="477"/>
      <c r="J196" s="478">
        <v>352</v>
      </c>
      <c r="K196" s="479"/>
      <c r="L196" s="558"/>
      <c r="M196" s="559"/>
      <c r="N196" s="559"/>
      <c r="O196" s="560"/>
      <c r="P196" s="559"/>
      <c r="Q196" s="559"/>
      <c r="R196" s="559"/>
      <c r="S196" s="560"/>
      <c r="T196" s="561">
        <f t="shared" si="8"/>
        <v>0</v>
      </c>
    </row>
    <row r="197" spans="1:20" x14ac:dyDescent="0.25">
      <c r="B197" s="49"/>
      <c r="C197" s="100"/>
      <c r="D197" s="504"/>
      <c r="E197" s="524" t="s">
        <v>280</v>
      </c>
      <c r="F197" s="371"/>
      <c r="G197" s="375"/>
      <c r="H197" s="380"/>
      <c r="I197" s="381"/>
      <c r="J197" s="382"/>
      <c r="K197" s="387"/>
      <c r="L197" s="566"/>
      <c r="M197" s="567"/>
      <c r="N197" s="567"/>
      <c r="O197" s="568"/>
      <c r="P197" s="567"/>
      <c r="Q197" s="567"/>
      <c r="R197" s="567"/>
      <c r="S197" s="568"/>
      <c r="T197" s="569">
        <f t="shared" si="8"/>
        <v>0</v>
      </c>
    </row>
    <row r="198" spans="1:20" s="98" customFormat="1" x14ac:dyDescent="0.25">
      <c r="A198" s="98">
        <v>1</v>
      </c>
      <c r="B198" s="49"/>
      <c r="C198" s="100"/>
      <c r="D198" s="473" t="s">
        <v>173</v>
      </c>
      <c r="E198" s="624" t="s">
        <v>174</v>
      </c>
      <c r="F198" s="474" t="s">
        <v>217</v>
      </c>
      <c r="G198" s="475">
        <v>406</v>
      </c>
      <c r="H198" s="476">
        <v>46</v>
      </c>
      <c r="I198" s="477"/>
      <c r="J198" s="478">
        <v>46</v>
      </c>
      <c r="K198" s="479">
        <v>46</v>
      </c>
      <c r="L198" s="588"/>
      <c r="M198" s="570"/>
      <c r="N198" s="570"/>
      <c r="O198" s="571"/>
      <c r="P198" s="570"/>
      <c r="Q198" s="570"/>
      <c r="R198" s="570"/>
      <c r="S198" s="571"/>
      <c r="T198" s="561">
        <f t="shared" si="8"/>
        <v>0</v>
      </c>
    </row>
    <row r="199" spans="1:20" s="98" customFormat="1" x14ac:dyDescent="0.25">
      <c r="B199" s="49"/>
      <c r="C199" s="100"/>
      <c r="D199" s="504"/>
      <c r="E199" s="524" t="s">
        <v>280</v>
      </c>
      <c r="F199" s="371"/>
      <c r="G199" s="375"/>
      <c r="H199" s="380"/>
      <c r="I199" s="381"/>
      <c r="J199" s="382"/>
      <c r="K199" s="387"/>
      <c r="L199" s="592"/>
      <c r="M199" s="593"/>
      <c r="N199" s="593"/>
      <c r="O199" s="594"/>
      <c r="P199" s="593"/>
      <c r="Q199" s="593"/>
      <c r="R199" s="593"/>
      <c r="S199" s="594"/>
      <c r="T199" s="569">
        <f t="shared" si="8"/>
        <v>0</v>
      </c>
    </row>
    <row r="200" spans="1:20" x14ac:dyDescent="0.25">
      <c r="A200" s="6">
        <v>1</v>
      </c>
      <c r="B200" s="49"/>
      <c r="C200" s="100"/>
      <c r="D200" s="473" t="s">
        <v>175</v>
      </c>
      <c r="E200" s="624" t="s">
        <v>176</v>
      </c>
      <c r="F200" s="474" t="s">
        <v>218</v>
      </c>
      <c r="G200" s="475">
        <v>600</v>
      </c>
      <c r="H200" s="476">
        <v>107</v>
      </c>
      <c r="I200" s="477"/>
      <c r="J200" s="478">
        <v>107</v>
      </c>
      <c r="K200" s="479"/>
      <c r="L200" s="558"/>
      <c r="M200" s="559"/>
      <c r="N200" s="559"/>
      <c r="O200" s="560"/>
      <c r="P200" s="559"/>
      <c r="Q200" s="559"/>
      <c r="R200" s="559"/>
      <c r="S200" s="560"/>
      <c r="T200" s="561">
        <f t="shared" si="8"/>
        <v>0</v>
      </c>
    </row>
    <row r="201" spans="1:20" x14ac:dyDescent="0.25">
      <c r="B201" s="49"/>
      <c r="C201" s="100"/>
      <c r="D201" s="504"/>
      <c r="E201" s="524" t="s">
        <v>280</v>
      </c>
      <c r="F201" s="371"/>
      <c r="G201" s="375"/>
      <c r="H201" s="380"/>
      <c r="I201" s="381"/>
      <c r="J201" s="382"/>
      <c r="K201" s="387"/>
      <c r="L201" s="566"/>
      <c r="M201" s="567"/>
      <c r="N201" s="567"/>
      <c r="O201" s="568"/>
      <c r="P201" s="567"/>
      <c r="Q201" s="567"/>
      <c r="R201" s="567"/>
      <c r="S201" s="568"/>
      <c r="T201" s="569">
        <f t="shared" ref="T201:T253" si="9">SUM(L201:S201)</f>
        <v>0</v>
      </c>
    </row>
    <row r="202" spans="1:20" x14ac:dyDescent="0.25">
      <c r="A202" s="6">
        <v>1</v>
      </c>
      <c r="B202" s="49"/>
      <c r="C202" s="100"/>
      <c r="D202" s="473" t="s">
        <v>177</v>
      </c>
      <c r="E202" s="624" t="s">
        <v>178</v>
      </c>
      <c r="F202" s="474" t="s">
        <v>218</v>
      </c>
      <c r="G202" s="475">
        <v>500</v>
      </c>
      <c r="H202" s="476">
        <v>2</v>
      </c>
      <c r="I202" s="477"/>
      <c r="J202" s="478">
        <v>2</v>
      </c>
      <c r="K202" s="479"/>
      <c r="L202" s="558"/>
      <c r="M202" s="559"/>
      <c r="N202" s="559"/>
      <c r="O202" s="560"/>
      <c r="P202" s="559"/>
      <c r="Q202" s="559"/>
      <c r="R202" s="559"/>
      <c r="S202" s="560"/>
      <c r="T202" s="561">
        <f t="shared" si="9"/>
        <v>0</v>
      </c>
    </row>
    <row r="203" spans="1:20" x14ac:dyDescent="0.25">
      <c r="B203" s="49"/>
      <c r="C203" s="100"/>
      <c r="D203" s="504"/>
      <c r="E203" s="524" t="s">
        <v>280</v>
      </c>
      <c r="F203" s="371"/>
      <c r="G203" s="375"/>
      <c r="H203" s="380"/>
      <c r="I203" s="381"/>
      <c r="J203" s="382"/>
      <c r="K203" s="387"/>
      <c r="L203" s="566"/>
      <c r="M203" s="567"/>
      <c r="N203" s="567"/>
      <c r="O203" s="568"/>
      <c r="P203" s="567"/>
      <c r="Q203" s="567"/>
      <c r="R203" s="567"/>
      <c r="S203" s="568"/>
      <c r="T203" s="569">
        <f t="shared" si="9"/>
        <v>0</v>
      </c>
    </row>
    <row r="204" spans="1:20" x14ac:dyDescent="0.25">
      <c r="A204" s="6">
        <v>1</v>
      </c>
      <c r="B204" s="49"/>
      <c r="C204" s="100"/>
      <c r="D204" s="473" t="s">
        <v>179</v>
      </c>
      <c r="E204" s="624" t="s">
        <v>180</v>
      </c>
      <c r="F204" s="474" t="s">
        <v>216</v>
      </c>
      <c r="G204" s="475">
        <v>500</v>
      </c>
      <c r="H204" s="476">
        <v>326</v>
      </c>
      <c r="I204" s="477"/>
      <c r="J204" s="478">
        <v>326</v>
      </c>
      <c r="K204" s="479"/>
      <c r="L204" s="558"/>
      <c r="M204" s="559"/>
      <c r="N204" s="559"/>
      <c r="O204" s="560"/>
      <c r="P204" s="559"/>
      <c r="Q204" s="559"/>
      <c r="R204" s="559"/>
      <c r="S204" s="560"/>
      <c r="T204" s="561">
        <f t="shared" si="9"/>
        <v>0</v>
      </c>
    </row>
    <row r="205" spans="1:20" x14ac:dyDescent="0.25">
      <c r="B205" s="49"/>
      <c r="C205" s="100"/>
      <c r="D205" s="504"/>
      <c r="E205" s="524" t="s">
        <v>280</v>
      </c>
      <c r="F205" s="371"/>
      <c r="G205" s="375"/>
      <c r="H205" s="380"/>
      <c r="I205" s="381"/>
      <c r="J205" s="382"/>
      <c r="K205" s="387"/>
      <c r="L205" s="566"/>
      <c r="M205" s="567"/>
      <c r="N205" s="567"/>
      <c r="O205" s="568"/>
      <c r="P205" s="567"/>
      <c r="Q205" s="567"/>
      <c r="R205" s="567"/>
      <c r="S205" s="568"/>
      <c r="T205" s="569">
        <f t="shared" si="9"/>
        <v>0</v>
      </c>
    </row>
    <row r="206" spans="1:20" x14ac:dyDescent="0.25">
      <c r="A206" s="6">
        <v>1</v>
      </c>
      <c r="B206" s="49"/>
      <c r="C206" s="100"/>
      <c r="D206" s="473" t="s">
        <v>179</v>
      </c>
      <c r="E206" s="624" t="s">
        <v>181</v>
      </c>
      <c r="F206" s="474" t="s">
        <v>218</v>
      </c>
      <c r="G206" s="475">
        <v>600</v>
      </c>
      <c r="H206" s="476">
        <v>33</v>
      </c>
      <c r="I206" s="477"/>
      <c r="J206" s="478">
        <v>33</v>
      </c>
      <c r="K206" s="479"/>
      <c r="L206" s="558"/>
      <c r="M206" s="559"/>
      <c r="N206" s="559"/>
      <c r="O206" s="560"/>
      <c r="P206" s="559"/>
      <c r="Q206" s="559"/>
      <c r="R206" s="559"/>
      <c r="S206" s="560"/>
      <c r="T206" s="561">
        <f t="shared" si="9"/>
        <v>0</v>
      </c>
    </row>
    <row r="207" spans="1:20" x14ac:dyDescent="0.25">
      <c r="B207" s="49"/>
      <c r="C207" s="100"/>
      <c r="D207" s="504"/>
      <c r="E207" s="524" t="s">
        <v>280</v>
      </c>
      <c r="F207" s="371"/>
      <c r="G207" s="375"/>
      <c r="H207" s="380"/>
      <c r="I207" s="381"/>
      <c r="J207" s="382"/>
      <c r="K207" s="387"/>
      <c r="L207" s="566"/>
      <c r="M207" s="567"/>
      <c r="N207" s="567"/>
      <c r="O207" s="568"/>
      <c r="P207" s="567"/>
      <c r="Q207" s="567"/>
      <c r="R207" s="567"/>
      <c r="S207" s="568"/>
      <c r="T207" s="569">
        <f t="shared" si="9"/>
        <v>0</v>
      </c>
    </row>
    <row r="208" spans="1:20" x14ac:dyDescent="0.25">
      <c r="A208" s="6">
        <v>1</v>
      </c>
      <c r="B208" s="49"/>
      <c r="C208" s="100"/>
      <c r="D208" s="473" t="s">
        <v>179</v>
      </c>
      <c r="E208" s="624" t="s">
        <v>182</v>
      </c>
      <c r="F208" s="474" t="s">
        <v>216</v>
      </c>
      <c r="G208" s="475">
        <v>600</v>
      </c>
      <c r="H208" s="476">
        <v>6</v>
      </c>
      <c r="I208" s="477"/>
      <c r="J208" s="478">
        <v>6</v>
      </c>
      <c r="K208" s="479"/>
      <c r="L208" s="558"/>
      <c r="M208" s="559"/>
      <c r="N208" s="559"/>
      <c r="O208" s="560"/>
      <c r="P208" s="559"/>
      <c r="Q208" s="559"/>
      <c r="R208" s="559"/>
      <c r="S208" s="560"/>
      <c r="T208" s="561">
        <f t="shared" si="9"/>
        <v>0</v>
      </c>
    </row>
    <row r="209" spans="1:20" x14ac:dyDescent="0.25">
      <c r="B209" s="49"/>
      <c r="C209" s="100"/>
      <c r="D209" s="504"/>
      <c r="E209" s="524" t="s">
        <v>280</v>
      </c>
      <c r="F209" s="371"/>
      <c r="G209" s="375"/>
      <c r="H209" s="380"/>
      <c r="I209" s="381"/>
      <c r="J209" s="382"/>
      <c r="K209" s="387"/>
      <c r="L209" s="566"/>
      <c r="M209" s="567"/>
      <c r="N209" s="567"/>
      <c r="O209" s="568"/>
      <c r="P209" s="567"/>
      <c r="Q209" s="567"/>
      <c r="R209" s="567"/>
      <c r="S209" s="568"/>
      <c r="T209" s="569">
        <f t="shared" si="9"/>
        <v>0</v>
      </c>
    </row>
    <row r="210" spans="1:20" x14ac:dyDescent="0.25">
      <c r="A210" s="6">
        <v>1</v>
      </c>
      <c r="B210" s="49"/>
      <c r="C210" s="100"/>
      <c r="D210" s="473" t="s">
        <v>179</v>
      </c>
      <c r="E210" s="624" t="s">
        <v>182</v>
      </c>
      <c r="F210" s="474" t="s">
        <v>216</v>
      </c>
      <c r="G210" s="475">
        <v>800</v>
      </c>
      <c r="H210" s="476">
        <v>53</v>
      </c>
      <c r="I210" s="477"/>
      <c r="J210" s="478">
        <v>53</v>
      </c>
      <c r="K210" s="479"/>
      <c r="L210" s="558"/>
      <c r="M210" s="559"/>
      <c r="N210" s="559"/>
      <c r="O210" s="560"/>
      <c r="P210" s="559"/>
      <c r="Q210" s="559"/>
      <c r="R210" s="559"/>
      <c r="S210" s="560"/>
      <c r="T210" s="561">
        <f t="shared" si="9"/>
        <v>0</v>
      </c>
    </row>
    <row r="211" spans="1:20" x14ac:dyDescent="0.25">
      <c r="B211" s="49"/>
      <c r="C211" s="100"/>
      <c r="D211" s="504"/>
      <c r="E211" s="524" t="s">
        <v>280</v>
      </c>
      <c r="F211" s="371"/>
      <c r="G211" s="375"/>
      <c r="H211" s="380"/>
      <c r="I211" s="381"/>
      <c r="J211" s="382"/>
      <c r="K211" s="387"/>
      <c r="L211" s="566"/>
      <c r="M211" s="567"/>
      <c r="N211" s="567"/>
      <c r="O211" s="568"/>
      <c r="P211" s="567"/>
      <c r="Q211" s="567"/>
      <c r="R211" s="567"/>
      <c r="S211" s="568"/>
      <c r="T211" s="569">
        <f t="shared" si="9"/>
        <v>0</v>
      </c>
    </row>
    <row r="212" spans="1:20" x14ac:dyDescent="0.25">
      <c r="A212" s="6">
        <v>1</v>
      </c>
      <c r="B212" s="49"/>
      <c r="C212" s="100"/>
      <c r="D212" s="473" t="s">
        <v>183</v>
      </c>
      <c r="E212" s="624" t="s">
        <v>184</v>
      </c>
      <c r="F212" s="474" t="s">
        <v>216</v>
      </c>
      <c r="G212" s="475">
        <v>600</v>
      </c>
      <c r="H212" s="476">
        <v>22</v>
      </c>
      <c r="I212" s="477"/>
      <c r="J212" s="478">
        <v>22</v>
      </c>
      <c r="K212" s="479"/>
      <c r="L212" s="558"/>
      <c r="M212" s="559"/>
      <c r="N212" s="559"/>
      <c r="O212" s="560"/>
      <c r="P212" s="559"/>
      <c r="Q212" s="559"/>
      <c r="R212" s="559"/>
      <c r="S212" s="560"/>
      <c r="T212" s="561">
        <f t="shared" si="9"/>
        <v>0</v>
      </c>
    </row>
    <row r="213" spans="1:20" x14ac:dyDescent="0.25">
      <c r="B213" s="49"/>
      <c r="C213" s="100"/>
      <c r="D213" s="504"/>
      <c r="E213" s="524" t="s">
        <v>280</v>
      </c>
      <c r="F213" s="371"/>
      <c r="G213" s="375"/>
      <c r="H213" s="380"/>
      <c r="I213" s="381"/>
      <c r="J213" s="382"/>
      <c r="K213" s="387"/>
      <c r="L213" s="566"/>
      <c r="M213" s="567"/>
      <c r="N213" s="567"/>
      <c r="O213" s="568"/>
      <c r="P213" s="567"/>
      <c r="Q213" s="567"/>
      <c r="R213" s="567"/>
      <c r="S213" s="568"/>
      <c r="T213" s="569">
        <f t="shared" si="9"/>
        <v>0</v>
      </c>
    </row>
    <row r="214" spans="1:20" x14ac:dyDescent="0.25">
      <c r="A214" s="6">
        <v>1</v>
      </c>
      <c r="B214" s="49"/>
      <c r="C214" s="100"/>
      <c r="D214" s="473" t="s">
        <v>185</v>
      </c>
      <c r="E214" s="624" t="s">
        <v>156</v>
      </c>
      <c r="F214" s="474" t="s">
        <v>217</v>
      </c>
      <c r="G214" s="475">
        <v>457</v>
      </c>
      <c r="H214" s="476">
        <v>23</v>
      </c>
      <c r="I214" s="477"/>
      <c r="J214" s="478">
        <v>23</v>
      </c>
      <c r="K214" s="479"/>
      <c r="L214" s="558"/>
      <c r="M214" s="559"/>
      <c r="N214" s="559"/>
      <c r="O214" s="560"/>
      <c r="P214" s="559"/>
      <c r="Q214" s="559"/>
      <c r="R214" s="559"/>
      <c r="S214" s="560"/>
      <c r="T214" s="561">
        <f t="shared" si="9"/>
        <v>0</v>
      </c>
    </row>
    <row r="215" spans="1:20" x14ac:dyDescent="0.25">
      <c r="B215" s="49"/>
      <c r="C215" s="100"/>
      <c r="D215" s="502"/>
      <c r="E215" s="524" t="s">
        <v>280</v>
      </c>
      <c r="F215" s="429"/>
      <c r="G215" s="430"/>
      <c r="H215" s="431"/>
      <c r="I215" s="432"/>
      <c r="J215" s="433"/>
      <c r="K215" s="434"/>
      <c r="L215" s="562"/>
      <c r="M215" s="563"/>
      <c r="N215" s="563"/>
      <c r="O215" s="564"/>
      <c r="P215" s="563"/>
      <c r="Q215" s="563"/>
      <c r="R215" s="563"/>
      <c r="S215" s="564"/>
      <c r="T215" s="565">
        <f t="shared" si="9"/>
        <v>0</v>
      </c>
    </row>
    <row r="216" spans="1:20" s="98" customFormat="1" x14ac:dyDescent="0.25">
      <c r="A216" s="98">
        <v>1</v>
      </c>
      <c r="B216" s="49"/>
      <c r="C216" s="100"/>
      <c r="D216" s="473" t="s">
        <v>186</v>
      </c>
      <c r="E216" s="624" t="s">
        <v>187</v>
      </c>
      <c r="F216" s="474" t="s">
        <v>217</v>
      </c>
      <c r="G216" s="475">
        <v>457</v>
      </c>
      <c r="H216" s="476">
        <v>364</v>
      </c>
      <c r="I216" s="477">
        <v>10</v>
      </c>
      <c r="J216" s="478">
        <v>944</v>
      </c>
      <c r="K216" s="479">
        <v>570</v>
      </c>
      <c r="L216" s="588"/>
      <c r="M216" s="570"/>
      <c r="N216" s="570"/>
      <c r="O216" s="571"/>
      <c r="P216" s="570"/>
      <c r="Q216" s="570"/>
      <c r="R216" s="570"/>
      <c r="S216" s="571"/>
      <c r="T216" s="561">
        <f t="shared" si="9"/>
        <v>0</v>
      </c>
    </row>
    <row r="217" spans="1:20" s="98" customFormat="1" x14ac:dyDescent="0.25">
      <c r="B217" s="49"/>
      <c r="C217" s="100"/>
      <c r="D217" s="502"/>
      <c r="E217" s="524" t="s">
        <v>280</v>
      </c>
      <c r="F217" s="429"/>
      <c r="G217" s="430"/>
      <c r="H217" s="431"/>
      <c r="I217" s="432"/>
      <c r="J217" s="433"/>
      <c r="K217" s="434"/>
      <c r="L217" s="589"/>
      <c r="M217" s="590"/>
      <c r="N217" s="590"/>
      <c r="O217" s="591"/>
      <c r="P217" s="590"/>
      <c r="Q217" s="590"/>
      <c r="R217" s="590"/>
      <c r="S217" s="591"/>
      <c r="T217" s="565">
        <f t="shared" si="9"/>
        <v>0</v>
      </c>
    </row>
    <row r="218" spans="1:20" x14ac:dyDescent="0.25">
      <c r="B218" s="49"/>
      <c r="C218" s="100"/>
      <c r="D218" s="446" t="s">
        <v>186</v>
      </c>
      <c r="E218" s="503" t="s">
        <v>187</v>
      </c>
      <c r="F218" s="429" t="s">
        <v>217</v>
      </c>
      <c r="G218" s="430">
        <v>457</v>
      </c>
      <c r="H218" s="431">
        <v>547</v>
      </c>
      <c r="I218" s="432">
        <v>23</v>
      </c>
      <c r="J218" s="433"/>
      <c r="K218" s="434"/>
      <c r="L218" s="562"/>
      <c r="M218" s="563"/>
      <c r="N218" s="563"/>
      <c r="O218" s="564"/>
      <c r="P218" s="563"/>
      <c r="Q218" s="563"/>
      <c r="R218" s="563"/>
      <c r="S218" s="564"/>
      <c r="T218" s="565">
        <f t="shared" si="9"/>
        <v>0</v>
      </c>
    </row>
    <row r="219" spans="1:20" x14ac:dyDescent="0.25">
      <c r="B219" s="49"/>
      <c r="C219" s="100"/>
      <c r="D219" s="504"/>
      <c r="E219" s="524" t="s">
        <v>280</v>
      </c>
      <c r="F219" s="371"/>
      <c r="G219" s="375"/>
      <c r="H219" s="380"/>
      <c r="I219" s="381"/>
      <c r="J219" s="382"/>
      <c r="K219" s="387"/>
      <c r="L219" s="566"/>
      <c r="M219" s="567"/>
      <c r="N219" s="567"/>
      <c r="O219" s="568"/>
      <c r="P219" s="567"/>
      <c r="Q219" s="567"/>
      <c r="R219" s="567"/>
      <c r="S219" s="568"/>
      <c r="T219" s="569">
        <f t="shared" si="9"/>
        <v>0</v>
      </c>
    </row>
    <row r="220" spans="1:20" x14ac:dyDescent="0.25">
      <c r="A220" s="6">
        <v>1</v>
      </c>
      <c r="B220" s="49"/>
      <c r="C220" s="100"/>
      <c r="D220" s="473" t="s">
        <v>188</v>
      </c>
      <c r="E220" s="624" t="s">
        <v>189</v>
      </c>
      <c r="F220" s="474" t="s">
        <v>218</v>
      </c>
      <c r="G220" s="475">
        <v>500</v>
      </c>
      <c r="H220" s="476">
        <v>170</v>
      </c>
      <c r="I220" s="477"/>
      <c r="J220" s="478">
        <v>170</v>
      </c>
      <c r="K220" s="479"/>
      <c r="L220" s="558"/>
      <c r="M220" s="559"/>
      <c r="N220" s="559"/>
      <c r="O220" s="560"/>
      <c r="P220" s="559"/>
      <c r="Q220" s="559"/>
      <c r="R220" s="559"/>
      <c r="S220" s="560"/>
      <c r="T220" s="561">
        <f t="shared" si="9"/>
        <v>0</v>
      </c>
    </row>
    <row r="221" spans="1:20" x14ac:dyDescent="0.25">
      <c r="B221" s="49"/>
      <c r="C221" s="100"/>
      <c r="D221" s="502"/>
      <c r="E221" s="524" t="s">
        <v>280</v>
      </c>
      <c r="F221" s="429"/>
      <c r="G221" s="430"/>
      <c r="H221" s="431"/>
      <c r="I221" s="432"/>
      <c r="J221" s="433"/>
      <c r="K221" s="434"/>
      <c r="L221" s="562"/>
      <c r="M221" s="563"/>
      <c r="N221" s="563"/>
      <c r="O221" s="564"/>
      <c r="P221" s="563"/>
      <c r="Q221" s="563"/>
      <c r="R221" s="563"/>
      <c r="S221" s="564"/>
      <c r="T221" s="565">
        <f t="shared" si="9"/>
        <v>0</v>
      </c>
    </row>
    <row r="222" spans="1:20" x14ac:dyDescent="0.25">
      <c r="A222" s="6">
        <v>1</v>
      </c>
      <c r="B222" s="49"/>
      <c r="C222" s="100"/>
      <c r="D222" s="473" t="s">
        <v>190</v>
      </c>
      <c r="E222" s="624" t="s">
        <v>191</v>
      </c>
      <c r="F222" s="474" t="s">
        <v>217</v>
      </c>
      <c r="G222" s="475">
        <v>457</v>
      </c>
      <c r="H222" s="476">
        <v>1106</v>
      </c>
      <c r="I222" s="477">
        <v>38</v>
      </c>
      <c r="J222" s="478">
        <v>1144</v>
      </c>
      <c r="K222" s="479"/>
      <c r="L222" s="558"/>
      <c r="M222" s="559"/>
      <c r="N222" s="559"/>
      <c r="O222" s="560"/>
      <c r="P222" s="559"/>
      <c r="Q222" s="559"/>
      <c r="R222" s="559"/>
      <c r="S222" s="560"/>
      <c r="T222" s="561">
        <f t="shared" si="9"/>
        <v>0</v>
      </c>
    </row>
    <row r="223" spans="1:20" x14ac:dyDescent="0.25">
      <c r="B223" s="49"/>
      <c r="C223" s="100"/>
      <c r="D223" s="502"/>
      <c r="E223" s="524" t="s">
        <v>280</v>
      </c>
      <c r="F223" s="429"/>
      <c r="G223" s="430"/>
      <c r="H223" s="431"/>
      <c r="I223" s="432"/>
      <c r="J223" s="433"/>
      <c r="K223" s="434"/>
      <c r="L223" s="562"/>
      <c r="M223" s="563"/>
      <c r="N223" s="563"/>
      <c r="O223" s="564"/>
      <c r="P223" s="563"/>
      <c r="Q223" s="563"/>
      <c r="R223" s="563"/>
      <c r="S223" s="564"/>
      <c r="T223" s="565">
        <f t="shared" si="9"/>
        <v>0</v>
      </c>
    </row>
    <row r="224" spans="1:20" x14ac:dyDescent="0.25">
      <c r="A224" s="6">
        <v>1</v>
      </c>
      <c r="B224" s="49"/>
      <c r="C224" s="100"/>
      <c r="D224" s="473" t="s">
        <v>192</v>
      </c>
      <c r="E224" s="624" t="s">
        <v>194</v>
      </c>
      <c r="F224" s="474" t="s">
        <v>218</v>
      </c>
      <c r="G224" s="475">
        <v>700</v>
      </c>
      <c r="H224" s="476">
        <v>69</v>
      </c>
      <c r="I224" s="477">
        <v>72</v>
      </c>
      <c r="J224" s="478">
        <v>148</v>
      </c>
      <c r="K224" s="479"/>
      <c r="L224" s="558"/>
      <c r="M224" s="559"/>
      <c r="N224" s="559"/>
      <c r="O224" s="560"/>
      <c r="P224" s="559"/>
      <c r="Q224" s="559"/>
      <c r="R224" s="559"/>
      <c r="S224" s="560"/>
      <c r="T224" s="561">
        <f t="shared" si="9"/>
        <v>0</v>
      </c>
    </row>
    <row r="225" spans="1:20" x14ac:dyDescent="0.25">
      <c r="B225" s="49"/>
      <c r="C225" s="100"/>
      <c r="D225" s="502"/>
      <c r="E225" s="524" t="s">
        <v>280</v>
      </c>
      <c r="F225" s="429"/>
      <c r="G225" s="430"/>
      <c r="H225" s="431"/>
      <c r="I225" s="432"/>
      <c r="J225" s="433"/>
      <c r="K225" s="434"/>
      <c r="L225" s="562"/>
      <c r="M225" s="563"/>
      <c r="N225" s="563"/>
      <c r="O225" s="564"/>
      <c r="P225" s="563"/>
      <c r="Q225" s="563"/>
      <c r="R225" s="563"/>
      <c r="S225" s="564"/>
      <c r="T225" s="565">
        <f t="shared" si="9"/>
        <v>0</v>
      </c>
    </row>
    <row r="226" spans="1:20" x14ac:dyDescent="0.25">
      <c r="B226" s="49"/>
      <c r="C226" s="100"/>
      <c r="D226" s="446" t="s">
        <v>192</v>
      </c>
      <c r="E226" s="503" t="s">
        <v>181</v>
      </c>
      <c r="F226" s="429" t="s">
        <v>216</v>
      </c>
      <c r="G226" s="430">
        <v>600</v>
      </c>
      <c r="H226" s="431">
        <v>7</v>
      </c>
      <c r="I226" s="432"/>
      <c r="J226" s="433"/>
      <c r="K226" s="434"/>
      <c r="L226" s="562"/>
      <c r="M226" s="563"/>
      <c r="N226" s="563"/>
      <c r="O226" s="564"/>
      <c r="P226" s="563"/>
      <c r="Q226" s="563"/>
      <c r="R226" s="563"/>
      <c r="S226" s="564"/>
      <c r="T226" s="565">
        <f t="shared" si="9"/>
        <v>0</v>
      </c>
    </row>
    <row r="227" spans="1:20" x14ac:dyDescent="0.25">
      <c r="B227" s="49"/>
      <c r="C227" s="100"/>
      <c r="D227" s="504"/>
      <c r="E227" s="524" t="s">
        <v>280</v>
      </c>
      <c r="F227" s="371"/>
      <c r="G227" s="375"/>
      <c r="H227" s="380"/>
      <c r="I227" s="381"/>
      <c r="J227" s="382"/>
      <c r="K227" s="387"/>
      <c r="L227" s="566"/>
      <c r="M227" s="567"/>
      <c r="N227" s="567"/>
      <c r="O227" s="568"/>
      <c r="P227" s="567"/>
      <c r="Q227" s="567"/>
      <c r="R227" s="567"/>
      <c r="S227" s="568"/>
      <c r="T227" s="569">
        <f t="shared" si="9"/>
        <v>0</v>
      </c>
    </row>
    <row r="228" spans="1:20" x14ac:dyDescent="0.25">
      <c r="A228" s="6">
        <v>1</v>
      </c>
      <c r="B228" s="49"/>
      <c r="C228" s="100"/>
      <c r="D228" s="473" t="s">
        <v>193</v>
      </c>
      <c r="E228" s="624" t="s">
        <v>194</v>
      </c>
      <c r="F228" s="474" t="s">
        <v>216</v>
      </c>
      <c r="G228" s="475">
        <v>600</v>
      </c>
      <c r="H228" s="476">
        <v>37</v>
      </c>
      <c r="I228" s="477">
        <v>31</v>
      </c>
      <c r="J228" s="478">
        <v>68</v>
      </c>
      <c r="K228" s="479"/>
      <c r="L228" s="558"/>
      <c r="M228" s="559"/>
      <c r="N228" s="559"/>
      <c r="O228" s="560"/>
      <c r="P228" s="559"/>
      <c r="Q228" s="559"/>
      <c r="R228" s="559"/>
      <c r="S228" s="560"/>
      <c r="T228" s="561">
        <f t="shared" si="9"/>
        <v>0</v>
      </c>
    </row>
    <row r="229" spans="1:20" x14ac:dyDescent="0.25">
      <c r="B229" s="49"/>
      <c r="C229" s="100"/>
      <c r="D229" s="504"/>
      <c r="E229" s="524" t="s">
        <v>280</v>
      </c>
      <c r="F229" s="371"/>
      <c r="G229" s="375"/>
      <c r="H229" s="380"/>
      <c r="I229" s="381"/>
      <c r="J229" s="382"/>
      <c r="K229" s="387"/>
      <c r="L229" s="566"/>
      <c r="M229" s="567"/>
      <c r="N229" s="567"/>
      <c r="O229" s="568"/>
      <c r="P229" s="567"/>
      <c r="Q229" s="567"/>
      <c r="R229" s="567"/>
      <c r="S229" s="568"/>
      <c r="T229" s="569">
        <f t="shared" si="9"/>
        <v>0</v>
      </c>
    </row>
    <row r="230" spans="1:20" x14ac:dyDescent="0.25">
      <c r="A230" s="6">
        <v>1</v>
      </c>
      <c r="B230" s="49"/>
      <c r="C230" s="100"/>
      <c r="D230" s="473" t="s">
        <v>193</v>
      </c>
      <c r="E230" s="624" t="s">
        <v>195</v>
      </c>
      <c r="F230" s="474" t="s">
        <v>218</v>
      </c>
      <c r="G230" s="475">
        <v>350</v>
      </c>
      <c r="H230" s="476">
        <v>66</v>
      </c>
      <c r="I230" s="477"/>
      <c r="J230" s="478">
        <v>66</v>
      </c>
      <c r="K230" s="479"/>
      <c r="L230" s="558"/>
      <c r="M230" s="559"/>
      <c r="N230" s="559"/>
      <c r="O230" s="560"/>
      <c r="P230" s="559"/>
      <c r="Q230" s="559"/>
      <c r="R230" s="559"/>
      <c r="S230" s="560"/>
      <c r="T230" s="561">
        <f t="shared" si="9"/>
        <v>0</v>
      </c>
    </row>
    <row r="231" spans="1:20" x14ac:dyDescent="0.25">
      <c r="B231" s="49"/>
      <c r="C231" s="100"/>
      <c r="D231" s="502"/>
      <c r="E231" s="524" t="s">
        <v>280</v>
      </c>
      <c r="F231" s="429"/>
      <c r="G231" s="430"/>
      <c r="H231" s="431"/>
      <c r="I231" s="432"/>
      <c r="J231" s="433"/>
      <c r="K231" s="434"/>
      <c r="L231" s="562"/>
      <c r="M231" s="563"/>
      <c r="N231" s="563"/>
      <c r="O231" s="564"/>
      <c r="P231" s="563"/>
      <c r="Q231" s="563"/>
      <c r="R231" s="563"/>
      <c r="S231" s="564"/>
      <c r="T231" s="565">
        <f t="shared" si="9"/>
        <v>0</v>
      </c>
    </row>
    <row r="232" spans="1:20" x14ac:dyDescent="0.25">
      <c r="A232" s="6">
        <v>1</v>
      </c>
      <c r="B232" s="49"/>
      <c r="C232" s="100"/>
      <c r="D232" s="473" t="s">
        <v>196</v>
      </c>
      <c r="E232" s="624" t="s">
        <v>194</v>
      </c>
      <c r="F232" s="474" t="s">
        <v>216</v>
      </c>
      <c r="G232" s="475">
        <v>800</v>
      </c>
      <c r="H232" s="476">
        <v>3</v>
      </c>
      <c r="I232" s="477">
        <v>488</v>
      </c>
      <c r="J232" s="478">
        <v>496</v>
      </c>
      <c r="K232" s="479"/>
      <c r="L232" s="558"/>
      <c r="M232" s="559"/>
      <c r="N232" s="559"/>
      <c r="O232" s="560"/>
      <c r="P232" s="559"/>
      <c r="Q232" s="559"/>
      <c r="R232" s="559"/>
      <c r="S232" s="560"/>
      <c r="T232" s="561">
        <f t="shared" si="9"/>
        <v>0</v>
      </c>
    </row>
    <row r="233" spans="1:20" x14ac:dyDescent="0.25">
      <c r="B233" s="49"/>
      <c r="C233" s="100"/>
      <c r="D233" s="502"/>
      <c r="E233" s="524" t="s">
        <v>280</v>
      </c>
      <c r="F233" s="429"/>
      <c r="G233" s="430"/>
      <c r="H233" s="431"/>
      <c r="I233" s="432"/>
      <c r="J233" s="433"/>
      <c r="K233" s="434"/>
      <c r="L233" s="562"/>
      <c r="M233" s="563"/>
      <c r="N233" s="563"/>
      <c r="O233" s="564"/>
      <c r="P233" s="563"/>
      <c r="Q233" s="563"/>
      <c r="R233" s="563"/>
      <c r="S233" s="564"/>
      <c r="T233" s="565">
        <f t="shared" si="9"/>
        <v>0</v>
      </c>
    </row>
    <row r="234" spans="1:20" x14ac:dyDescent="0.25">
      <c r="B234" s="49"/>
      <c r="C234" s="100"/>
      <c r="D234" s="446" t="s">
        <v>227</v>
      </c>
      <c r="E234" s="503" t="s">
        <v>228</v>
      </c>
      <c r="F234" s="429" t="s">
        <v>216</v>
      </c>
      <c r="G234" s="430">
        <v>500</v>
      </c>
      <c r="H234" s="431">
        <v>5</v>
      </c>
      <c r="I234" s="432"/>
      <c r="J234" s="433"/>
      <c r="K234" s="434"/>
      <c r="L234" s="562"/>
      <c r="M234" s="563"/>
      <c r="N234" s="563"/>
      <c r="O234" s="564"/>
      <c r="P234" s="563"/>
      <c r="Q234" s="563"/>
      <c r="R234" s="563"/>
      <c r="S234" s="564"/>
      <c r="T234" s="565">
        <f t="shared" si="9"/>
        <v>0</v>
      </c>
    </row>
    <row r="235" spans="1:20" x14ac:dyDescent="0.25">
      <c r="B235" s="49"/>
      <c r="C235" s="100"/>
      <c r="D235" s="504"/>
      <c r="E235" s="524" t="s">
        <v>280</v>
      </c>
      <c r="F235" s="371"/>
      <c r="G235" s="375"/>
      <c r="H235" s="380"/>
      <c r="I235" s="381"/>
      <c r="J235" s="382"/>
      <c r="K235" s="387"/>
      <c r="L235" s="566"/>
      <c r="M235" s="567"/>
      <c r="N235" s="567"/>
      <c r="O235" s="568"/>
      <c r="P235" s="567"/>
      <c r="Q235" s="567"/>
      <c r="R235" s="567"/>
      <c r="S235" s="568"/>
      <c r="T235" s="569">
        <f t="shared" si="9"/>
        <v>0</v>
      </c>
    </row>
    <row r="236" spans="1:20" x14ac:dyDescent="0.25">
      <c r="A236" s="6">
        <v>1</v>
      </c>
      <c r="B236" s="49"/>
      <c r="C236" s="100"/>
      <c r="D236" s="473" t="s">
        <v>197</v>
      </c>
      <c r="E236" s="624" t="s">
        <v>191</v>
      </c>
      <c r="F236" s="474" t="s">
        <v>217</v>
      </c>
      <c r="G236" s="475">
        <v>457</v>
      </c>
      <c r="H236" s="476">
        <v>651</v>
      </c>
      <c r="I236" s="477"/>
      <c r="J236" s="478">
        <v>651</v>
      </c>
      <c r="K236" s="479"/>
      <c r="L236" s="558"/>
      <c r="M236" s="559"/>
      <c r="N236" s="559"/>
      <c r="O236" s="560"/>
      <c r="P236" s="559"/>
      <c r="Q236" s="559"/>
      <c r="R236" s="559"/>
      <c r="S236" s="560"/>
      <c r="T236" s="561">
        <f t="shared" si="9"/>
        <v>0</v>
      </c>
    </row>
    <row r="237" spans="1:20" x14ac:dyDescent="0.25">
      <c r="B237" s="49"/>
      <c r="C237" s="100"/>
      <c r="D237" s="504"/>
      <c r="E237" s="524" t="s">
        <v>280</v>
      </c>
      <c r="F237" s="371"/>
      <c r="G237" s="375"/>
      <c r="H237" s="380"/>
      <c r="I237" s="381"/>
      <c r="J237" s="382"/>
      <c r="K237" s="387"/>
      <c r="L237" s="566"/>
      <c r="M237" s="567"/>
      <c r="N237" s="567"/>
      <c r="O237" s="568"/>
      <c r="P237" s="567"/>
      <c r="Q237" s="567"/>
      <c r="R237" s="567"/>
      <c r="S237" s="568"/>
      <c r="T237" s="569">
        <f t="shared" si="9"/>
        <v>0</v>
      </c>
    </row>
    <row r="238" spans="1:20" x14ac:dyDescent="0.25">
      <c r="A238" s="6">
        <v>1</v>
      </c>
      <c r="B238" s="49"/>
      <c r="C238" s="100"/>
      <c r="D238" s="473" t="s">
        <v>198</v>
      </c>
      <c r="E238" s="624" t="s">
        <v>191</v>
      </c>
      <c r="F238" s="474" t="s">
        <v>217</v>
      </c>
      <c r="G238" s="475">
        <v>457</v>
      </c>
      <c r="H238" s="476">
        <v>610</v>
      </c>
      <c r="I238" s="477"/>
      <c r="J238" s="478">
        <v>610</v>
      </c>
      <c r="K238" s="479"/>
      <c r="L238" s="558"/>
      <c r="M238" s="559"/>
      <c r="N238" s="559"/>
      <c r="O238" s="560"/>
      <c r="P238" s="559"/>
      <c r="Q238" s="559"/>
      <c r="R238" s="559"/>
      <c r="S238" s="560"/>
      <c r="T238" s="561">
        <f t="shared" si="9"/>
        <v>0</v>
      </c>
    </row>
    <row r="239" spans="1:20" x14ac:dyDescent="0.25">
      <c r="B239" s="49"/>
      <c r="C239" s="100"/>
      <c r="D239" s="504"/>
      <c r="E239" s="524" t="s">
        <v>280</v>
      </c>
      <c r="F239" s="371"/>
      <c r="G239" s="375"/>
      <c r="H239" s="380"/>
      <c r="I239" s="381"/>
      <c r="J239" s="382"/>
      <c r="K239" s="387"/>
      <c r="L239" s="566"/>
      <c r="M239" s="567"/>
      <c r="N239" s="567"/>
      <c r="O239" s="568"/>
      <c r="P239" s="567"/>
      <c r="Q239" s="567"/>
      <c r="R239" s="567"/>
      <c r="S239" s="568"/>
      <c r="T239" s="569">
        <f t="shared" si="9"/>
        <v>0</v>
      </c>
    </row>
    <row r="240" spans="1:20" x14ac:dyDescent="0.25">
      <c r="A240" s="6">
        <v>1</v>
      </c>
      <c r="B240" s="49"/>
      <c r="C240" s="100"/>
      <c r="D240" s="473" t="s">
        <v>199</v>
      </c>
      <c r="E240" s="624" t="s">
        <v>200</v>
      </c>
      <c r="F240" s="474" t="s">
        <v>216</v>
      </c>
      <c r="G240" s="475">
        <v>600</v>
      </c>
      <c r="H240" s="476">
        <v>69</v>
      </c>
      <c r="I240" s="477"/>
      <c r="J240" s="478">
        <v>69</v>
      </c>
      <c r="K240" s="479"/>
      <c r="L240" s="558"/>
      <c r="M240" s="559"/>
      <c r="N240" s="559"/>
      <c r="O240" s="560"/>
      <c r="P240" s="559"/>
      <c r="Q240" s="559"/>
      <c r="R240" s="559"/>
      <c r="S240" s="560"/>
      <c r="T240" s="561">
        <f t="shared" si="9"/>
        <v>0</v>
      </c>
    </row>
    <row r="241" spans="1:20" x14ac:dyDescent="0.25">
      <c r="B241" s="49"/>
      <c r="C241" s="100"/>
      <c r="D241" s="504"/>
      <c r="E241" s="524" t="s">
        <v>280</v>
      </c>
      <c r="F241" s="371"/>
      <c r="G241" s="375"/>
      <c r="H241" s="380"/>
      <c r="I241" s="381"/>
      <c r="J241" s="382"/>
      <c r="K241" s="387"/>
      <c r="L241" s="566"/>
      <c r="M241" s="567"/>
      <c r="N241" s="567"/>
      <c r="O241" s="568"/>
      <c r="P241" s="567"/>
      <c r="Q241" s="567"/>
      <c r="R241" s="567"/>
      <c r="S241" s="568"/>
      <c r="T241" s="569">
        <f t="shared" si="9"/>
        <v>0</v>
      </c>
    </row>
    <row r="242" spans="1:20" x14ac:dyDescent="0.25">
      <c r="A242" s="6">
        <v>1</v>
      </c>
      <c r="B242" s="49"/>
      <c r="C242" s="100"/>
      <c r="D242" s="473" t="s">
        <v>201</v>
      </c>
      <c r="E242" s="624" t="s">
        <v>202</v>
      </c>
      <c r="F242" s="474" t="s">
        <v>216</v>
      </c>
      <c r="G242" s="475">
        <v>500</v>
      </c>
      <c r="H242" s="476">
        <v>128</v>
      </c>
      <c r="I242" s="477">
        <v>612</v>
      </c>
      <c r="J242" s="478">
        <v>740</v>
      </c>
      <c r="K242" s="479"/>
      <c r="L242" s="558"/>
      <c r="M242" s="559"/>
      <c r="N242" s="559"/>
      <c r="O242" s="560"/>
      <c r="P242" s="559"/>
      <c r="Q242" s="559"/>
      <c r="R242" s="559"/>
      <c r="S242" s="560"/>
      <c r="T242" s="561">
        <f t="shared" si="9"/>
        <v>0</v>
      </c>
    </row>
    <row r="243" spans="1:20" x14ac:dyDescent="0.25">
      <c r="B243" s="49"/>
      <c r="C243" s="100"/>
      <c r="D243" s="504"/>
      <c r="E243" s="524" t="s">
        <v>280</v>
      </c>
      <c r="F243" s="371"/>
      <c r="G243" s="375"/>
      <c r="H243" s="380"/>
      <c r="I243" s="381"/>
      <c r="J243" s="382"/>
      <c r="K243" s="387"/>
      <c r="L243" s="566"/>
      <c r="M243" s="567"/>
      <c r="N243" s="567"/>
      <c r="O243" s="568"/>
      <c r="P243" s="567"/>
      <c r="Q243" s="567"/>
      <c r="R243" s="567"/>
      <c r="S243" s="568"/>
      <c r="T243" s="569">
        <f t="shared" si="9"/>
        <v>0</v>
      </c>
    </row>
    <row r="244" spans="1:20" x14ac:dyDescent="0.25">
      <c r="A244" s="6">
        <v>1</v>
      </c>
      <c r="B244" s="49"/>
      <c r="C244" s="100"/>
      <c r="D244" s="473" t="s">
        <v>203</v>
      </c>
      <c r="E244" s="624" t="s">
        <v>182</v>
      </c>
      <c r="F244" s="474" t="s">
        <v>218</v>
      </c>
      <c r="G244" s="475">
        <v>900</v>
      </c>
      <c r="H244" s="476">
        <v>141</v>
      </c>
      <c r="I244" s="477">
        <v>270</v>
      </c>
      <c r="J244" s="478">
        <v>411</v>
      </c>
      <c r="K244" s="479"/>
      <c r="L244" s="558"/>
      <c r="M244" s="559"/>
      <c r="N244" s="559"/>
      <c r="O244" s="560"/>
      <c r="P244" s="559"/>
      <c r="Q244" s="559"/>
      <c r="R244" s="559"/>
      <c r="S244" s="560"/>
      <c r="T244" s="561">
        <f t="shared" si="9"/>
        <v>0</v>
      </c>
    </row>
    <row r="245" spans="1:20" x14ac:dyDescent="0.25">
      <c r="B245" s="49"/>
      <c r="C245" s="100"/>
      <c r="D245" s="504"/>
      <c r="E245" s="524" t="s">
        <v>280</v>
      </c>
      <c r="F245" s="371"/>
      <c r="G245" s="375"/>
      <c r="H245" s="380"/>
      <c r="I245" s="381"/>
      <c r="J245" s="382"/>
      <c r="K245" s="387"/>
      <c r="L245" s="566"/>
      <c r="M245" s="567"/>
      <c r="N245" s="567"/>
      <c r="O245" s="568"/>
      <c r="P245" s="567"/>
      <c r="Q245" s="567"/>
      <c r="R245" s="567"/>
      <c r="S245" s="568"/>
      <c r="T245" s="569">
        <f t="shared" si="9"/>
        <v>0</v>
      </c>
    </row>
    <row r="246" spans="1:20" x14ac:dyDescent="0.25">
      <c r="A246" s="6">
        <v>1</v>
      </c>
      <c r="B246" s="49"/>
      <c r="C246" s="100"/>
      <c r="D246" s="473" t="s">
        <v>204</v>
      </c>
      <c r="E246" s="624" t="s">
        <v>191</v>
      </c>
      <c r="F246" s="474" t="s">
        <v>216</v>
      </c>
      <c r="G246" s="475">
        <v>450</v>
      </c>
      <c r="H246" s="476">
        <v>16</v>
      </c>
      <c r="I246" s="477"/>
      <c r="J246" s="478">
        <v>16</v>
      </c>
      <c r="K246" s="479"/>
      <c r="L246" s="558"/>
      <c r="M246" s="559"/>
      <c r="N246" s="559"/>
      <c r="O246" s="560"/>
      <c r="P246" s="559"/>
      <c r="Q246" s="559"/>
      <c r="R246" s="559"/>
      <c r="S246" s="560"/>
      <c r="T246" s="561">
        <f t="shared" si="9"/>
        <v>0</v>
      </c>
    </row>
    <row r="247" spans="1:20" x14ac:dyDescent="0.25">
      <c r="B247" s="49"/>
      <c r="C247" s="100"/>
      <c r="D247" s="504"/>
      <c r="E247" s="524" t="s">
        <v>280</v>
      </c>
      <c r="F247" s="371"/>
      <c r="G247" s="375"/>
      <c r="H247" s="380"/>
      <c r="I247" s="381"/>
      <c r="J247" s="382"/>
      <c r="K247" s="387"/>
      <c r="L247" s="566"/>
      <c r="M247" s="567"/>
      <c r="N247" s="567"/>
      <c r="O247" s="568"/>
      <c r="P247" s="567"/>
      <c r="Q247" s="567"/>
      <c r="R247" s="567"/>
      <c r="S247" s="568"/>
      <c r="T247" s="569">
        <f t="shared" si="9"/>
        <v>0</v>
      </c>
    </row>
    <row r="248" spans="1:20" x14ac:dyDescent="0.25">
      <c r="A248" s="6">
        <v>1</v>
      </c>
      <c r="B248" s="49"/>
      <c r="C248" s="100"/>
      <c r="D248" s="473" t="s">
        <v>205</v>
      </c>
      <c r="E248" s="624" t="s">
        <v>206</v>
      </c>
      <c r="F248" s="474" t="s">
        <v>218</v>
      </c>
      <c r="G248" s="475">
        <v>500</v>
      </c>
      <c r="H248" s="476">
        <v>33</v>
      </c>
      <c r="I248" s="477"/>
      <c r="J248" s="478">
        <v>33</v>
      </c>
      <c r="K248" s="479"/>
      <c r="L248" s="558"/>
      <c r="M248" s="559"/>
      <c r="N248" s="559"/>
      <c r="O248" s="560"/>
      <c r="P248" s="559"/>
      <c r="Q248" s="559"/>
      <c r="R248" s="559"/>
      <c r="S248" s="560"/>
      <c r="T248" s="561">
        <f t="shared" si="9"/>
        <v>0</v>
      </c>
    </row>
    <row r="249" spans="1:20" x14ac:dyDescent="0.25">
      <c r="B249" s="49"/>
      <c r="C249" s="100"/>
      <c r="D249" s="504"/>
      <c r="E249" s="524" t="s">
        <v>280</v>
      </c>
      <c r="F249" s="371"/>
      <c r="G249" s="375"/>
      <c r="H249" s="380"/>
      <c r="I249" s="381"/>
      <c r="J249" s="382"/>
      <c r="K249" s="387"/>
      <c r="L249" s="566"/>
      <c r="M249" s="567"/>
      <c r="N249" s="567"/>
      <c r="O249" s="568"/>
      <c r="P249" s="567"/>
      <c r="Q249" s="567"/>
      <c r="R249" s="567"/>
      <c r="S249" s="568"/>
      <c r="T249" s="569">
        <f t="shared" si="9"/>
        <v>0</v>
      </c>
    </row>
    <row r="250" spans="1:20" x14ac:dyDescent="0.25">
      <c r="A250" s="6">
        <v>1</v>
      </c>
      <c r="B250" s="49"/>
      <c r="C250" s="100"/>
      <c r="D250" s="473" t="s">
        <v>207</v>
      </c>
      <c r="E250" s="624" t="s">
        <v>206</v>
      </c>
      <c r="F250" s="474" t="s">
        <v>218</v>
      </c>
      <c r="G250" s="475">
        <v>400</v>
      </c>
      <c r="H250" s="476">
        <v>65</v>
      </c>
      <c r="I250" s="477"/>
      <c r="J250" s="478">
        <v>65</v>
      </c>
      <c r="K250" s="479"/>
      <c r="L250" s="558"/>
      <c r="M250" s="559"/>
      <c r="N250" s="559"/>
      <c r="O250" s="560"/>
      <c r="P250" s="559"/>
      <c r="Q250" s="559"/>
      <c r="R250" s="559"/>
      <c r="S250" s="560"/>
      <c r="T250" s="561">
        <f t="shared" si="9"/>
        <v>0</v>
      </c>
    </row>
    <row r="251" spans="1:20" x14ac:dyDescent="0.25">
      <c r="B251" s="49"/>
      <c r="C251" s="100"/>
      <c r="D251" s="502"/>
      <c r="E251" s="524" t="s">
        <v>280</v>
      </c>
      <c r="F251" s="429"/>
      <c r="G251" s="430"/>
      <c r="H251" s="431"/>
      <c r="I251" s="432"/>
      <c r="J251" s="433"/>
      <c r="K251" s="434"/>
      <c r="L251" s="562"/>
      <c r="M251" s="563"/>
      <c r="N251" s="563"/>
      <c r="O251" s="564"/>
      <c r="P251" s="563"/>
      <c r="Q251" s="563"/>
      <c r="R251" s="563"/>
      <c r="S251" s="564"/>
      <c r="T251" s="565">
        <f t="shared" si="9"/>
        <v>0</v>
      </c>
    </row>
    <row r="252" spans="1:20" x14ac:dyDescent="0.25">
      <c r="A252" s="6">
        <v>1</v>
      </c>
      <c r="B252" s="49"/>
      <c r="C252" s="100"/>
      <c r="D252" s="473" t="s">
        <v>208</v>
      </c>
      <c r="E252" s="624" t="s">
        <v>209</v>
      </c>
      <c r="F252" s="474" t="s">
        <v>216</v>
      </c>
      <c r="G252" s="475">
        <v>400</v>
      </c>
      <c r="H252" s="476">
        <v>17</v>
      </c>
      <c r="I252" s="477"/>
      <c r="J252" s="478">
        <v>17</v>
      </c>
      <c r="K252" s="479"/>
      <c r="L252" s="558"/>
      <c r="M252" s="559"/>
      <c r="N252" s="559"/>
      <c r="O252" s="560"/>
      <c r="P252" s="559"/>
      <c r="Q252" s="559"/>
      <c r="R252" s="559"/>
      <c r="S252" s="560"/>
      <c r="T252" s="561">
        <f t="shared" si="9"/>
        <v>0</v>
      </c>
    </row>
    <row r="253" spans="1:20" ht="14.25" thickBot="1" x14ac:dyDescent="0.3">
      <c r="B253" s="65"/>
      <c r="C253" s="109"/>
      <c r="D253" s="516"/>
      <c r="E253" s="524" t="s">
        <v>280</v>
      </c>
      <c r="F253" s="517"/>
      <c r="G253" s="518"/>
      <c r="H253" s="519"/>
      <c r="I253" s="520"/>
      <c r="J253" s="521"/>
      <c r="K253" s="522"/>
      <c r="L253" s="580"/>
      <c r="M253" s="581"/>
      <c r="N253" s="581"/>
      <c r="O253" s="582"/>
      <c r="P253" s="581"/>
      <c r="Q253" s="581"/>
      <c r="R253" s="581"/>
      <c r="S253" s="582"/>
      <c r="T253" s="583">
        <f t="shared" si="9"/>
        <v>0</v>
      </c>
    </row>
    <row r="254" spans="1:20" x14ac:dyDescent="0.25">
      <c r="B254" s="438"/>
      <c r="C254" s="439"/>
      <c r="D254" s="440"/>
      <c r="E254" s="439"/>
      <c r="F254" s="440"/>
      <c r="G254" s="441"/>
      <c r="H254" s="442"/>
      <c r="I254" s="442"/>
      <c r="J254" s="442"/>
      <c r="K254" s="442"/>
      <c r="L254" s="443"/>
      <c r="M254" s="443"/>
      <c r="N254" s="443"/>
      <c r="O254" s="443"/>
      <c r="P254" s="443"/>
      <c r="Q254" s="443"/>
      <c r="R254" s="443"/>
      <c r="S254" s="443"/>
      <c r="T254" s="443"/>
    </row>
    <row r="255" spans="1:20" x14ac:dyDescent="0.25">
      <c r="B255" s="16"/>
      <c r="C255" s="17"/>
      <c r="D255" s="19"/>
      <c r="E255" s="17"/>
      <c r="F255" s="19"/>
      <c r="G255" s="444"/>
      <c r="H255" s="445"/>
      <c r="I255" s="445"/>
      <c r="J255" s="445"/>
      <c r="K255" s="445"/>
      <c r="L255" s="15"/>
      <c r="M255" s="15"/>
      <c r="N255" s="15"/>
      <c r="O255" s="15"/>
      <c r="P255" s="15"/>
      <c r="Q255" s="15"/>
      <c r="R255" s="15"/>
      <c r="S255" s="15"/>
      <c r="T255" s="15"/>
    </row>
    <row r="256" spans="1:20" x14ac:dyDescent="0.25">
      <c r="B256" s="16"/>
      <c r="C256" s="17"/>
      <c r="D256" s="19"/>
      <c r="E256" s="17"/>
      <c r="F256" s="19"/>
      <c r="G256" s="444"/>
      <c r="H256" s="445"/>
      <c r="I256" s="445"/>
      <c r="J256" s="445"/>
      <c r="K256" s="445"/>
      <c r="L256" s="15"/>
      <c r="M256" s="15"/>
      <c r="N256" s="15"/>
      <c r="O256" s="15"/>
      <c r="P256" s="15"/>
      <c r="Q256" s="15"/>
      <c r="R256" s="15"/>
      <c r="S256" s="15"/>
      <c r="T256" s="15"/>
    </row>
    <row r="257" spans="2:20" x14ac:dyDescent="0.25">
      <c r="B257" s="16"/>
      <c r="C257" s="17"/>
      <c r="D257" s="19"/>
      <c r="E257" s="17"/>
      <c r="F257" s="19"/>
      <c r="G257" s="444"/>
      <c r="H257" s="445"/>
      <c r="I257" s="445"/>
      <c r="J257" s="445"/>
      <c r="K257" s="445"/>
      <c r="L257" s="15"/>
      <c r="M257" s="15"/>
      <c r="N257" s="15"/>
      <c r="O257" s="15"/>
      <c r="P257" s="15"/>
      <c r="Q257" s="15"/>
      <c r="R257" s="15"/>
      <c r="S257" s="15"/>
      <c r="T257" s="15"/>
    </row>
    <row r="258" spans="2:20" x14ac:dyDescent="0.25">
      <c r="B258" s="16"/>
      <c r="C258" s="17"/>
      <c r="D258" s="19"/>
      <c r="E258" s="17"/>
      <c r="F258" s="19"/>
      <c r="G258" s="444"/>
      <c r="H258" s="445"/>
      <c r="I258" s="445"/>
      <c r="J258" s="445"/>
      <c r="K258" s="445"/>
      <c r="L258" s="15"/>
      <c r="M258" s="15"/>
      <c r="N258" s="15"/>
      <c r="O258" s="15"/>
      <c r="P258" s="15"/>
      <c r="Q258" s="15"/>
      <c r="R258" s="15"/>
      <c r="S258" s="15"/>
      <c r="T258" s="15"/>
    </row>
    <row r="259" spans="2:20" x14ac:dyDescent="0.25">
      <c r="B259" s="16"/>
      <c r="C259" s="17"/>
      <c r="D259" s="19"/>
      <c r="E259" s="17"/>
      <c r="F259" s="19"/>
      <c r="G259" s="444"/>
      <c r="H259" s="445"/>
      <c r="I259" s="445"/>
      <c r="J259" s="445"/>
      <c r="K259" s="445"/>
      <c r="L259" s="15"/>
      <c r="M259" s="15"/>
      <c r="N259" s="15"/>
      <c r="O259" s="15"/>
      <c r="P259" s="15"/>
      <c r="Q259" s="15"/>
      <c r="R259" s="15"/>
      <c r="S259" s="15"/>
      <c r="T259" s="15"/>
    </row>
    <row r="260" spans="2:20" x14ac:dyDescent="0.25">
      <c r="B260" s="16"/>
      <c r="C260" s="17"/>
      <c r="D260" s="19"/>
      <c r="E260" s="17"/>
      <c r="F260" s="19"/>
      <c r="G260" s="444"/>
      <c r="H260" s="445"/>
      <c r="I260" s="445"/>
      <c r="J260" s="445"/>
      <c r="K260" s="445"/>
      <c r="L260" s="15"/>
      <c r="M260" s="15"/>
      <c r="N260" s="15"/>
      <c r="O260" s="15"/>
      <c r="P260" s="15"/>
      <c r="Q260" s="15"/>
      <c r="R260" s="15"/>
      <c r="S260" s="15"/>
      <c r="T260" s="15"/>
    </row>
    <row r="261" spans="2:20" x14ac:dyDescent="0.25">
      <c r="B261" s="16"/>
      <c r="C261" s="17"/>
      <c r="D261" s="19"/>
      <c r="E261" s="17"/>
      <c r="F261" s="19"/>
      <c r="G261" s="444"/>
      <c r="H261" s="445"/>
      <c r="I261" s="445"/>
      <c r="J261" s="445"/>
      <c r="K261" s="445"/>
      <c r="L261" s="15"/>
      <c r="M261" s="15"/>
      <c r="N261" s="15"/>
      <c r="O261" s="15"/>
      <c r="P261" s="15"/>
      <c r="Q261" s="15"/>
      <c r="R261" s="15"/>
      <c r="S261" s="15"/>
      <c r="T261" s="15"/>
    </row>
    <row r="262" spans="2:20" x14ac:dyDescent="0.25">
      <c r="B262" s="16"/>
      <c r="C262" s="17"/>
      <c r="D262" s="19"/>
      <c r="E262" s="17"/>
      <c r="F262" s="19"/>
      <c r="G262" s="444"/>
      <c r="H262" s="445"/>
      <c r="I262" s="445"/>
      <c r="J262" s="445"/>
      <c r="K262" s="445"/>
      <c r="L262" s="15"/>
      <c r="M262" s="15"/>
      <c r="N262" s="15"/>
      <c r="O262" s="15"/>
      <c r="P262" s="15"/>
      <c r="Q262" s="15"/>
      <c r="R262" s="15"/>
      <c r="S262" s="15"/>
      <c r="T262" s="15"/>
    </row>
    <row r="263" spans="2:20" x14ac:dyDescent="0.25">
      <c r="B263" s="16"/>
      <c r="C263" s="17"/>
      <c r="D263" s="19"/>
      <c r="E263" s="17"/>
      <c r="F263" s="19"/>
      <c r="G263" s="444"/>
      <c r="H263" s="445"/>
      <c r="I263" s="445"/>
      <c r="J263" s="445"/>
      <c r="K263" s="445"/>
      <c r="L263" s="15"/>
      <c r="M263" s="15"/>
      <c r="N263" s="15"/>
      <c r="O263" s="15"/>
      <c r="P263" s="15"/>
      <c r="Q263" s="15"/>
      <c r="R263" s="15"/>
      <c r="S263" s="15"/>
      <c r="T263" s="15"/>
    </row>
    <row r="264" spans="2:20" x14ac:dyDescent="0.25">
      <c r="B264" s="16"/>
      <c r="C264" s="17"/>
      <c r="D264" s="19"/>
      <c r="E264" s="17"/>
      <c r="F264" s="19"/>
      <c r="G264" s="444"/>
      <c r="H264" s="445"/>
      <c r="I264" s="445"/>
      <c r="J264" s="445"/>
      <c r="K264" s="445"/>
      <c r="L264" s="15"/>
      <c r="M264" s="15"/>
      <c r="N264" s="15"/>
      <c r="O264" s="15"/>
      <c r="P264" s="15"/>
      <c r="Q264" s="15"/>
      <c r="R264" s="15"/>
      <c r="S264" s="15"/>
      <c r="T264" s="15"/>
    </row>
    <row r="265" spans="2:20" x14ac:dyDescent="0.25">
      <c r="B265" s="16"/>
      <c r="C265" s="17"/>
      <c r="D265" s="19"/>
      <c r="E265" s="17"/>
      <c r="F265" s="19"/>
      <c r="G265" s="444"/>
      <c r="H265" s="445"/>
      <c r="I265" s="445"/>
      <c r="J265" s="445"/>
      <c r="K265" s="445"/>
      <c r="L265" s="15"/>
      <c r="M265" s="15"/>
      <c r="N265" s="15"/>
      <c r="O265" s="15"/>
      <c r="P265" s="15"/>
      <c r="Q265" s="15"/>
      <c r="R265" s="15"/>
      <c r="S265" s="15"/>
      <c r="T265" s="15"/>
    </row>
    <row r="266" spans="2:20" x14ac:dyDescent="0.25">
      <c r="B266" s="16"/>
      <c r="C266" s="17"/>
      <c r="D266" s="19"/>
      <c r="E266" s="17"/>
      <c r="F266" s="19"/>
      <c r="G266" s="444"/>
      <c r="H266" s="445"/>
      <c r="I266" s="445"/>
      <c r="J266" s="445"/>
      <c r="K266" s="445"/>
      <c r="L266" s="15"/>
      <c r="M266" s="15"/>
      <c r="N266" s="15"/>
      <c r="O266" s="15"/>
      <c r="P266" s="15"/>
      <c r="Q266" s="15"/>
      <c r="R266" s="15"/>
      <c r="S266" s="15"/>
      <c r="T266" s="15"/>
    </row>
    <row r="269" spans="2:20" x14ac:dyDescent="0.25">
      <c r="B269" s="174" t="s">
        <v>278</v>
      </c>
    </row>
    <row r="270" spans="2:20" ht="14.25" thickBot="1" x14ac:dyDescent="0.3">
      <c r="B270" s="1" t="s">
        <v>286</v>
      </c>
      <c r="C270" s="2"/>
      <c r="D270" s="162"/>
      <c r="E270" s="2"/>
      <c r="F270" s="10"/>
      <c r="G270" s="2"/>
      <c r="H270" s="2"/>
      <c r="I270" s="2"/>
      <c r="J270" s="26"/>
      <c r="K270" s="3"/>
      <c r="L270" s="2"/>
      <c r="M270" s="2"/>
      <c r="N270" s="2"/>
      <c r="O270" s="2"/>
      <c r="P270" s="2"/>
      <c r="Q270" s="2"/>
      <c r="R270" s="2"/>
      <c r="S270" s="2"/>
      <c r="T270" s="4" t="s">
        <v>1</v>
      </c>
    </row>
    <row r="271" spans="2:20" x14ac:dyDescent="0.25">
      <c r="B271" s="27"/>
      <c r="C271" s="28"/>
      <c r="D271" s="163"/>
      <c r="E271" s="28"/>
      <c r="F271" s="28"/>
      <c r="G271" s="28"/>
      <c r="H271" s="28"/>
      <c r="I271" s="28"/>
      <c r="J271" s="29"/>
      <c r="K271" s="404"/>
      <c r="L271" s="31">
        <v>2024</v>
      </c>
      <c r="M271" s="32">
        <v>2025</v>
      </c>
      <c r="N271" s="32">
        <v>2026</v>
      </c>
      <c r="O271" s="32">
        <v>2027</v>
      </c>
      <c r="P271" s="32">
        <v>2028</v>
      </c>
      <c r="Q271" s="32">
        <v>2029</v>
      </c>
      <c r="R271" s="32">
        <v>2030</v>
      </c>
      <c r="S271" s="33">
        <v>2031</v>
      </c>
      <c r="T271" s="638" t="s">
        <v>2</v>
      </c>
    </row>
    <row r="272" spans="2:20" ht="14.25" thickBot="1" x14ac:dyDescent="0.3">
      <c r="B272" s="34"/>
      <c r="C272" s="35"/>
      <c r="D272" s="164"/>
      <c r="E272" s="35"/>
      <c r="F272" s="35"/>
      <c r="G272" s="35"/>
      <c r="H272" s="35"/>
      <c r="I272" s="35"/>
      <c r="J272" s="36"/>
      <c r="K272" s="405"/>
      <c r="L272" s="38">
        <v>6</v>
      </c>
      <c r="M272" s="39">
        <v>7</v>
      </c>
      <c r="N272" s="39">
        <v>8</v>
      </c>
      <c r="O272" s="39">
        <v>9</v>
      </c>
      <c r="P272" s="39">
        <v>10</v>
      </c>
      <c r="Q272" s="39">
        <v>11</v>
      </c>
      <c r="R272" s="39">
        <v>12</v>
      </c>
      <c r="S272" s="40">
        <v>13</v>
      </c>
      <c r="T272" s="639"/>
    </row>
    <row r="273" spans="1:20" x14ac:dyDescent="0.25">
      <c r="B273" s="75" t="s">
        <v>287</v>
      </c>
      <c r="C273" s="13"/>
      <c r="D273" s="165"/>
      <c r="E273" s="14"/>
      <c r="F273" s="13"/>
      <c r="G273" s="14"/>
      <c r="H273" s="14"/>
      <c r="I273" s="14"/>
      <c r="J273" s="14"/>
      <c r="K273" s="406"/>
      <c r="L273" s="77">
        <f>L274+L275</f>
        <v>0</v>
      </c>
      <c r="M273" s="78">
        <f t="shared" ref="M273:S273" si="10">M274+M275</f>
        <v>0</v>
      </c>
      <c r="N273" s="78">
        <f t="shared" si="10"/>
        <v>0</v>
      </c>
      <c r="O273" s="79">
        <f t="shared" si="10"/>
        <v>0</v>
      </c>
      <c r="P273" s="46">
        <f t="shared" si="10"/>
        <v>0</v>
      </c>
      <c r="Q273" s="78">
        <f t="shared" si="10"/>
        <v>0</v>
      </c>
      <c r="R273" s="78">
        <f t="shared" si="10"/>
        <v>0</v>
      </c>
      <c r="S273" s="79">
        <f t="shared" si="10"/>
        <v>0</v>
      </c>
      <c r="T273" s="80">
        <f t="shared" ref="T273:T275" si="11">SUM(L273:S273)</f>
        <v>0</v>
      </c>
    </row>
    <row r="274" spans="1:20" x14ac:dyDescent="0.25">
      <c r="B274" s="49"/>
      <c r="C274" s="50" t="s">
        <v>47</v>
      </c>
      <c r="D274" s="166"/>
      <c r="E274" s="51"/>
      <c r="F274" s="366"/>
      <c r="G274" s="51"/>
      <c r="H274" s="51"/>
      <c r="I274" s="51"/>
      <c r="J274" s="51"/>
      <c r="K274" s="407"/>
      <c r="L274" s="84">
        <f t="shared" ref="L274:S274" si="12">L8*0.3</f>
        <v>0</v>
      </c>
      <c r="M274" s="85">
        <f t="shared" si="12"/>
        <v>0</v>
      </c>
      <c r="N274" s="85">
        <f t="shared" si="12"/>
        <v>0</v>
      </c>
      <c r="O274" s="86">
        <f t="shared" si="12"/>
        <v>0</v>
      </c>
      <c r="P274" s="85">
        <f t="shared" si="12"/>
        <v>0</v>
      </c>
      <c r="Q274" s="85">
        <f t="shared" si="12"/>
        <v>0</v>
      </c>
      <c r="R274" s="85">
        <f t="shared" si="12"/>
        <v>0</v>
      </c>
      <c r="S274" s="86">
        <f t="shared" si="12"/>
        <v>0</v>
      </c>
      <c r="T274" s="87">
        <f t="shared" si="11"/>
        <v>0</v>
      </c>
    </row>
    <row r="275" spans="1:20" ht="14.25" thickBot="1" x14ac:dyDescent="0.3">
      <c r="B275" s="65"/>
      <c r="C275" s="127" t="s">
        <v>48</v>
      </c>
      <c r="D275" s="175"/>
      <c r="E275" s="128"/>
      <c r="F275" s="367"/>
      <c r="G275" s="128"/>
      <c r="H275" s="128"/>
      <c r="I275" s="128"/>
      <c r="J275" s="128"/>
      <c r="K275" s="408"/>
      <c r="L275" s="176">
        <f t="shared" ref="L275:S275" si="13">L18*0.3</f>
        <v>0</v>
      </c>
      <c r="M275" s="177">
        <f t="shared" si="13"/>
        <v>0</v>
      </c>
      <c r="N275" s="177">
        <f t="shared" si="13"/>
        <v>0</v>
      </c>
      <c r="O275" s="178">
        <f t="shared" si="13"/>
        <v>0</v>
      </c>
      <c r="P275" s="177">
        <f t="shared" si="13"/>
        <v>0</v>
      </c>
      <c r="Q275" s="177">
        <f t="shared" si="13"/>
        <v>0</v>
      </c>
      <c r="R275" s="177">
        <f t="shared" si="13"/>
        <v>0</v>
      </c>
      <c r="S275" s="178">
        <f t="shared" si="13"/>
        <v>0</v>
      </c>
      <c r="T275" s="179">
        <f t="shared" si="11"/>
        <v>0</v>
      </c>
    </row>
    <row r="276" spans="1:20" ht="14.25" thickBot="1" x14ac:dyDescent="0.3">
      <c r="B276" s="622" t="s">
        <v>280</v>
      </c>
      <c r="C276" s="616"/>
      <c r="D276" s="617"/>
      <c r="E276" s="618"/>
      <c r="F276" s="619"/>
      <c r="G276" s="618"/>
      <c r="H276" s="618"/>
      <c r="I276" s="618"/>
      <c r="J276" s="618"/>
      <c r="K276" s="620"/>
      <c r="L276" s="176">
        <f>L7</f>
        <v>0</v>
      </c>
      <c r="M276" s="177">
        <f t="shared" ref="M276:S276" si="14">M7</f>
        <v>0</v>
      </c>
      <c r="N276" s="177">
        <f t="shared" si="14"/>
        <v>0</v>
      </c>
      <c r="O276" s="178">
        <f t="shared" si="14"/>
        <v>0</v>
      </c>
      <c r="P276" s="177">
        <f t="shared" si="14"/>
        <v>0</v>
      </c>
      <c r="Q276" s="177">
        <f t="shared" si="14"/>
        <v>0</v>
      </c>
      <c r="R276" s="177">
        <f t="shared" si="14"/>
        <v>0</v>
      </c>
      <c r="S276" s="178">
        <f t="shared" si="14"/>
        <v>0</v>
      </c>
      <c r="T276" s="179">
        <f t="shared" ref="T276" si="15">SUM(L276:S276)</f>
        <v>0</v>
      </c>
    </row>
    <row r="279" spans="1:20" x14ac:dyDescent="0.25">
      <c r="B279" s="174" t="s">
        <v>279</v>
      </c>
    </row>
    <row r="280" spans="1:20" ht="14.25" thickBot="1" x14ac:dyDescent="0.3">
      <c r="B280" s="1" t="s">
        <v>285</v>
      </c>
      <c r="C280" s="2"/>
      <c r="D280" s="162"/>
      <c r="E280" s="2"/>
      <c r="F280" s="10"/>
      <c r="G280" s="2"/>
      <c r="H280" s="2"/>
      <c r="I280" s="2"/>
      <c r="J280" s="26"/>
      <c r="K280" s="3"/>
      <c r="L280" s="2"/>
      <c r="M280" s="2"/>
      <c r="N280" s="2"/>
      <c r="O280" s="2"/>
      <c r="P280" s="2"/>
      <c r="Q280" s="2"/>
      <c r="R280" s="2"/>
      <c r="S280" s="2"/>
      <c r="T280" s="4" t="s">
        <v>1</v>
      </c>
    </row>
    <row r="281" spans="1:20" x14ac:dyDescent="0.25">
      <c r="B281" s="27"/>
      <c r="C281" s="28"/>
      <c r="D281" s="163"/>
      <c r="E281" s="28"/>
      <c r="F281" s="28"/>
      <c r="G281" s="28"/>
      <c r="H281" s="28"/>
      <c r="I281" s="28"/>
      <c r="J281" s="29"/>
      <c r="K281" s="404"/>
      <c r="L281" s="31">
        <v>2024</v>
      </c>
      <c r="M281" s="32">
        <v>2025</v>
      </c>
      <c r="N281" s="32">
        <v>2026</v>
      </c>
      <c r="O281" s="32">
        <v>2027</v>
      </c>
      <c r="P281" s="32">
        <v>2028</v>
      </c>
      <c r="Q281" s="32">
        <v>2029</v>
      </c>
      <c r="R281" s="32">
        <v>2030</v>
      </c>
      <c r="S281" s="33">
        <v>2031</v>
      </c>
      <c r="T281" s="638" t="s">
        <v>2</v>
      </c>
    </row>
    <row r="282" spans="1:20" ht="14.25" thickBot="1" x14ac:dyDescent="0.3">
      <c r="B282" s="34"/>
      <c r="C282" s="35"/>
      <c r="D282" s="164"/>
      <c r="E282" s="35"/>
      <c r="F282" s="35"/>
      <c r="G282" s="35"/>
      <c r="H282" s="35"/>
      <c r="I282" s="35"/>
      <c r="J282" s="36"/>
      <c r="K282" s="405"/>
      <c r="L282" s="38">
        <v>6</v>
      </c>
      <c r="M282" s="39">
        <v>7</v>
      </c>
      <c r="N282" s="39">
        <v>8</v>
      </c>
      <c r="O282" s="39">
        <v>9</v>
      </c>
      <c r="P282" s="39">
        <v>10</v>
      </c>
      <c r="Q282" s="39">
        <v>11</v>
      </c>
      <c r="R282" s="39">
        <v>12</v>
      </c>
      <c r="S282" s="40">
        <v>13</v>
      </c>
      <c r="T282" s="639"/>
    </row>
    <row r="283" spans="1:20" x14ac:dyDescent="0.25">
      <c r="B283" s="75" t="s">
        <v>285</v>
      </c>
      <c r="C283" s="13"/>
      <c r="D283" s="165"/>
      <c r="E283" s="14"/>
      <c r="F283" s="13"/>
      <c r="G283" s="14"/>
      <c r="H283" s="14"/>
      <c r="I283" s="14"/>
      <c r="J283" s="14"/>
      <c r="K283" s="406"/>
      <c r="L283" s="77">
        <f>L284+L289</f>
        <v>0</v>
      </c>
      <c r="M283" s="78">
        <f t="shared" ref="M283" si="16">M284+M289</f>
        <v>0</v>
      </c>
      <c r="N283" s="78">
        <f t="shared" ref="N283" si="17">N284+N289</f>
        <v>0</v>
      </c>
      <c r="O283" s="79">
        <f t="shared" ref="O283" si="18">O284+O289</f>
        <v>0</v>
      </c>
      <c r="P283" s="46">
        <f t="shared" ref="P283" si="19">P284+P289</f>
        <v>0</v>
      </c>
      <c r="Q283" s="78">
        <f t="shared" ref="Q283" si="20">Q284+Q289</f>
        <v>0</v>
      </c>
      <c r="R283" s="78">
        <f t="shared" ref="R283" si="21">R284+R289</f>
        <v>0</v>
      </c>
      <c r="S283" s="79">
        <f t="shared" ref="S283" si="22">S284+S289</f>
        <v>0</v>
      </c>
      <c r="T283" s="80">
        <f t="shared" ref="T283:T347" si="23">SUM(L283:S283)</f>
        <v>0</v>
      </c>
    </row>
    <row r="284" spans="1:20" x14ac:dyDescent="0.25">
      <c r="B284" s="49"/>
      <c r="C284" s="50" t="s">
        <v>47</v>
      </c>
      <c r="D284" s="166"/>
      <c r="E284" s="51"/>
      <c r="F284" s="366"/>
      <c r="G284" s="51"/>
      <c r="H284" s="51"/>
      <c r="I284" s="51"/>
      <c r="J284" s="51"/>
      <c r="K284" s="407"/>
      <c r="L284" s="84">
        <f>SUM(L285:L288)</f>
        <v>0</v>
      </c>
      <c r="M284" s="85">
        <f t="shared" ref="M284" si="24">SUM(M285:M288)</f>
        <v>0</v>
      </c>
      <c r="N284" s="85">
        <f t="shared" ref="N284" si="25">SUM(N285:N288)</f>
        <v>0</v>
      </c>
      <c r="O284" s="86">
        <f t="shared" ref="O284" si="26">SUM(O285:O288)</f>
        <v>0</v>
      </c>
      <c r="P284" s="85">
        <f t="shared" ref="P284" si="27">SUM(P285:P288)</f>
        <v>0</v>
      </c>
      <c r="Q284" s="85">
        <f t="shared" ref="Q284" si="28">SUM(Q285:Q288)</f>
        <v>0</v>
      </c>
      <c r="R284" s="85">
        <f t="shared" ref="R284" si="29">SUM(R285:R288)</f>
        <v>0</v>
      </c>
      <c r="S284" s="86">
        <f t="shared" ref="S284" si="30">SUM(S285:S288)</f>
        <v>0</v>
      </c>
      <c r="T284" s="87">
        <f t="shared" si="23"/>
        <v>0</v>
      </c>
    </row>
    <row r="285" spans="1:20" x14ac:dyDescent="0.25">
      <c r="A285" s="6">
        <v>1</v>
      </c>
      <c r="B285" s="49"/>
      <c r="C285" s="100"/>
      <c r="D285" s="187" t="str">
        <f>D10</f>
        <v>送水１</v>
      </c>
      <c r="E285" s="168" t="str">
        <f>E10</f>
        <v>大淀送水管</v>
      </c>
      <c r="F285" s="167"/>
      <c r="G285" s="168"/>
      <c r="H285" s="168"/>
      <c r="I285" s="59"/>
      <c r="J285" s="59"/>
      <c r="K285" s="409"/>
      <c r="L285" s="61">
        <f>L10-L11</f>
        <v>0</v>
      </c>
      <c r="M285" s="62">
        <f t="shared" ref="M285:S285" si="31">M10-M11</f>
        <v>0</v>
      </c>
      <c r="N285" s="62">
        <f t="shared" si="31"/>
        <v>0</v>
      </c>
      <c r="O285" s="63">
        <f t="shared" si="31"/>
        <v>0</v>
      </c>
      <c r="P285" s="62">
        <f t="shared" si="31"/>
        <v>0</v>
      </c>
      <c r="Q285" s="62">
        <f t="shared" si="31"/>
        <v>0</v>
      </c>
      <c r="R285" s="62">
        <f t="shared" si="31"/>
        <v>0</v>
      </c>
      <c r="S285" s="63">
        <f t="shared" si="31"/>
        <v>0</v>
      </c>
      <c r="T285" s="64">
        <f t="shared" si="23"/>
        <v>0</v>
      </c>
    </row>
    <row r="286" spans="1:20" x14ac:dyDescent="0.25">
      <c r="B286" s="49"/>
      <c r="C286" s="100"/>
      <c r="D286" s="189" t="str">
        <f>D12</f>
        <v>送水１</v>
      </c>
      <c r="E286" s="173" t="str">
        <f>E12</f>
        <v>新東部幹線</v>
      </c>
      <c r="F286" s="172"/>
      <c r="G286" s="173"/>
      <c r="H286" s="173"/>
      <c r="I286" s="92"/>
      <c r="J286" s="92"/>
      <c r="K286" s="411"/>
      <c r="L286" s="94">
        <f>L12-L13</f>
        <v>0</v>
      </c>
      <c r="M286" s="95">
        <f t="shared" ref="M286:S286" si="32">M12-M13</f>
        <v>0</v>
      </c>
      <c r="N286" s="95">
        <f t="shared" si="32"/>
        <v>0</v>
      </c>
      <c r="O286" s="96">
        <f t="shared" si="32"/>
        <v>0</v>
      </c>
      <c r="P286" s="95">
        <f t="shared" si="32"/>
        <v>0</v>
      </c>
      <c r="Q286" s="95">
        <f t="shared" si="32"/>
        <v>0</v>
      </c>
      <c r="R286" s="95">
        <f t="shared" si="32"/>
        <v>0</v>
      </c>
      <c r="S286" s="96">
        <f t="shared" si="32"/>
        <v>0</v>
      </c>
      <c r="T286" s="97">
        <f t="shared" ref="T286" si="33">SUM(L286:S286)</f>
        <v>0</v>
      </c>
    </row>
    <row r="287" spans="1:20" x14ac:dyDescent="0.25">
      <c r="A287" s="6">
        <v>1</v>
      </c>
      <c r="B287" s="49"/>
      <c r="C287" s="100"/>
      <c r="D287" s="456" t="str">
        <f>D14</f>
        <v>送水２</v>
      </c>
      <c r="E287" s="455" t="str">
        <f>E14</f>
        <v>大淀送水管</v>
      </c>
      <c r="F287" s="366"/>
      <c r="G287" s="455"/>
      <c r="H287" s="455"/>
      <c r="I287" s="51"/>
      <c r="J287" s="51"/>
      <c r="K287" s="407"/>
      <c r="L287" s="84">
        <f>L14-L15</f>
        <v>0</v>
      </c>
      <c r="M287" s="85">
        <f t="shared" ref="M287:S287" si="34">M14-M15</f>
        <v>0</v>
      </c>
      <c r="N287" s="85">
        <f t="shared" si="34"/>
        <v>0</v>
      </c>
      <c r="O287" s="86">
        <f t="shared" si="34"/>
        <v>0</v>
      </c>
      <c r="P287" s="85">
        <f t="shared" si="34"/>
        <v>0</v>
      </c>
      <c r="Q287" s="85">
        <f t="shared" si="34"/>
        <v>0</v>
      </c>
      <c r="R287" s="85">
        <f t="shared" si="34"/>
        <v>0</v>
      </c>
      <c r="S287" s="86">
        <f t="shared" si="34"/>
        <v>0</v>
      </c>
      <c r="T287" s="87">
        <f t="shared" si="23"/>
        <v>0</v>
      </c>
    </row>
    <row r="288" spans="1:20" x14ac:dyDescent="0.25">
      <c r="A288" s="6">
        <v>1</v>
      </c>
      <c r="B288" s="49"/>
      <c r="C288" s="171"/>
      <c r="D288" s="456" t="str">
        <f t="shared" ref="D288" si="35">D16</f>
        <v>送水３</v>
      </c>
      <c r="E288" s="455" t="str">
        <f>E16</f>
        <v>巽第１送水管</v>
      </c>
      <c r="F288" s="366"/>
      <c r="G288" s="455"/>
      <c r="H288" s="455"/>
      <c r="I288" s="51"/>
      <c r="J288" s="51"/>
      <c r="K288" s="407"/>
      <c r="L288" s="84">
        <f>L16-L17</f>
        <v>0</v>
      </c>
      <c r="M288" s="85">
        <f t="shared" ref="M288:S288" si="36">M16-M17</f>
        <v>0</v>
      </c>
      <c r="N288" s="85">
        <f t="shared" si="36"/>
        <v>0</v>
      </c>
      <c r="O288" s="86">
        <f t="shared" si="36"/>
        <v>0</v>
      </c>
      <c r="P288" s="85">
        <f t="shared" si="36"/>
        <v>0</v>
      </c>
      <c r="Q288" s="85">
        <f t="shared" si="36"/>
        <v>0</v>
      </c>
      <c r="R288" s="85">
        <f t="shared" si="36"/>
        <v>0</v>
      </c>
      <c r="S288" s="86">
        <f t="shared" si="36"/>
        <v>0</v>
      </c>
      <c r="T288" s="87">
        <f t="shared" si="23"/>
        <v>0</v>
      </c>
    </row>
    <row r="289" spans="1:20" x14ac:dyDescent="0.25">
      <c r="B289" s="49"/>
      <c r="C289" s="50" t="s">
        <v>48</v>
      </c>
      <c r="D289" s="166"/>
      <c r="E289" s="51"/>
      <c r="F289" s="366"/>
      <c r="G289" s="51"/>
      <c r="H289" s="51"/>
      <c r="I289" s="51"/>
      <c r="J289" s="51"/>
      <c r="K289" s="407"/>
      <c r="L289" s="84">
        <f t="shared" ref="L289:S289" si="37">SUM(L290:L419)</f>
        <v>0</v>
      </c>
      <c r="M289" s="85">
        <f t="shared" si="37"/>
        <v>0</v>
      </c>
      <c r="N289" s="85">
        <f t="shared" si="37"/>
        <v>0</v>
      </c>
      <c r="O289" s="86">
        <f t="shared" si="37"/>
        <v>0</v>
      </c>
      <c r="P289" s="85">
        <f t="shared" si="37"/>
        <v>0</v>
      </c>
      <c r="Q289" s="85">
        <f t="shared" si="37"/>
        <v>0</v>
      </c>
      <c r="R289" s="85">
        <f t="shared" si="37"/>
        <v>0</v>
      </c>
      <c r="S289" s="86">
        <f t="shared" si="37"/>
        <v>0</v>
      </c>
      <c r="T289" s="87">
        <f t="shared" si="23"/>
        <v>0</v>
      </c>
    </row>
    <row r="290" spans="1:20" x14ac:dyDescent="0.25">
      <c r="A290" s="6">
        <v>1</v>
      </c>
      <c r="B290" s="49"/>
      <c r="C290" s="100"/>
      <c r="D290" s="456" t="str">
        <f t="shared" ref="D290:E290" si="38">D20</f>
        <v>1-01</v>
      </c>
      <c r="E290" s="455" t="str">
        <f t="shared" si="38"/>
        <v>竹島枝線</v>
      </c>
      <c r="F290" s="366"/>
      <c r="G290" s="455"/>
      <c r="H290" s="455"/>
      <c r="I290" s="51"/>
      <c r="J290" s="51"/>
      <c r="K290" s="407"/>
      <c r="L290" s="84">
        <f>IF(AND(ISNUMBER(L20),ISBLANK(M20)),$T20-$T21,0)</f>
        <v>0</v>
      </c>
      <c r="M290" s="85">
        <f t="shared" ref="M290:R290" si="39">IF(AND(ISNUMBER(M20),ISBLANK(N20)),$T20-$T21,0)</f>
        <v>0</v>
      </c>
      <c r="N290" s="85">
        <f t="shared" si="39"/>
        <v>0</v>
      </c>
      <c r="O290" s="86">
        <f t="shared" si="39"/>
        <v>0</v>
      </c>
      <c r="P290" s="85">
        <f t="shared" si="39"/>
        <v>0</v>
      </c>
      <c r="Q290" s="85">
        <f t="shared" si="39"/>
        <v>0</v>
      </c>
      <c r="R290" s="85">
        <f t="shared" si="39"/>
        <v>0</v>
      </c>
      <c r="S290" s="86">
        <f>IF(ISNUMBER(S20),$T20-$T21,0)</f>
        <v>0</v>
      </c>
      <c r="T290" s="87">
        <f t="shared" si="23"/>
        <v>0</v>
      </c>
    </row>
    <row r="291" spans="1:20" x14ac:dyDescent="0.25">
      <c r="A291" s="6">
        <v>1</v>
      </c>
      <c r="B291" s="49"/>
      <c r="C291" s="100"/>
      <c r="D291" s="456" t="str">
        <f t="shared" ref="D291:E291" si="40">D22</f>
        <v>1-02</v>
      </c>
      <c r="E291" s="455" t="str">
        <f t="shared" si="40"/>
        <v>竹島枝線</v>
      </c>
      <c r="F291" s="366"/>
      <c r="G291" s="455"/>
      <c r="H291" s="455"/>
      <c r="I291" s="51"/>
      <c r="J291" s="51"/>
      <c r="K291" s="407"/>
      <c r="L291" s="84">
        <f>IF(AND(ISNUMBER(L22),ISBLANK(M22)),$T22-$T23,0)</f>
        <v>0</v>
      </c>
      <c r="M291" s="85">
        <f t="shared" ref="M291:R291" si="41">IF(AND(ISNUMBER(M22),ISBLANK(N22)),$T22-$T23,0)</f>
        <v>0</v>
      </c>
      <c r="N291" s="85">
        <f t="shared" si="41"/>
        <v>0</v>
      </c>
      <c r="O291" s="86">
        <f t="shared" si="41"/>
        <v>0</v>
      </c>
      <c r="P291" s="85">
        <f t="shared" si="41"/>
        <v>0</v>
      </c>
      <c r="Q291" s="85">
        <f t="shared" si="41"/>
        <v>0</v>
      </c>
      <c r="R291" s="85">
        <f t="shared" si="41"/>
        <v>0</v>
      </c>
      <c r="S291" s="86">
        <f>IF(ISNUMBER(S22),$T22-$T23,0)</f>
        <v>0</v>
      </c>
      <c r="T291" s="87">
        <f t="shared" si="23"/>
        <v>0</v>
      </c>
    </row>
    <row r="292" spans="1:20" x14ac:dyDescent="0.25">
      <c r="A292" s="6">
        <v>1</v>
      </c>
      <c r="B292" s="49"/>
      <c r="C292" s="100"/>
      <c r="D292" s="456" t="str">
        <f t="shared" ref="D292:E292" si="42">D24</f>
        <v>1-03</v>
      </c>
      <c r="E292" s="455" t="str">
        <f t="shared" si="42"/>
        <v>淀川北部幹線</v>
      </c>
      <c r="F292" s="366"/>
      <c r="G292" s="455"/>
      <c r="H292" s="455"/>
      <c r="I292" s="51"/>
      <c r="J292" s="51"/>
      <c r="K292" s="407"/>
      <c r="L292" s="84">
        <f>IF(AND(ISNUMBER(L24),ISBLANK(M24)),$T24-$T25,0)</f>
        <v>0</v>
      </c>
      <c r="M292" s="85">
        <f t="shared" ref="M292:R292" si="43">IF(AND(ISNUMBER(M24),ISBLANK(N24)),$T24-$T25,0)</f>
        <v>0</v>
      </c>
      <c r="N292" s="85">
        <f t="shared" si="43"/>
        <v>0</v>
      </c>
      <c r="O292" s="86">
        <f t="shared" si="43"/>
        <v>0</v>
      </c>
      <c r="P292" s="85">
        <f t="shared" si="43"/>
        <v>0</v>
      </c>
      <c r="Q292" s="85">
        <f t="shared" si="43"/>
        <v>0</v>
      </c>
      <c r="R292" s="85">
        <f t="shared" si="43"/>
        <v>0</v>
      </c>
      <c r="S292" s="86">
        <f>IF(ISNUMBER(S24),$T24-$T25,0)</f>
        <v>0</v>
      </c>
      <c r="T292" s="87">
        <f t="shared" si="23"/>
        <v>0</v>
      </c>
    </row>
    <row r="293" spans="1:20" x14ac:dyDescent="0.25">
      <c r="A293" s="6">
        <v>1</v>
      </c>
      <c r="B293" s="49"/>
      <c r="C293" s="100"/>
      <c r="D293" s="456" t="str">
        <f t="shared" ref="D293:E293" si="44">D26</f>
        <v>1-04</v>
      </c>
      <c r="E293" s="455" t="str">
        <f t="shared" si="44"/>
        <v>野中枝線</v>
      </c>
      <c r="F293" s="366"/>
      <c r="G293" s="455"/>
      <c r="H293" s="455"/>
      <c r="I293" s="51"/>
      <c r="J293" s="51"/>
      <c r="K293" s="407"/>
      <c r="L293" s="84">
        <f>IF(AND(ISNUMBER(L26),ISBLANK(M26)),$T26-$T27,0)</f>
        <v>0</v>
      </c>
      <c r="M293" s="85">
        <f t="shared" ref="M293:R293" si="45">IF(AND(ISNUMBER(M26),ISBLANK(N26)),$T26-$T27,0)</f>
        <v>0</v>
      </c>
      <c r="N293" s="85">
        <f t="shared" si="45"/>
        <v>0</v>
      </c>
      <c r="O293" s="86">
        <f t="shared" si="45"/>
        <v>0</v>
      </c>
      <c r="P293" s="85">
        <f t="shared" si="45"/>
        <v>0</v>
      </c>
      <c r="Q293" s="85">
        <f t="shared" si="45"/>
        <v>0</v>
      </c>
      <c r="R293" s="85">
        <f t="shared" si="45"/>
        <v>0</v>
      </c>
      <c r="S293" s="86">
        <f>IF(ISNUMBER(S26),$T26-$T27,0)</f>
        <v>0</v>
      </c>
      <c r="T293" s="87">
        <f t="shared" si="23"/>
        <v>0</v>
      </c>
    </row>
    <row r="294" spans="1:20" x14ac:dyDescent="0.25">
      <c r="A294" s="6">
        <v>1</v>
      </c>
      <c r="B294" s="49"/>
      <c r="C294" s="100"/>
      <c r="D294" s="456" t="str">
        <f t="shared" ref="D294:E294" si="46">D28</f>
        <v>1-05</v>
      </c>
      <c r="E294" s="455" t="str">
        <f t="shared" si="46"/>
        <v>十三枝線</v>
      </c>
      <c r="F294" s="366"/>
      <c r="G294" s="455"/>
      <c r="H294" s="455"/>
      <c r="I294" s="51"/>
      <c r="J294" s="51"/>
      <c r="K294" s="407"/>
      <c r="L294" s="84">
        <f>IF(AND(ISNUMBER(L28),ISBLANK(M28)),$T28-$T29,0)</f>
        <v>0</v>
      </c>
      <c r="M294" s="85">
        <f t="shared" ref="M294:R294" si="47">IF(AND(ISNUMBER(M28),ISBLANK(N28)),$T28-$T29,0)</f>
        <v>0</v>
      </c>
      <c r="N294" s="85">
        <f t="shared" si="47"/>
        <v>0</v>
      </c>
      <c r="O294" s="86">
        <f t="shared" si="47"/>
        <v>0</v>
      </c>
      <c r="P294" s="85">
        <f t="shared" si="47"/>
        <v>0</v>
      </c>
      <c r="Q294" s="85">
        <f t="shared" si="47"/>
        <v>0</v>
      </c>
      <c r="R294" s="85">
        <f t="shared" si="47"/>
        <v>0</v>
      </c>
      <c r="S294" s="86">
        <f>IF(ISNUMBER(S28),$T28-$T29,0)</f>
        <v>0</v>
      </c>
      <c r="T294" s="87">
        <f t="shared" si="23"/>
        <v>0</v>
      </c>
    </row>
    <row r="295" spans="1:20" x14ac:dyDescent="0.25">
      <c r="A295" s="6">
        <v>1</v>
      </c>
      <c r="B295" s="49"/>
      <c r="C295" s="100"/>
      <c r="D295" s="456" t="str">
        <f t="shared" ref="D295:E295" si="48">D30</f>
        <v>1-06</v>
      </c>
      <c r="E295" s="455" t="str">
        <f t="shared" si="48"/>
        <v>十三枝線</v>
      </c>
      <c r="F295" s="366"/>
      <c r="G295" s="455"/>
      <c r="H295" s="455"/>
      <c r="I295" s="51"/>
      <c r="J295" s="51"/>
      <c r="K295" s="407"/>
      <c r="L295" s="84">
        <f>IF(AND(ISNUMBER(L30),ISBLANK(M30)),$T30-$T31,0)</f>
        <v>0</v>
      </c>
      <c r="M295" s="85">
        <f t="shared" ref="M295:R295" si="49">IF(AND(ISNUMBER(M30),ISBLANK(N30)),$T30-$T31,0)</f>
        <v>0</v>
      </c>
      <c r="N295" s="85">
        <f t="shared" si="49"/>
        <v>0</v>
      </c>
      <c r="O295" s="86">
        <f t="shared" si="49"/>
        <v>0</v>
      </c>
      <c r="P295" s="85">
        <f t="shared" si="49"/>
        <v>0</v>
      </c>
      <c r="Q295" s="85">
        <f t="shared" si="49"/>
        <v>0</v>
      </c>
      <c r="R295" s="85">
        <f t="shared" si="49"/>
        <v>0</v>
      </c>
      <c r="S295" s="86">
        <f>IF(ISNUMBER(S30),$T30-$T31,0)</f>
        <v>0</v>
      </c>
      <c r="T295" s="87">
        <f t="shared" si="23"/>
        <v>0</v>
      </c>
    </row>
    <row r="296" spans="1:20" x14ac:dyDescent="0.25">
      <c r="A296" s="6">
        <v>1</v>
      </c>
      <c r="B296" s="49"/>
      <c r="C296" s="100"/>
      <c r="D296" s="456" t="str">
        <f t="shared" ref="D296:E296" si="50">D32</f>
        <v>1-07</v>
      </c>
      <c r="E296" s="455" t="str">
        <f t="shared" si="50"/>
        <v>淀川北部幹線</v>
      </c>
      <c r="F296" s="366"/>
      <c r="G296" s="455"/>
      <c r="H296" s="455"/>
      <c r="I296" s="51"/>
      <c r="J296" s="51"/>
      <c r="K296" s="407"/>
      <c r="L296" s="84">
        <f>IF(AND(ISNUMBER(L32),ISBLANK(M32)),$T32-$T33,0)</f>
        <v>0</v>
      </c>
      <c r="M296" s="85">
        <f t="shared" ref="M296:R296" si="51">IF(AND(ISNUMBER(M32),ISBLANK(N32)),$T32-$T33,0)</f>
        <v>0</v>
      </c>
      <c r="N296" s="85">
        <f t="shared" si="51"/>
        <v>0</v>
      </c>
      <c r="O296" s="86">
        <f t="shared" si="51"/>
        <v>0</v>
      </c>
      <c r="P296" s="85">
        <f t="shared" si="51"/>
        <v>0</v>
      </c>
      <c r="Q296" s="85">
        <f t="shared" si="51"/>
        <v>0</v>
      </c>
      <c r="R296" s="85">
        <f t="shared" si="51"/>
        <v>0</v>
      </c>
      <c r="S296" s="86">
        <f>IF(ISNUMBER(S32),$T32-$T33,0)</f>
        <v>0</v>
      </c>
      <c r="T296" s="87">
        <f t="shared" si="23"/>
        <v>0</v>
      </c>
    </row>
    <row r="297" spans="1:20" x14ac:dyDescent="0.25">
      <c r="A297" s="6">
        <v>1</v>
      </c>
      <c r="B297" s="49"/>
      <c r="C297" s="100"/>
      <c r="D297" s="456" t="str">
        <f t="shared" ref="D297:E297" si="52">D34</f>
        <v>1-08</v>
      </c>
      <c r="E297" s="455" t="str">
        <f t="shared" si="52"/>
        <v>新庄幹線</v>
      </c>
      <c r="F297" s="366"/>
      <c r="G297" s="455"/>
      <c r="H297" s="455"/>
      <c r="I297" s="51"/>
      <c r="J297" s="51"/>
      <c r="K297" s="407"/>
      <c r="L297" s="84">
        <f>IF(AND(ISNUMBER(L34),ISBLANK(M34)),$T34-$T35,0)</f>
        <v>0</v>
      </c>
      <c r="M297" s="85">
        <f t="shared" ref="M297:R297" si="53">IF(AND(ISNUMBER(M34),ISBLANK(N34)),$T34-$T35,0)</f>
        <v>0</v>
      </c>
      <c r="N297" s="85">
        <f t="shared" si="53"/>
        <v>0</v>
      </c>
      <c r="O297" s="86">
        <f t="shared" si="53"/>
        <v>0</v>
      </c>
      <c r="P297" s="85">
        <f t="shared" si="53"/>
        <v>0</v>
      </c>
      <c r="Q297" s="85">
        <f t="shared" si="53"/>
        <v>0</v>
      </c>
      <c r="R297" s="85">
        <f t="shared" si="53"/>
        <v>0</v>
      </c>
      <c r="S297" s="86">
        <f>IF(ISNUMBER(S34),$T34-$T35,0)</f>
        <v>0</v>
      </c>
      <c r="T297" s="87">
        <f t="shared" si="23"/>
        <v>0</v>
      </c>
    </row>
    <row r="298" spans="1:20" x14ac:dyDescent="0.25">
      <c r="A298" s="6">
        <v>1</v>
      </c>
      <c r="B298" s="49"/>
      <c r="C298" s="100"/>
      <c r="D298" s="456" t="str">
        <f t="shared" ref="D298:E298" si="54">D36</f>
        <v>1-09</v>
      </c>
      <c r="E298" s="455" t="str">
        <f t="shared" si="54"/>
        <v>新庄幹線</v>
      </c>
      <c r="F298" s="366"/>
      <c r="G298" s="455"/>
      <c r="H298" s="455"/>
      <c r="I298" s="51"/>
      <c r="J298" s="51"/>
      <c r="K298" s="407"/>
      <c r="L298" s="84">
        <f>IF(AND(ISNUMBER(L36),ISBLANK(M36)),$T36-$T37,0)</f>
        <v>0</v>
      </c>
      <c r="M298" s="85">
        <f t="shared" ref="M298:R298" si="55">IF(AND(ISNUMBER(M36),ISBLANK(N36)),$T36-$T37,0)</f>
        <v>0</v>
      </c>
      <c r="N298" s="85">
        <f t="shared" si="55"/>
        <v>0</v>
      </c>
      <c r="O298" s="86">
        <f t="shared" si="55"/>
        <v>0</v>
      </c>
      <c r="P298" s="85">
        <f t="shared" si="55"/>
        <v>0</v>
      </c>
      <c r="Q298" s="85">
        <f t="shared" si="55"/>
        <v>0</v>
      </c>
      <c r="R298" s="85">
        <f t="shared" si="55"/>
        <v>0</v>
      </c>
      <c r="S298" s="86">
        <f>IF(ISNUMBER(S36),$T36-$T37,0)</f>
        <v>0</v>
      </c>
      <c r="T298" s="87">
        <f t="shared" si="23"/>
        <v>0</v>
      </c>
    </row>
    <row r="299" spans="1:20" x14ac:dyDescent="0.25">
      <c r="A299" s="6">
        <v>1</v>
      </c>
      <c r="B299" s="49"/>
      <c r="C299" s="100"/>
      <c r="D299" s="456" t="str">
        <f t="shared" ref="D299:E299" si="56">D38</f>
        <v>1-10</v>
      </c>
      <c r="E299" s="455" t="str">
        <f t="shared" si="56"/>
        <v>上新庄枝線</v>
      </c>
      <c r="F299" s="366"/>
      <c r="G299" s="455"/>
      <c r="H299" s="455"/>
      <c r="I299" s="51"/>
      <c r="J299" s="51"/>
      <c r="K299" s="407"/>
      <c r="L299" s="84">
        <f>IF(AND(ISNUMBER(L38),ISBLANK(M38)),$T38-$T39,0)</f>
        <v>0</v>
      </c>
      <c r="M299" s="85">
        <f t="shared" ref="M299:R299" si="57">IF(AND(ISNUMBER(M38),ISBLANK(N38)),$T38-$T39,0)</f>
        <v>0</v>
      </c>
      <c r="N299" s="85">
        <f t="shared" si="57"/>
        <v>0</v>
      </c>
      <c r="O299" s="86">
        <f t="shared" si="57"/>
        <v>0</v>
      </c>
      <c r="P299" s="85">
        <f t="shared" si="57"/>
        <v>0</v>
      </c>
      <c r="Q299" s="85">
        <f t="shared" si="57"/>
        <v>0</v>
      </c>
      <c r="R299" s="85">
        <f t="shared" si="57"/>
        <v>0</v>
      </c>
      <c r="S299" s="86">
        <f>IF(ISNUMBER(S38),$T38-$T39,0)</f>
        <v>0</v>
      </c>
      <c r="T299" s="87">
        <f t="shared" si="23"/>
        <v>0</v>
      </c>
    </row>
    <row r="300" spans="1:20" x14ac:dyDescent="0.25">
      <c r="A300" s="6">
        <v>1</v>
      </c>
      <c r="B300" s="49"/>
      <c r="C300" s="100"/>
      <c r="D300" s="473" t="str">
        <f t="shared" ref="D300:E300" si="58">D40</f>
        <v>1-11</v>
      </c>
      <c r="E300" s="154" t="str">
        <f t="shared" si="58"/>
        <v>小松枝線</v>
      </c>
      <c r="F300" s="488"/>
      <c r="G300" s="154"/>
      <c r="H300" s="154"/>
      <c r="I300" s="88"/>
      <c r="J300" s="88"/>
      <c r="K300" s="489"/>
      <c r="L300" s="53">
        <f>IF(AND(ISNUMBER(L40),ISBLANK(M40)),$T40-$T41,0)</f>
        <v>0</v>
      </c>
      <c r="M300" s="54">
        <f t="shared" ref="M300:R300" si="59">IF(AND(ISNUMBER(M40),ISBLANK(N40)),$T40-$T41,0)</f>
        <v>0</v>
      </c>
      <c r="N300" s="54">
        <f t="shared" si="59"/>
        <v>0</v>
      </c>
      <c r="O300" s="55">
        <f t="shared" si="59"/>
        <v>0</v>
      </c>
      <c r="P300" s="54">
        <f t="shared" si="59"/>
        <v>0</v>
      </c>
      <c r="Q300" s="54">
        <f t="shared" si="59"/>
        <v>0</v>
      </c>
      <c r="R300" s="54">
        <f t="shared" si="59"/>
        <v>0</v>
      </c>
      <c r="S300" s="55">
        <f>IF(ISNUMBER(S40),$T40-$T41,0)</f>
        <v>0</v>
      </c>
      <c r="T300" s="56">
        <f t="shared" si="23"/>
        <v>0</v>
      </c>
    </row>
    <row r="301" spans="1:20" x14ac:dyDescent="0.25">
      <c r="A301" s="6">
        <v>1</v>
      </c>
      <c r="B301" s="49"/>
      <c r="C301" s="100"/>
      <c r="D301" s="187" t="str">
        <f t="shared" ref="D301:E301" si="60">D42</f>
        <v>2-01</v>
      </c>
      <c r="E301" s="168" t="str">
        <f t="shared" si="60"/>
        <v>高見枝線</v>
      </c>
      <c r="F301" s="167"/>
      <c r="G301" s="168"/>
      <c r="H301" s="168"/>
      <c r="I301" s="59"/>
      <c r="J301" s="59"/>
      <c r="K301" s="409"/>
      <c r="L301" s="61">
        <f>IF(AND(ISNUMBER(L42),ISBLANK(M42)),$T42-$T43,0)</f>
        <v>0</v>
      </c>
      <c r="M301" s="62">
        <f t="shared" ref="M301:R301" si="61">IF(AND(ISNUMBER(M42),ISBLANK(N42)),$T42-$T43,0)</f>
        <v>0</v>
      </c>
      <c r="N301" s="62">
        <f t="shared" si="61"/>
        <v>0</v>
      </c>
      <c r="O301" s="63">
        <f t="shared" si="61"/>
        <v>0</v>
      </c>
      <c r="P301" s="62">
        <f t="shared" si="61"/>
        <v>0</v>
      </c>
      <c r="Q301" s="62">
        <f t="shared" si="61"/>
        <v>0</v>
      </c>
      <c r="R301" s="62">
        <f t="shared" si="61"/>
        <v>0</v>
      </c>
      <c r="S301" s="63">
        <f>IF(ISNUMBER(S42),$T42-$T43,0)</f>
        <v>0</v>
      </c>
      <c r="T301" s="64">
        <f t="shared" si="23"/>
        <v>0</v>
      </c>
    </row>
    <row r="302" spans="1:20" x14ac:dyDescent="0.25">
      <c r="B302" s="49"/>
      <c r="C302" s="100"/>
      <c r="D302" s="189" t="str">
        <f t="shared" ref="D302:E302" si="62">D44</f>
        <v>2-01</v>
      </c>
      <c r="E302" s="173" t="str">
        <f t="shared" si="62"/>
        <v>高見枝線</v>
      </c>
      <c r="F302" s="172"/>
      <c r="G302" s="173"/>
      <c r="H302" s="173"/>
      <c r="I302" s="92"/>
      <c r="J302" s="92"/>
      <c r="K302" s="411"/>
      <c r="L302" s="94">
        <f>IF(AND(ISNUMBER(L44),ISBLANK(M44)),$T44-$T45,0)</f>
        <v>0</v>
      </c>
      <c r="M302" s="95">
        <f t="shared" ref="M302:R302" si="63">IF(AND(ISNUMBER(M44),ISBLANK(N44)),$T44-$T45,0)</f>
        <v>0</v>
      </c>
      <c r="N302" s="95">
        <f t="shared" si="63"/>
        <v>0</v>
      </c>
      <c r="O302" s="96">
        <f t="shared" si="63"/>
        <v>0</v>
      </c>
      <c r="P302" s="95">
        <f t="shared" si="63"/>
        <v>0</v>
      </c>
      <c r="Q302" s="95">
        <f t="shared" si="63"/>
        <v>0</v>
      </c>
      <c r="R302" s="95">
        <f t="shared" si="63"/>
        <v>0</v>
      </c>
      <c r="S302" s="96">
        <f>IF(ISNUMBER(S44),$T44-$T45,0)</f>
        <v>0</v>
      </c>
      <c r="T302" s="97">
        <f t="shared" si="23"/>
        <v>0</v>
      </c>
    </row>
    <row r="303" spans="1:20" x14ac:dyDescent="0.25">
      <c r="A303" s="6">
        <v>1</v>
      </c>
      <c r="B303" s="49"/>
      <c r="C303" s="100"/>
      <c r="D303" s="187" t="str">
        <f t="shared" ref="D303:E303" si="64">D46</f>
        <v>2-02</v>
      </c>
      <c r="E303" s="168" t="str">
        <f t="shared" si="64"/>
        <v>淀川北部幹線</v>
      </c>
      <c r="F303" s="167"/>
      <c r="G303" s="168"/>
      <c r="H303" s="168"/>
      <c r="I303" s="59"/>
      <c r="J303" s="59"/>
      <c r="K303" s="409"/>
      <c r="L303" s="61">
        <f>IF(AND(ISNUMBER(L46),ISBLANK(M46)),$T46-$T47,0)</f>
        <v>0</v>
      </c>
      <c r="M303" s="62">
        <f t="shared" ref="M303:R303" si="65">IF(AND(ISNUMBER(M46),ISBLANK(N46)),$T46-$T47,0)</f>
        <v>0</v>
      </c>
      <c r="N303" s="62">
        <f t="shared" si="65"/>
        <v>0</v>
      </c>
      <c r="O303" s="63">
        <f t="shared" si="65"/>
        <v>0</v>
      </c>
      <c r="P303" s="62">
        <f t="shared" si="65"/>
        <v>0</v>
      </c>
      <c r="Q303" s="62">
        <f t="shared" si="65"/>
        <v>0</v>
      </c>
      <c r="R303" s="62">
        <f t="shared" si="65"/>
        <v>0</v>
      </c>
      <c r="S303" s="63">
        <f>IF(ISNUMBER(S46),$T46-$T47,0)</f>
        <v>0</v>
      </c>
      <c r="T303" s="64">
        <f t="shared" si="23"/>
        <v>0</v>
      </c>
    </row>
    <row r="304" spans="1:20" x14ac:dyDescent="0.25">
      <c r="B304" s="49"/>
      <c r="C304" s="100"/>
      <c r="D304" s="188" t="str">
        <f t="shared" ref="D304:E304" si="66">D48</f>
        <v>2-02</v>
      </c>
      <c r="E304" s="170" t="str">
        <f t="shared" si="66"/>
        <v>梅香枝線</v>
      </c>
      <c r="F304" s="169"/>
      <c r="G304" s="170"/>
      <c r="H304" s="170"/>
      <c r="I304" s="102"/>
      <c r="J304" s="102"/>
      <c r="K304" s="410"/>
      <c r="L304" s="104">
        <f>IF(AND(ISNUMBER(L48),ISBLANK(M48)),$T48-$T49,0)</f>
        <v>0</v>
      </c>
      <c r="M304" s="105">
        <f t="shared" ref="M304:R304" si="67">IF(AND(ISNUMBER(M48),ISBLANK(N48)),$T48-$T49,0)</f>
        <v>0</v>
      </c>
      <c r="N304" s="105">
        <f t="shared" si="67"/>
        <v>0</v>
      </c>
      <c r="O304" s="106">
        <f t="shared" si="67"/>
        <v>0</v>
      </c>
      <c r="P304" s="105">
        <f t="shared" si="67"/>
        <v>0</v>
      </c>
      <c r="Q304" s="105">
        <f t="shared" si="67"/>
        <v>0</v>
      </c>
      <c r="R304" s="105">
        <f t="shared" si="67"/>
        <v>0</v>
      </c>
      <c r="S304" s="106">
        <f>IF(ISNUMBER(S48),$T48-$T49,0)</f>
        <v>0</v>
      </c>
      <c r="T304" s="107">
        <f t="shared" si="23"/>
        <v>0</v>
      </c>
    </row>
    <row r="305" spans="1:20" x14ac:dyDescent="0.25">
      <c r="B305" s="49"/>
      <c r="C305" s="100"/>
      <c r="D305" s="189" t="str">
        <f t="shared" ref="D305:E305" si="68">D50</f>
        <v>2-02</v>
      </c>
      <c r="E305" s="173" t="str">
        <f t="shared" si="68"/>
        <v>梅香枝線</v>
      </c>
      <c r="F305" s="172"/>
      <c r="G305" s="173"/>
      <c r="H305" s="173"/>
      <c r="I305" s="92"/>
      <c r="J305" s="92"/>
      <c r="K305" s="411"/>
      <c r="L305" s="94">
        <f>IF(AND(ISNUMBER(L50),ISBLANK(M50)),$T50-$T51,0)</f>
        <v>0</v>
      </c>
      <c r="M305" s="95">
        <f t="shared" ref="M305:R305" si="69">IF(AND(ISNUMBER(M50),ISBLANK(N50)),$T50-$T51,0)</f>
        <v>0</v>
      </c>
      <c r="N305" s="95">
        <f t="shared" si="69"/>
        <v>0</v>
      </c>
      <c r="O305" s="96">
        <f t="shared" si="69"/>
        <v>0</v>
      </c>
      <c r="P305" s="95">
        <f t="shared" si="69"/>
        <v>0</v>
      </c>
      <c r="Q305" s="95">
        <f t="shared" si="69"/>
        <v>0</v>
      </c>
      <c r="R305" s="95">
        <f t="shared" si="69"/>
        <v>0</v>
      </c>
      <c r="S305" s="96">
        <f>IF(ISNUMBER(S50),$T50-$T51,0)</f>
        <v>0</v>
      </c>
      <c r="T305" s="97">
        <f t="shared" si="23"/>
        <v>0</v>
      </c>
    </row>
    <row r="306" spans="1:20" x14ac:dyDescent="0.25">
      <c r="A306" s="6">
        <v>1</v>
      </c>
      <c r="B306" s="49"/>
      <c r="C306" s="100"/>
      <c r="D306" s="187" t="str">
        <f t="shared" ref="D306:E306" si="70">D52</f>
        <v>2-03</v>
      </c>
      <c r="E306" s="168" t="str">
        <f t="shared" si="70"/>
        <v>春日出枝線</v>
      </c>
      <c r="F306" s="167"/>
      <c r="G306" s="168"/>
      <c r="H306" s="168"/>
      <c r="I306" s="59"/>
      <c r="J306" s="59"/>
      <c r="K306" s="409"/>
      <c r="L306" s="61">
        <f>IF(AND(ISNUMBER(L52),ISBLANK(M52)),$T52-$T53,0)</f>
        <v>0</v>
      </c>
      <c r="M306" s="62">
        <f t="shared" ref="M306:R306" si="71">IF(AND(ISNUMBER(M52),ISBLANK(N52)),$T52-$T53,0)</f>
        <v>0</v>
      </c>
      <c r="N306" s="62">
        <f t="shared" si="71"/>
        <v>0</v>
      </c>
      <c r="O306" s="63">
        <f t="shared" si="71"/>
        <v>0</v>
      </c>
      <c r="P306" s="62">
        <f t="shared" si="71"/>
        <v>0</v>
      </c>
      <c r="Q306" s="62">
        <f t="shared" si="71"/>
        <v>0</v>
      </c>
      <c r="R306" s="62">
        <f t="shared" si="71"/>
        <v>0</v>
      </c>
      <c r="S306" s="63">
        <f>IF(ISNUMBER(S52),$T52-$T53,0)</f>
        <v>0</v>
      </c>
      <c r="T306" s="64">
        <f t="shared" si="23"/>
        <v>0</v>
      </c>
    </row>
    <row r="307" spans="1:20" x14ac:dyDescent="0.25">
      <c r="B307" s="49"/>
      <c r="C307" s="100"/>
      <c r="D307" s="189" t="str">
        <f t="shared" ref="D307:E307" si="72">D54</f>
        <v>2-03</v>
      </c>
      <c r="E307" s="173" t="str">
        <f t="shared" si="72"/>
        <v>春日出枝線</v>
      </c>
      <c r="F307" s="172"/>
      <c r="G307" s="173"/>
      <c r="H307" s="173"/>
      <c r="I307" s="92"/>
      <c r="J307" s="92"/>
      <c r="K307" s="411"/>
      <c r="L307" s="94">
        <f>IF(AND(ISNUMBER(L54),ISBLANK(M54)),$T54-$T55,0)</f>
        <v>0</v>
      </c>
      <c r="M307" s="95">
        <f t="shared" ref="M307:R307" si="73">IF(AND(ISNUMBER(M54),ISBLANK(N54)),$T54-$T55,0)</f>
        <v>0</v>
      </c>
      <c r="N307" s="95">
        <f t="shared" si="73"/>
        <v>0</v>
      </c>
      <c r="O307" s="96">
        <f t="shared" si="73"/>
        <v>0</v>
      </c>
      <c r="P307" s="95">
        <f t="shared" si="73"/>
        <v>0</v>
      </c>
      <c r="Q307" s="95">
        <f t="shared" si="73"/>
        <v>0</v>
      </c>
      <c r="R307" s="95">
        <f t="shared" si="73"/>
        <v>0</v>
      </c>
      <c r="S307" s="96">
        <f>IF(ISNUMBER(S54),$T54-$T55,0)</f>
        <v>0</v>
      </c>
      <c r="T307" s="97">
        <f t="shared" si="23"/>
        <v>0</v>
      </c>
    </row>
    <row r="308" spans="1:20" x14ac:dyDescent="0.25">
      <c r="A308" s="6">
        <v>1</v>
      </c>
      <c r="B308" s="49"/>
      <c r="C308" s="100"/>
      <c r="D308" s="187" t="str">
        <f t="shared" ref="D308:E308" si="74">D56</f>
        <v>2-04</v>
      </c>
      <c r="E308" s="168" t="str">
        <f t="shared" si="74"/>
        <v>北部幹線</v>
      </c>
      <c r="F308" s="167"/>
      <c r="G308" s="168"/>
      <c r="H308" s="168"/>
      <c r="I308" s="59"/>
      <c r="J308" s="59"/>
      <c r="K308" s="409"/>
      <c r="L308" s="61">
        <f>IF(AND(ISNUMBER(L56),ISBLANK(M56)),$T56-$T57,0)</f>
        <v>0</v>
      </c>
      <c r="M308" s="62">
        <f t="shared" ref="M308:R308" si="75">IF(AND(ISNUMBER(M56),ISBLANK(N56)),$T56-$T57,0)</f>
        <v>0</v>
      </c>
      <c r="N308" s="62">
        <f t="shared" si="75"/>
        <v>0</v>
      </c>
      <c r="O308" s="63">
        <f t="shared" si="75"/>
        <v>0</v>
      </c>
      <c r="P308" s="62">
        <f t="shared" si="75"/>
        <v>0</v>
      </c>
      <c r="Q308" s="62">
        <f t="shared" si="75"/>
        <v>0</v>
      </c>
      <c r="R308" s="62">
        <f t="shared" si="75"/>
        <v>0</v>
      </c>
      <c r="S308" s="63">
        <f>IF(ISNUMBER(S56),$T56-$T57,0)</f>
        <v>0</v>
      </c>
      <c r="T308" s="64">
        <f t="shared" si="23"/>
        <v>0</v>
      </c>
    </row>
    <row r="309" spans="1:20" x14ac:dyDescent="0.25">
      <c r="B309" s="49"/>
      <c r="C309" s="100"/>
      <c r="D309" s="188" t="str">
        <f t="shared" ref="D309:E309" si="76">D58</f>
        <v>2-04</v>
      </c>
      <c r="E309" s="170" t="str">
        <f t="shared" si="76"/>
        <v>北部幹線</v>
      </c>
      <c r="F309" s="169"/>
      <c r="G309" s="170"/>
      <c r="H309" s="170"/>
      <c r="I309" s="102"/>
      <c r="J309" s="102"/>
      <c r="K309" s="410"/>
      <c r="L309" s="104">
        <f>IF(AND(ISNUMBER(L58),ISBLANK(M58)),$T58-$T59,0)</f>
        <v>0</v>
      </c>
      <c r="M309" s="105">
        <f t="shared" ref="M309:R309" si="77">IF(AND(ISNUMBER(M58),ISBLANK(N58)),$T58-$T59,0)</f>
        <v>0</v>
      </c>
      <c r="N309" s="105">
        <f t="shared" si="77"/>
        <v>0</v>
      </c>
      <c r="O309" s="106">
        <f t="shared" si="77"/>
        <v>0</v>
      </c>
      <c r="P309" s="105">
        <f t="shared" si="77"/>
        <v>0</v>
      </c>
      <c r="Q309" s="105">
        <f t="shared" si="77"/>
        <v>0</v>
      </c>
      <c r="R309" s="105">
        <f t="shared" si="77"/>
        <v>0</v>
      </c>
      <c r="S309" s="106">
        <f>IF(ISNUMBER(S58),$T58-$T59,0)</f>
        <v>0</v>
      </c>
      <c r="T309" s="107">
        <f t="shared" si="23"/>
        <v>0</v>
      </c>
    </row>
    <row r="310" spans="1:20" x14ac:dyDescent="0.25">
      <c r="B310" s="49"/>
      <c r="C310" s="100"/>
      <c r="D310" s="189" t="str">
        <f t="shared" ref="D310:E310" si="78">D60</f>
        <v>2-04</v>
      </c>
      <c r="E310" s="173" t="str">
        <f t="shared" si="78"/>
        <v>北部幹線</v>
      </c>
      <c r="F310" s="172"/>
      <c r="G310" s="173"/>
      <c r="H310" s="173"/>
      <c r="I310" s="92"/>
      <c r="J310" s="92"/>
      <c r="K310" s="411"/>
      <c r="L310" s="94">
        <f>IF(AND(ISNUMBER(L60),ISBLANK(M60)),$T60-$T61,0)</f>
        <v>0</v>
      </c>
      <c r="M310" s="95">
        <f t="shared" ref="M310:R310" si="79">IF(AND(ISNUMBER(M60),ISBLANK(N60)),$T60-$T61,0)</f>
        <v>0</v>
      </c>
      <c r="N310" s="95">
        <f t="shared" si="79"/>
        <v>0</v>
      </c>
      <c r="O310" s="96">
        <f t="shared" si="79"/>
        <v>0</v>
      </c>
      <c r="P310" s="95">
        <f t="shared" si="79"/>
        <v>0</v>
      </c>
      <c r="Q310" s="95">
        <f t="shared" si="79"/>
        <v>0</v>
      </c>
      <c r="R310" s="95">
        <f t="shared" si="79"/>
        <v>0</v>
      </c>
      <c r="S310" s="96">
        <f>IF(ISNUMBER(S60),$T60-$T61,0)</f>
        <v>0</v>
      </c>
      <c r="T310" s="97">
        <f t="shared" si="23"/>
        <v>0</v>
      </c>
    </row>
    <row r="311" spans="1:20" x14ac:dyDescent="0.25">
      <c r="A311" s="6">
        <v>1</v>
      </c>
      <c r="B311" s="49"/>
      <c r="C311" s="100"/>
      <c r="D311" s="457" t="str">
        <f t="shared" ref="D311:E311" si="80">D62</f>
        <v>2-04</v>
      </c>
      <c r="E311" s="458" t="str">
        <f t="shared" si="80"/>
        <v>北部幹線</v>
      </c>
      <c r="F311" s="457"/>
      <c r="G311" s="458"/>
      <c r="H311" s="458"/>
      <c r="I311" s="485"/>
      <c r="J311" s="485"/>
      <c r="K311" s="486"/>
      <c r="L311" s="459">
        <f>IF(AND(ISNUMBER(L62),ISBLANK(M62)),$T62-$T63,0)</f>
        <v>0</v>
      </c>
      <c r="M311" s="460">
        <f t="shared" ref="M311:R311" si="81">IF(AND(ISNUMBER(M62),ISBLANK(N62)),$T62-$T63,0)</f>
        <v>0</v>
      </c>
      <c r="N311" s="460">
        <f t="shared" si="81"/>
        <v>0</v>
      </c>
      <c r="O311" s="461">
        <f t="shared" si="81"/>
        <v>0</v>
      </c>
      <c r="P311" s="460">
        <f t="shared" si="81"/>
        <v>0</v>
      </c>
      <c r="Q311" s="460">
        <f t="shared" si="81"/>
        <v>0</v>
      </c>
      <c r="R311" s="460">
        <f t="shared" si="81"/>
        <v>0</v>
      </c>
      <c r="S311" s="461">
        <f>IF(ISNUMBER(S62),$T62-$T63,0)</f>
        <v>0</v>
      </c>
      <c r="T311" s="462">
        <f t="shared" si="23"/>
        <v>0</v>
      </c>
    </row>
    <row r="312" spans="1:20" x14ac:dyDescent="0.25">
      <c r="B312" s="49"/>
      <c r="C312" s="100"/>
      <c r="D312" s="427" t="str">
        <f t="shared" ref="D312:E312" si="82">D64</f>
        <v>2-04</v>
      </c>
      <c r="E312" s="428" t="str">
        <f t="shared" si="82"/>
        <v>北部幹線</v>
      </c>
      <c r="F312" s="427"/>
      <c r="G312" s="428"/>
      <c r="H312" s="428"/>
      <c r="I312" s="111"/>
      <c r="J312" s="111"/>
      <c r="K312" s="450"/>
      <c r="L312" s="113">
        <f>IF(AND(ISNUMBER(L64),ISBLANK(M64)),$T64-$T65,0)</f>
        <v>0</v>
      </c>
      <c r="M312" s="114">
        <f t="shared" ref="M312:R312" si="83">IF(AND(ISNUMBER(M64),ISBLANK(N64)),$T64-$T65,0)</f>
        <v>0</v>
      </c>
      <c r="N312" s="114">
        <f t="shared" si="83"/>
        <v>0</v>
      </c>
      <c r="O312" s="115">
        <f t="shared" si="83"/>
        <v>0</v>
      </c>
      <c r="P312" s="114">
        <f t="shared" si="83"/>
        <v>0</v>
      </c>
      <c r="Q312" s="114">
        <f t="shared" si="83"/>
        <v>0</v>
      </c>
      <c r="R312" s="114">
        <f t="shared" si="83"/>
        <v>0</v>
      </c>
      <c r="S312" s="115">
        <f>IF(ISNUMBER(S64),$T64-$T65,0)</f>
        <v>0</v>
      </c>
      <c r="T312" s="116">
        <f t="shared" si="23"/>
        <v>0</v>
      </c>
    </row>
    <row r="313" spans="1:20" x14ac:dyDescent="0.25">
      <c r="A313" s="6">
        <v>1</v>
      </c>
      <c r="B313" s="49"/>
      <c r="C313" s="100"/>
      <c r="D313" s="456" t="str">
        <f t="shared" ref="D313:E313" si="84">D66</f>
        <v>2-05</v>
      </c>
      <c r="E313" s="455" t="str">
        <f t="shared" si="84"/>
        <v>堀江幹線</v>
      </c>
      <c r="F313" s="366"/>
      <c r="G313" s="455"/>
      <c r="H313" s="455"/>
      <c r="I313" s="51"/>
      <c r="J313" s="51"/>
      <c r="K313" s="407"/>
      <c r="L313" s="84">
        <f>IF(AND(ISNUMBER(L66),ISBLANK(M66)),$T66-$T67,0)</f>
        <v>0</v>
      </c>
      <c r="M313" s="85">
        <f t="shared" ref="M313:R313" si="85">IF(AND(ISNUMBER(M66),ISBLANK(N66)),$T66-$T67,0)</f>
        <v>0</v>
      </c>
      <c r="N313" s="85">
        <f t="shared" si="85"/>
        <v>0</v>
      </c>
      <c r="O313" s="86">
        <f t="shared" si="85"/>
        <v>0</v>
      </c>
      <c r="P313" s="85">
        <f t="shared" si="85"/>
        <v>0</v>
      </c>
      <c r="Q313" s="85">
        <f t="shared" si="85"/>
        <v>0</v>
      </c>
      <c r="R313" s="85">
        <f t="shared" si="85"/>
        <v>0</v>
      </c>
      <c r="S313" s="86">
        <f>IF(ISNUMBER(S66),$T66-$T67,0)</f>
        <v>0</v>
      </c>
      <c r="T313" s="87">
        <f t="shared" si="23"/>
        <v>0</v>
      </c>
    </row>
    <row r="314" spans="1:20" x14ac:dyDescent="0.25">
      <c r="A314" s="6">
        <v>1</v>
      </c>
      <c r="B314" s="49"/>
      <c r="C314" s="100"/>
      <c r="D314" s="456" t="str">
        <f t="shared" ref="D314:E314" si="86">D68</f>
        <v>2-06</v>
      </c>
      <c r="E314" s="455" t="str">
        <f t="shared" si="86"/>
        <v>中津枝線</v>
      </c>
      <c r="F314" s="366"/>
      <c r="G314" s="455"/>
      <c r="H314" s="455"/>
      <c r="I314" s="51"/>
      <c r="J314" s="51"/>
      <c r="K314" s="407"/>
      <c r="L314" s="84">
        <f>IF(AND(ISNUMBER(L68),ISBLANK(M68)),$T68-$T69,0)</f>
        <v>0</v>
      </c>
      <c r="M314" s="85">
        <f t="shared" ref="M314:R314" si="87">IF(AND(ISNUMBER(M68),ISBLANK(N68)),$T68-$T69,0)</f>
        <v>0</v>
      </c>
      <c r="N314" s="85">
        <f t="shared" si="87"/>
        <v>0</v>
      </c>
      <c r="O314" s="86">
        <f t="shared" si="87"/>
        <v>0</v>
      </c>
      <c r="P314" s="85">
        <f t="shared" si="87"/>
        <v>0</v>
      </c>
      <c r="Q314" s="85">
        <f t="shared" si="87"/>
        <v>0</v>
      </c>
      <c r="R314" s="85">
        <f t="shared" si="87"/>
        <v>0</v>
      </c>
      <c r="S314" s="86">
        <f>IF(ISNUMBER(S68),$T68-$T69,0)</f>
        <v>0</v>
      </c>
      <c r="T314" s="87">
        <f t="shared" si="23"/>
        <v>0</v>
      </c>
    </row>
    <row r="315" spans="1:20" x14ac:dyDescent="0.25">
      <c r="A315" s="6">
        <v>1</v>
      </c>
      <c r="B315" s="49"/>
      <c r="C315" s="100"/>
      <c r="D315" s="456" t="str">
        <f t="shared" ref="D315:E315" si="88">D70</f>
        <v>2-07</v>
      </c>
      <c r="E315" s="455" t="str">
        <f t="shared" si="88"/>
        <v>中津枝線</v>
      </c>
      <c r="F315" s="366"/>
      <c r="G315" s="455"/>
      <c r="H315" s="455"/>
      <c r="I315" s="51"/>
      <c r="J315" s="51"/>
      <c r="K315" s="407"/>
      <c r="L315" s="84">
        <f>IF(AND(ISNUMBER(L70),ISBLANK(M70)),$T70-$T71,0)</f>
        <v>0</v>
      </c>
      <c r="M315" s="85">
        <f t="shared" ref="M315:R315" si="89">IF(AND(ISNUMBER(M70),ISBLANK(N70)),$T70-$T71,0)</f>
        <v>0</v>
      </c>
      <c r="N315" s="85">
        <f t="shared" si="89"/>
        <v>0</v>
      </c>
      <c r="O315" s="86">
        <f t="shared" si="89"/>
        <v>0</v>
      </c>
      <c r="P315" s="85">
        <f t="shared" si="89"/>
        <v>0</v>
      </c>
      <c r="Q315" s="85">
        <f t="shared" si="89"/>
        <v>0</v>
      </c>
      <c r="R315" s="85">
        <f t="shared" si="89"/>
        <v>0</v>
      </c>
      <c r="S315" s="86">
        <f>IF(ISNUMBER(S70),$T70-$T71,0)</f>
        <v>0</v>
      </c>
      <c r="T315" s="87">
        <f t="shared" si="23"/>
        <v>0</v>
      </c>
    </row>
    <row r="316" spans="1:20" x14ac:dyDescent="0.25">
      <c r="A316" s="6">
        <v>1</v>
      </c>
      <c r="B316" s="49"/>
      <c r="C316" s="100"/>
      <c r="D316" s="456" t="str">
        <f t="shared" ref="D316:E316" si="90">D72</f>
        <v>2-08</v>
      </c>
      <c r="E316" s="455" t="str">
        <f t="shared" si="90"/>
        <v>太融寺枝線</v>
      </c>
      <c r="F316" s="366"/>
      <c r="G316" s="455"/>
      <c r="H316" s="455"/>
      <c r="I316" s="51"/>
      <c r="J316" s="51"/>
      <c r="K316" s="407"/>
      <c r="L316" s="84">
        <f>IF(AND(ISNUMBER(L72),ISBLANK(M72)),$T72-$T73,0)</f>
        <v>0</v>
      </c>
      <c r="M316" s="85">
        <f t="shared" ref="M316:R316" si="91">IF(AND(ISNUMBER(M72),ISBLANK(N72)),$T72-$T73,0)</f>
        <v>0</v>
      </c>
      <c r="N316" s="85">
        <f t="shared" si="91"/>
        <v>0</v>
      </c>
      <c r="O316" s="86">
        <f t="shared" si="91"/>
        <v>0</v>
      </c>
      <c r="P316" s="85">
        <f t="shared" si="91"/>
        <v>0</v>
      </c>
      <c r="Q316" s="85">
        <f t="shared" si="91"/>
        <v>0</v>
      </c>
      <c r="R316" s="85">
        <f t="shared" si="91"/>
        <v>0</v>
      </c>
      <c r="S316" s="86">
        <f>IF(ISNUMBER(S72),$T72-$T73,0)</f>
        <v>0</v>
      </c>
      <c r="T316" s="87">
        <f t="shared" si="23"/>
        <v>0</v>
      </c>
    </row>
    <row r="317" spans="1:20" x14ac:dyDescent="0.25">
      <c r="A317" s="6">
        <v>1</v>
      </c>
      <c r="B317" s="49"/>
      <c r="C317" s="100"/>
      <c r="D317" s="456" t="str">
        <f t="shared" ref="D317:E317" si="92">D74</f>
        <v>2-09</v>
      </c>
      <c r="E317" s="455" t="str">
        <f t="shared" si="92"/>
        <v>太融寺枝線</v>
      </c>
      <c r="F317" s="366"/>
      <c r="G317" s="455"/>
      <c r="H317" s="455"/>
      <c r="I317" s="51"/>
      <c r="J317" s="51"/>
      <c r="K317" s="407"/>
      <c r="L317" s="84">
        <f>IF(AND(ISNUMBER(L74),ISBLANK(M74)),$T74-$T75,0)</f>
        <v>0</v>
      </c>
      <c r="M317" s="85">
        <f t="shared" ref="M317:R317" si="93">IF(AND(ISNUMBER(M74),ISBLANK(N74)),$T74-$T75,0)</f>
        <v>0</v>
      </c>
      <c r="N317" s="85">
        <f t="shared" si="93"/>
        <v>0</v>
      </c>
      <c r="O317" s="86">
        <f t="shared" si="93"/>
        <v>0</v>
      </c>
      <c r="P317" s="85">
        <f t="shared" si="93"/>
        <v>0</v>
      </c>
      <c r="Q317" s="85">
        <f t="shared" si="93"/>
        <v>0</v>
      </c>
      <c r="R317" s="85">
        <f t="shared" si="93"/>
        <v>0</v>
      </c>
      <c r="S317" s="86">
        <f>IF(ISNUMBER(S74),$T74-$T75,0)</f>
        <v>0</v>
      </c>
      <c r="T317" s="87">
        <f t="shared" si="23"/>
        <v>0</v>
      </c>
    </row>
    <row r="318" spans="1:20" x14ac:dyDescent="0.25">
      <c r="A318" s="6">
        <v>1</v>
      </c>
      <c r="B318" s="49"/>
      <c r="C318" s="100"/>
      <c r="D318" s="456" t="str">
        <f t="shared" ref="D318:E318" si="94">D76</f>
        <v>2-10</v>
      </c>
      <c r="E318" s="455" t="str">
        <f t="shared" si="94"/>
        <v>梅田枝線</v>
      </c>
      <c r="F318" s="366"/>
      <c r="G318" s="455"/>
      <c r="H318" s="455"/>
      <c r="I318" s="51"/>
      <c r="J318" s="51"/>
      <c r="K318" s="407"/>
      <c r="L318" s="84">
        <f>IF(AND(ISNUMBER(L76),ISBLANK(M76)),$T76-$T77,0)</f>
        <v>0</v>
      </c>
      <c r="M318" s="85">
        <f t="shared" ref="M318:R318" si="95">IF(AND(ISNUMBER(M76),ISBLANK(N76)),$T76-$T77,0)</f>
        <v>0</v>
      </c>
      <c r="N318" s="85">
        <f t="shared" si="95"/>
        <v>0</v>
      </c>
      <c r="O318" s="86">
        <f t="shared" si="95"/>
        <v>0</v>
      </c>
      <c r="P318" s="85">
        <f t="shared" si="95"/>
        <v>0</v>
      </c>
      <c r="Q318" s="85">
        <f t="shared" si="95"/>
        <v>0</v>
      </c>
      <c r="R318" s="85">
        <f t="shared" si="95"/>
        <v>0</v>
      </c>
      <c r="S318" s="86">
        <f>IF(ISNUMBER(S76),$T76-$T77,0)</f>
        <v>0</v>
      </c>
      <c r="T318" s="87">
        <f t="shared" si="23"/>
        <v>0</v>
      </c>
    </row>
    <row r="319" spans="1:20" x14ac:dyDescent="0.25">
      <c r="A319" s="6">
        <v>1</v>
      </c>
      <c r="B319" s="49"/>
      <c r="C319" s="100"/>
      <c r="D319" s="456" t="str">
        <f t="shared" ref="D319:E319" si="96">D78</f>
        <v>2-11</v>
      </c>
      <c r="E319" s="455" t="str">
        <f t="shared" si="96"/>
        <v>老松枝線</v>
      </c>
      <c r="F319" s="366"/>
      <c r="G319" s="455"/>
      <c r="H319" s="455"/>
      <c r="I319" s="51"/>
      <c r="J319" s="51"/>
      <c r="K319" s="407"/>
      <c r="L319" s="84">
        <f>IF(AND(ISNUMBER(L78),ISBLANK(M78)),$T78-$T79,0)</f>
        <v>0</v>
      </c>
      <c r="M319" s="85">
        <f t="shared" ref="M319:R319" si="97">IF(AND(ISNUMBER(M78),ISBLANK(N78)),$T78-$T79,0)</f>
        <v>0</v>
      </c>
      <c r="N319" s="85">
        <f t="shared" si="97"/>
        <v>0</v>
      </c>
      <c r="O319" s="86">
        <f t="shared" si="97"/>
        <v>0</v>
      </c>
      <c r="P319" s="85">
        <f t="shared" si="97"/>
        <v>0</v>
      </c>
      <c r="Q319" s="85">
        <f t="shared" si="97"/>
        <v>0</v>
      </c>
      <c r="R319" s="85">
        <f t="shared" si="97"/>
        <v>0</v>
      </c>
      <c r="S319" s="86">
        <f>IF(ISNUMBER(S78),$T78-$T79,0)</f>
        <v>0</v>
      </c>
      <c r="T319" s="87">
        <f t="shared" si="23"/>
        <v>0</v>
      </c>
    </row>
    <row r="320" spans="1:20" x14ac:dyDescent="0.25">
      <c r="A320" s="6">
        <v>1</v>
      </c>
      <c r="B320" s="49"/>
      <c r="C320" s="100"/>
      <c r="D320" s="456" t="str">
        <f t="shared" ref="D320:E320" si="98">D80</f>
        <v>2-13</v>
      </c>
      <c r="E320" s="455" t="str">
        <f t="shared" si="98"/>
        <v>玉造幹線</v>
      </c>
      <c r="F320" s="366"/>
      <c r="G320" s="455"/>
      <c r="H320" s="455"/>
      <c r="I320" s="51"/>
      <c r="J320" s="51"/>
      <c r="K320" s="407"/>
      <c r="L320" s="84">
        <f>IF(AND(ISNUMBER(L80),ISBLANK(M80)),$T80-$T81,0)</f>
        <v>0</v>
      </c>
      <c r="M320" s="85">
        <f t="shared" ref="M320:R320" si="99">IF(AND(ISNUMBER(M80),ISBLANK(N80)),$T80-$T81,0)</f>
        <v>0</v>
      </c>
      <c r="N320" s="85">
        <f t="shared" si="99"/>
        <v>0</v>
      </c>
      <c r="O320" s="86">
        <f t="shared" si="99"/>
        <v>0</v>
      </c>
      <c r="P320" s="85">
        <f t="shared" si="99"/>
        <v>0</v>
      </c>
      <c r="Q320" s="85">
        <f t="shared" si="99"/>
        <v>0</v>
      </c>
      <c r="R320" s="85">
        <f t="shared" si="99"/>
        <v>0</v>
      </c>
      <c r="S320" s="86">
        <f>IF(ISNUMBER(S80),$T80-$T81,0)</f>
        <v>0</v>
      </c>
      <c r="T320" s="87">
        <f t="shared" si="23"/>
        <v>0</v>
      </c>
    </row>
    <row r="321" spans="1:20" x14ac:dyDescent="0.25">
      <c r="A321" s="6">
        <v>1</v>
      </c>
      <c r="B321" s="49"/>
      <c r="C321" s="100"/>
      <c r="D321" s="187" t="str">
        <f t="shared" ref="D321:E321" si="100">D82</f>
        <v>2-14</v>
      </c>
      <c r="E321" s="168" t="str">
        <f t="shared" si="100"/>
        <v>東部幹線</v>
      </c>
      <c r="F321" s="167"/>
      <c r="G321" s="168"/>
      <c r="H321" s="168"/>
      <c r="I321" s="59"/>
      <c r="J321" s="59"/>
      <c r="K321" s="409"/>
      <c r="L321" s="61">
        <f>IF(AND(ISNUMBER(L82),ISBLANK(M82)),$T82-$T83,0)</f>
        <v>0</v>
      </c>
      <c r="M321" s="62">
        <f t="shared" ref="M321:R321" si="101">IF(AND(ISNUMBER(M82),ISBLANK(N82)),$T82-$T83,0)</f>
        <v>0</v>
      </c>
      <c r="N321" s="62">
        <f t="shared" si="101"/>
        <v>0</v>
      </c>
      <c r="O321" s="63">
        <f t="shared" si="101"/>
        <v>0</v>
      </c>
      <c r="P321" s="62">
        <f t="shared" si="101"/>
        <v>0</v>
      </c>
      <c r="Q321" s="62">
        <f t="shared" si="101"/>
        <v>0</v>
      </c>
      <c r="R321" s="62">
        <f t="shared" si="101"/>
        <v>0</v>
      </c>
      <c r="S321" s="63">
        <f>IF(ISNUMBER(S82),$T82-$T83,0)</f>
        <v>0</v>
      </c>
      <c r="T321" s="64">
        <f t="shared" si="23"/>
        <v>0</v>
      </c>
    </row>
    <row r="322" spans="1:20" x14ac:dyDescent="0.25">
      <c r="B322" s="49"/>
      <c r="C322" s="100"/>
      <c r="D322" s="446" t="str">
        <f t="shared" ref="D322:E322" si="102">D84</f>
        <v>2-14</v>
      </c>
      <c r="E322" s="428" t="str">
        <f t="shared" si="102"/>
        <v>東部幹線</v>
      </c>
      <c r="F322" s="427"/>
      <c r="G322" s="428"/>
      <c r="H322" s="428"/>
      <c r="I322" s="111"/>
      <c r="J322" s="111"/>
      <c r="K322" s="450"/>
      <c r="L322" s="113">
        <f>IF(AND(ISNUMBER(L84),ISBLANK(M84)),$T84-$T85,0)</f>
        <v>0</v>
      </c>
      <c r="M322" s="114">
        <f t="shared" ref="M322:R322" si="103">IF(AND(ISNUMBER(M84),ISBLANK(N84)),$T84-$T85,0)</f>
        <v>0</v>
      </c>
      <c r="N322" s="114">
        <f t="shared" si="103"/>
        <v>0</v>
      </c>
      <c r="O322" s="115">
        <f t="shared" si="103"/>
        <v>0</v>
      </c>
      <c r="P322" s="114">
        <f t="shared" si="103"/>
        <v>0</v>
      </c>
      <c r="Q322" s="114">
        <f t="shared" si="103"/>
        <v>0</v>
      </c>
      <c r="R322" s="114">
        <f t="shared" si="103"/>
        <v>0</v>
      </c>
      <c r="S322" s="115">
        <f>IF(ISNUMBER(S84),$T84-$T85,0)</f>
        <v>0</v>
      </c>
      <c r="T322" s="116">
        <f t="shared" si="23"/>
        <v>0</v>
      </c>
    </row>
    <row r="323" spans="1:20" x14ac:dyDescent="0.25">
      <c r="A323" s="6">
        <v>1</v>
      </c>
      <c r="B323" s="49"/>
      <c r="C323" s="100"/>
      <c r="D323" s="456" t="str">
        <f t="shared" ref="D323:E323" si="104">D86</f>
        <v>2-15</v>
      </c>
      <c r="E323" s="455" t="str">
        <f t="shared" si="104"/>
        <v>中部幹線</v>
      </c>
      <c r="F323" s="366"/>
      <c r="G323" s="455"/>
      <c r="H323" s="455"/>
      <c r="I323" s="51"/>
      <c r="J323" s="51"/>
      <c r="K323" s="407"/>
      <c r="L323" s="84">
        <f>IF(AND(ISNUMBER(L86),ISBLANK(M86)),$T86-$T87,0)</f>
        <v>0</v>
      </c>
      <c r="M323" s="85">
        <f t="shared" ref="M323:R323" si="105">IF(AND(ISNUMBER(M86),ISBLANK(N86)),$T86-$T87,0)</f>
        <v>0</v>
      </c>
      <c r="N323" s="85">
        <f t="shared" si="105"/>
        <v>0</v>
      </c>
      <c r="O323" s="86">
        <f t="shared" si="105"/>
        <v>0</v>
      </c>
      <c r="P323" s="85">
        <f t="shared" si="105"/>
        <v>0</v>
      </c>
      <c r="Q323" s="85">
        <f t="shared" si="105"/>
        <v>0</v>
      </c>
      <c r="R323" s="85">
        <f t="shared" si="105"/>
        <v>0</v>
      </c>
      <c r="S323" s="86">
        <f>IF(ISNUMBER(S86),$T86-$T87,0)</f>
        <v>0</v>
      </c>
      <c r="T323" s="87">
        <f t="shared" si="23"/>
        <v>0</v>
      </c>
    </row>
    <row r="324" spans="1:20" x14ac:dyDescent="0.25">
      <c r="A324" s="6">
        <v>1</v>
      </c>
      <c r="B324" s="49"/>
      <c r="C324" s="100"/>
      <c r="D324" s="456" t="str">
        <f t="shared" ref="D324:E324" si="106">D88</f>
        <v>2-16</v>
      </c>
      <c r="E324" s="455" t="str">
        <f t="shared" si="106"/>
        <v>玉造幹線</v>
      </c>
      <c r="F324" s="366"/>
      <c r="G324" s="455"/>
      <c r="H324" s="455"/>
      <c r="I324" s="51"/>
      <c r="J324" s="51"/>
      <c r="K324" s="407"/>
      <c r="L324" s="84">
        <f>IF(AND(ISNUMBER(L88),ISBLANK(M88)),$T88-$T89,0)</f>
        <v>0</v>
      </c>
      <c r="M324" s="85">
        <f t="shared" ref="M324:R324" si="107">IF(AND(ISNUMBER(M88),ISBLANK(N88)),$T88-$T89,0)</f>
        <v>0</v>
      </c>
      <c r="N324" s="85">
        <f t="shared" si="107"/>
        <v>0</v>
      </c>
      <c r="O324" s="86">
        <f t="shared" si="107"/>
        <v>0</v>
      </c>
      <c r="P324" s="85">
        <f t="shared" si="107"/>
        <v>0</v>
      </c>
      <c r="Q324" s="85">
        <f t="shared" si="107"/>
        <v>0</v>
      </c>
      <c r="R324" s="85">
        <f t="shared" si="107"/>
        <v>0</v>
      </c>
      <c r="S324" s="86">
        <f>IF(ISNUMBER(S88),$T88-$T89,0)</f>
        <v>0</v>
      </c>
      <c r="T324" s="87">
        <f t="shared" si="23"/>
        <v>0</v>
      </c>
    </row>
    <row r="325" spans="1:20" x14ac:dyDescent="0.25">
      <c r="A325" s="6">
        <v>1</v>
      </c>
      <c r="B325" s="49"/>
      <c r="C325" s="100"/>
      <c r="D325" s="456" t="str">
        <f t="shared" ref="D325:E325" si="108">D90</f>
        <v>2-17</v>
      </c>
      <c r="E325" s="455" t="str">
        <f t="shared" si="108"/>
        <v>北部幹線</v>
      </c>
      <c r="F325" s="366"/>
      <c r="G325" s="455"/>
      <c r="H325" s="455"/>
      <c r="I325" s="51"/>
      <c r="J325" s="51"/>
      <c r="K325" s="407"/>
      <c r="L325" s="84">
        <f>IF(AND(ISNUMBER(L90),ISBLANK(M90)),$T90-$T91,0)</f>
        <v>0</v>
      </c>
      <c r="M325" s="85">
        <f t="shared" ref="M325:R325" si="109">IF(AND(ISNUMBER(M90),ISBLANK(N90)),$T90-$T91,0)</f>
        <v>0</v>
      </c>
      <c r="N325" s="85">
        <f t="shared" si="109"/>
        <v>0</v>
      </c>
      <c r="O325" s="86">
        <f t="shared" si="109"/>
        <v>0</v>
      </c>
      <c r="P325" s="85">
        <f t="shared" si="109"/>
        <v>0</v>
      </c>
      <c r="Q325" s="85">
        <f t="shared" si="109"/>
        <v>0</v>
      </c>
      <c r="R325" s="85">
        <f t="shared" si="109"/>
        <v>0</v>
      </c>
      <c r="S325" s="86">
        <f>IF(ISNUMBER(S90),$T90-$T91,0)</f>
        <v>0</v>
      </c>
      <c r="T325" s="87">
        <f t="shared" si="23"/>
        <v>0</v>
      </c>
    </row>
    <row r="326" spans="1:20" x14ac:dyDescent="0.25">
      <c r="A326" s="6">
        <v>1</v>
      </c>
      <c r="B326" s="49"/>
      <c r="C326" s="100"/>
      <c r="D326" s="456" t="str">
        <f t="shared" ref="D326:E326" si="110">D92</f>
        <v>3-02</v>
      </c>
      <c r="E326" s="455" t="str">
        <f t="shared" si="110"/>
        <v>中宮枝線</v>
      </c>
      <c r="F326" s="366"/>
      <c r="G326" s="455"/>
      <c r="H326" s="455"/>
      <c r="I326" s="51"/>
      <c r="J326" s="51"/>
      <c r="K326" s="407"/>
      <c r="L326" s="84">
        <f>IF(AND(ISNUMBER(L92),ISBLANK(M92)),$T92-$T93,0)</f>
        <v>0</v>
      </c>
      <c r="M326" s="85">
        <f t="shared" ref="M326:R326" si="111">IF(AND(ISNUMBER(M92),ISBLANK(N92)),$T92-$T93,0)</f>
        <v>0</v>
      </c>
      <c r="N326" s="85">
        <f t="shared" si="111"/>
        <v>0</v>
      </c>
      <c r="O326" s="86">
        <f t="shared" si="111"/>
        <v>0</v>
      </c>
      <c r="P326" s="85">
        <f t="shared" si="111"/>
        <v>0</v>
      </c>
      <c r="Q326" s="85">
        <f t="shared" si="111"/>
        <v>0</v>
      </c>
      <c r="R326" s="85">
        <f t="shared" si="111"/>
        <v>0</v>
      </c>
      <c r="S326" s="86">
        <f>IF(ISNUMBER(S92),$T92-$T93,0)</f>
        <v>0</v>
      </c>
      <c r="T326" s="87">
        <f t="shared" si="23"/>
        <v>0</v>
      </c>
    </row>
    <row r="327" spans="1:20" x14ac:dyDescent="0.25">
      <c r="A327" s="6">
        <v>1</v>
      </c>
      <c r="B327" s="49"/>
      <c r="C327" s="100"/>
      <c r="D327" s="457" t="str">
        <f t="shared" ref="D327:E327" si="112">D94</f>
        <v>3-03</v>
      </c>
      <c r="E327" s="458" t="str">
        <f t="shared" si="112"/>
        <v>新森枝線</v>
      </c>
      <c r="F327" s="457"/>
      <c r="G327" s="458"/>
      <c r="H327" s="458"/>
      <c r="I327" s="485"/>
      <c r="J327" s="485"/>
      <c r="K327" s="486"/>
      <c r="L327" s="459">
        <f>IF(AND(ISNUMBER(L94),ISBLANK(M94)),$T94-$T95,0)</f>
        <v>0</v>
      </c>
      <c r="M327" s="460">
        <f t="shared" ref="M327:R327" si="113">IF(AND(ISNUMBER(M94),ISBLANK(N94)),$T94-$T95,0)</f>
        <v>0</v>
      </c>
      <c r="N327" s="460">
        <f t="shared" si="113"/>
        <v>0</v>
      </c>
      <c r="O327" s="461">
        <f t="shared" si="113"/>
        <v>0</v>
      </c>
      <c r="P327" s="460">
        <f t="shared" si="113"/>
        <v>0</v>
      </c>
      <c r="Q327" s="460">
        <f t="shared" si="113"/>
        <v>0</v>
      </c>
      <c r="R327" s="460">
        <f t="shared" si="113"/>
        <v>0</v>
      </c>
      <c r="S327" s="461">
        <f>IF(ISNUMBER(S94),$T94-$T95,0)</f>
        <v>0</v>
      </c>
      <c r="T327" s="462">
        <f t="shared" si="23"/>
        <v>0</v>
      </c>
    </row>
    <row r="328" spans="1:20" x14ac:dyDescent="0.25">
      <c r="B328" s="49"/>
      <c r="C328" s="100"/>
      <c r="D328" s="427" t="str">
        <f t="shared" ref="D328:E328" si="114">D96</f>
        <v>3-03</v>
      </c>
      <c r="E328" s="428" t="str">
        <f t="shared" si="114"/>
        <v>新森枝線</v>
      </c>
      <c r="F328" s="427"/>
      <c r="G328" s="428"/>
      <c r="H328" s="428"/>
      <c r="I328" s="111"/>
      <c r="J328" s="111"/>
      <c r="K328" s="450"/>
      <c r="L328" s="113">
        <f>IF(AND(ISNUMBER(L96),ISBLANK(M96)),$T96-$T97,0)</f>
        <v>0</v>
      </c>
      <c r="M328" s="114">
        <f t="shared" ref="M328:R328" si="115">IF(AND(ISNUMBER(M96),ISBLANK(N96)),$T96-$T97,0)</f>
        <v>0</v>
      </c>
      <c r="N328" s="114">
        <f t="shared" si="115"/>
        <v>0</v>
      </c>
      <c r="O328" s="115">
        <f t="shared" si="115"/>
        <v>0</v>
      </c>
      <c r="P328" s="114">
        <f t="shared" si="115"/>
        <v>0</v>
      </c>
      <c r="Q328" s="114">
        <f t="shared" si="115"/>
        <v>0</v>
      </c>
      <c r="R328" s="114">
        <f t="shared" si="115"/>
        <v>0</v>
      </c>
      <c r="S328" s="115">
        <f>IF(ISNUMBER(S96),$T96-$T97,0)</f>
        <v>0</v>
      </c>
      <c r="T328" s="116">
        <f t="shared" si="23"/>
        <v>0</v>
      </c>
    </row>
    <row r="329" spans="1:20" x14ac:dyDescent="0.25">
      <c r="A329" s="6">
        <v>1</v>
      </c>
      <c r="B329" s="49"/>
      <c r="C329" s="100"/>
      <c r="D329" s="456" t="str">
        <f t="shared" ref="D329:E329" si="116">D98</f>
        <v>3-04</v>
      </c>
      <c r="E329" s="455" t="str">
        <f t="shared" si="116"/>
        <v>今福枝管</v>
      </c>
      <c r="F329" s="366"/>
      <c r="G329" s="455"/>
      <c r="H329" s="455"/>
      <c r="I329" s="51"/>
      <c r="J329" s="51"/>
      <c r="K329" s="407"/>
      <c r="L329" s="84">
        <f>IF(AND(ISNUMBER(L98),ISBLANK(M98)),$T98-$T99,0)</f>
        <v>0</v>
      </c>
      <c r="M329" s="85">
        <f t="shared" ref="M329:R329" si="117">IF(AND(ISNUMBER(M98),ISBLANK(N98)),$T98-$T99,0)</f>
        <v>0</v>
      </c>
      <c r="N329" s="85">
        <f t="shared" si="117"/>
        <v>0</v>
      </c>
      <c r="O329" s="86">
        <f t="shared" si="117"/>
        <v>0</v>
      </c>
      <c r="P329" s="85">
        <f t="shared" si="117"/>
        <v>0</v>
      </c>
      <c r="Q329" s="85">
        <f t="shared" si="117"/>
        <v>0</v>
      </c>
      <c r="R329" s="85">
        <f t="shared" si="117"/>
        <v>0</v>
      </c>
      <c r="S329" s="86">
        <f>IF(ISNUMBER(S98),$T98-$T99,0)</f>
        <v>0</v>
      </c>
      <c r="T329" s="87">
        <f t="shared" si="23"/>
        <v>0</v>
      </c>
    </row>
    <row r="330" spans="1:20" x14ac:dyDescent="0.25">
      <c r="A330" s="6">
        <v>1</v>
      </c>
      <c r="B330" s="49"/>
      <c r="C330" s="100"/>
      <c r="D330" s="457" t="str">
        <f t="shared" ref="D330:E330" si="118">D100</f>
        <v>3-05</v>
      </c>
      <c r="E330" s="458" t="str">
        <f t="shared" si="118"/>
        <v>今福枝管</v>
      </c>
      <c r="F330" s="457"/>
      <c r="G330" s="458"/>
      <c r="H330" s="458"/>
      <c r="I330" s="485"/>
      <c r="J330" s="485"/>
      <c r="K330" s="486"/>
      <c r="L330" s="459">
        <f>IF(AND(ISNUMBER(L100),ISBLANK(M100)),$T100-$T101,0)</f>
        <v>0</v>
      </c>
      <c r="M330" s="460">
        <f t="shared" ref="M330:R330" si="119">IF(AND(ISNUMBER(M100),ISBLANK(N100)),$T100-$T101,0)</f>
        <v>0</v>
      </c>
      <c r="N330" s="460">
        <f t="shared" si="119"/>
        <v>0</v>
      </c>
      <c r="O330" s="461">
        <f t="shared" si="119"/>
        <v>0</v>
      </c>
      <c r="P330" s="460">
        <f t="shared" si="119"/>
        <v>0</v>
      </c>
      <c r="Q330" s="460">
        <f t="shared" si="119"/>
        <v>0</v>
      </c>
      <c r="R330" s="460">
        <f t="shared" si="119"/>
        <v>0</v>
      </c>
      <c r="S330" s="461">
        <f>IF(ISNUMBER(S100),$T100-$T101,0)</f>
        <v>0</v>
      </c>
      <c r="T330" s="462">
        <f t="shared" si="23"/>
        <v>0</v>
      </c>
    </row>
    <row r="331" spans="1:20" x14ac:dyDescent="0.25">
      <c r="B331" s="49"/>
      <c r="C331" s="100"/>
      <c r="D331" s="169" t="str">
        <f t="shared" ref="D331:E331" si="120">D102</f>
        <v>3-05</v>
      </c>
      <c r="E331" s="170" t="str">
        <f t="shared" si="120"/>
        <v>今福枝管</v>
      </c>
      <c r="F331" s="169"/>
      <c r="G331" s="170"/>
      <c r="H331" s="170"/>
      <c r="I331" s="102"/>
      <c r="J331" s="102"/>
      <c r="K331" s="410"/>
      <c r="L331" s="104">
        <f>IF(AND(ISNUMBER(L102),ISBLANK(M102)),$T102-$T103,0)</f>
        <v>0</v>
      </c>
      <c r="M331" s="105">
        <f t="shared" ref="M331:R331" si="121">IF(AND(ISNUMBER(M102),ISBLANK(N102)),$T102-$T103,0)</f>
        <v>0</v>
      </c>
      <c r="N331" s="105">
        <f t="shared" si="121"/>
        <v>0</v>
      </c>
      <c r="O331" s="106">
        <f t="shared" si="121"/>
        <v>0</v>
      </c>
      <c r="P331" s="105">
        <f t="shared" si="121"/>
        <v>0</v>
      </c>
      <c r="Q331" s="105">
        <f t="shared" si="121"/>
        <v>0</v>
      </c>
      <c r="R331" s="105">
        <f t="shared" si="121"/>
        <v>0</v>
      </c>
      <c r="S331" s="106">
        <f>IF(ISNUMBER(S102),$T102-$T103,0)</f>
        <v>0</v>
      </c>
      <c r="T331" s="107">
        <f t="shared" si="23"/>
        <v>0</v>
      </c>
    </row>
    <row r="332" spans="1:20" x14ac:dyDescent="0.25">
      <c r="B332" s="49"/>
      <c r="C332" s="100"/>
      <c r="D332" s="427" t="str">
        <f t="shared" ref="D332:E332" si="122">D104</f>
        <v>3-05</v>
      </c>
      <c r="E332" s="428" t="str">
        <f t="shared" si="122"/>
        <v>菫枝線</v>
      </c>
      <c r="F332" s="427"/>
      <c r="G332" s="428"/>
      <c r="H332" s="428"/>
      <c r="I332" s="111"/>
      <c r="J332" s="111"/>
      <c r="K332" s="450"/>
      <c r="L332" s="113">
        <f>IF(AND(ISNUMBER(L104),ISBLANK(M104)),$T104-$T105,0)</f>
        <v>0</v>
      </c>
      <c r="M332" s="114">
        <f t="shared" ref="M332:R332" si="123">IF(AND(ISNUMBER(M104),ISBLANK(N104)),$T104-$T105,0)</f>
        <v>0</v>
      </c>
      <c r="N332" s="114">
        <f t="shared" si="123"/>
        <v>0</v>
      </c>
      <c r="O332" s="115">
        <f t="shared" si="123"/>
        <v>0</v>
      </c>
      <c r="P332" s="114">
        <f t="shared" si="123"/>
        <v>0</v>
      </c>
      <c r="Q332" s="114">
        <f t="shared" si="123"/>
        <v>0</v>
      </c>
      <c r="R332" s="114">
        <f t="shared" si="123"/>
        <v>0</v>
      </c>
      <c r="S332" s="115">
        <f>IF(ISNUMBER(S104),$T104-$T105,0)</f>
        <v>0</v>
      </c>
      <c r="T332" s="116">
        <f t="shared" si="23"/>
        <v>0</v>
      </c>
    </row>
    <row r="333" spans="1:20" x14ac:dyDescent="0.25">
      <c r="A333" s="6">
        <v>1</v>
      </c>
      <c r="B333" s="49"/>
      <c r="C333" s="100"/>
      <c r="D333" s="456" t="str">
        <f t="shared" ref="D333:E333" si="124">D106</f>
        <v>3-06</v>
      </c>
      <c r="E333" s="455" t="str">
        <f t="shared" si="124"/>
        <v>新東部幹線</v>
      </c>
      <c r="F333" s="366"/>
      <c r="G333" s="455"/>
      <c r="H333" s="455"/>
      <c r="I333" s="51"/>
      <c r="J333" s="51"/>
      <c r="K333" s="407"/>
      <c r="L333" s="84">
        <f>IF(AND(ISNUMBER(L106),ISBLANK(M106)),$T106-$T107,0)</f>
        <v>0</v>
      </c>
      <c r="M333" s="85">
        <f t="shared" ref="M333:R333" si="125">IF(AND(ISNUMBER(M106),ISBLANK(N106)),$T106-$T107,0)</f>
        <v>0</v>
      </c>
      <c r="N333" s="85">
        <f t="shared" si="125"/>
        <v>0</v>
      </c>
      <c r="O333" s="86">
        <f t="shared" si="125"/>
        <v>0</v>
      </c>
      <c r="P333" s="85">
        <f t="shared" si="125"/>
        <v>0</v>
      </c>
      <c r="Q333" s="85">
        <f t="shared" si="125"/>
        <v>0</v>
      </c>
      <c r="R333" s="85">
        <f t="shared" si="125"/>
        <v>0</v>
      </c>
      <c r="S333" s="86">
        <f>IF(ISNUMBER(S106),$T106-$T107,0)</f>
        <v>0</v>
      </c>
      <c r="T333" s="87">
        <f t="shared" si="23"/>
        <v>0</v>
      </c>
    </row>
    <row r="334" spans="1:20" x14ac:dyDescent="0.25">
      <c r="A334" s="6">
        <v>1</v>
      </c>
      <c r="B334" s="49"/>
      <c r="C334" s="100"/>
      <c r="D334" s="456" t="str">
        <f t="shared" ref="D334:E334" si="126">D108</f>
        <v>3-07</v>
      </c>
      <c r="E334" s="455" t="str">
        <f t="shared" si="126"/>
        <v>中宮枝線</v>
      </c>
      <c r="F334" s="366"/>
      <c r="G334" s="455"/>
      <c r="H334" s="455"/>
      <c r="I334" s="51"/>
      <c r="J334" s="51"/>
      <c r="K334" s="407"/>
      <c r="L334" s="84">
        <f>IF(AND(ISNUMBER(L108),ISBLANK(M108)),$T108-$T109,0)</f>
        <v>0</v>
      </c>
      <c r="M334" s="85">
        <f t="shared" ref="M334:R334" si="127">IF(AND(ISNUMBER(M108),ISBLANK(N108)),$T108-$T109,0)</f>
        <v>0</v>
      </c>
      <c r="N334" s="85">
        <f t="shared" si="127"/>
        <v>0</v>
      </c>
      <c r="O334" s="86">
        <f t="shared" si="127"/>
        <v>0</v>
      </c>
      <c r="P334" s="85">
        <f t="shared" si="127"/>
        <v>0</v>
      </c>
      <c r="Q334" s="85">
        <f t="shared" si="127"/>
        <v>0</v>
      </c>
      <c r="R334" s="85">
        <f t="shared" si="127"/>
        <v>0</v>
      </c>
      <c r="S334" s="86">
        <f>IF(ISNUMBER(S108),$T108-$T109,0)</f>
        <v>0</v>
      </c>
      <c r="T334" s="87">
        <f t="shared" si="23"/>
        <v>0</v>
      </c>
    </row>
    <row r="335" spans="1:20" x14ac:dyDescent="0.25">
      <c r="A335" s="6">
        <v>1</v>
      </c>
      <c r="B335" s="49"/>
      <c r="C335" s="100"/>
      <c r="D335" s="456" t="str">
        <f t="shared" ref="D335:E335" si="128">D110</f>
        <v>3-08</v>
      </c>
      <c r="E335" s="455" t="str">
        <f t="shared" si="128"/>
        <v>高倉枝管 中宮枝線</v>
      </c>
      <c r="F335" s="366"/>
      <c r="G335" s="455"/>
      <c r="H335" s="455"/>
      <c r="I335" s="51"/>
      <c r="J335" s="51"/>
      <c r="K335" s="407"/>
      <c r="L335" s="84">
        <f>IF(AND(ISNUMBER(L110),ISBLANK(M110)),$T110-$T111,0)</f>
        <v>0</v>
      </c>
      <c r="M335" s="85">
        <f t="shared" ref="M335:R335" si="129">IF(AND(ISNUMBER(M110),ISBLANK(N110)),$T110-$T111,0)</f>
        <v>0</v>
      </c>
      <c r="N335" s="85">
        <f t="shared" si="129"/>
        <v>0</v>
      </c>
      <c r="O335" s="86">
        <f t="shared" si="129"/>
        <v>0</v>
      </c>
      <c r="P335" s="85">
        <f t="shared" si="129"/>
        <v>0</v>
      </c>
      <c r="Q335" s="85">
        <f t="shared" si="129"/>
        <v>0</v>
      </c>
      <c r="R335" s="85">
        <f t="shared" si="129"/>
        <v>0</v>
      </c>
      <c r="S335" s="86">
        <f>IF(ISNUMBER(S110),$T110-$T111,0)</f>
        <v>0</v>
      </c>
      <c r="T335" s="87">
        <f t="shared" si="23"/>
        <v>0</v>
      </c>
    </row>
    <row r="336" spans="1:20" x14ac:dyDescent="0.25">
      <c r="A336" s="6">
        <v>1</v>
      </c>
      <c r="B336" s="49"/>
      <c r="C336" s="100"/>
      <c r="D336" s="456" t="str">
        <f t="shared" ref="D336:E336" si="130">D112</f>
        <v>3-09</v>
      </c>
      <c r="E336" s="455" t="str">
        <f t="shared" si="130"/>
        <v>関目枝線</v>
      </c>
      <c r="F336" s="366"/>
      <c r="G336" s="455"/>
      <c r="H336" s="455"/>
      <c r="I336" s="51"/>
      <c r="J336" s="51"/>
      <c r="K336" s="407"/>
      <c r="L336" s="84">
        <f>IF(AND(ISNUMBER(L112),ISBLANK(M112)),$T112-$T113,0)</f>
        <v>0</v>
      </c>
      <c r="M336" s="85">
        <f t="shared" ref="M336:R336" si="131">IF(AND(ISNUMBER(M112),ISBLANK(N112)),$T112-$T113,0)</f>
        <v>0</v>
      </c>
      <c r="N336" s="85">
        <f t="shared" si="131"/>
        <v>0</v>
      </c>
      <c r="O336" s="86">
        <f t="shared" si="131"/>
        <v>0</v>
      </c>
      <c r="P336" s="85">
        <f t="shared" si="131"/>
        <v>0</v>
      </c>
      <c r="Q336" s="85">
        <f t="shared" si="131"/>
        <v>0</v>
      </c>
      <c r="R336" s="85">
        <f t="shared" si="131"/>
        <v>0</v>
      </c>
      <c r="S336" s="86">
        <f>IF(ISNUMBER(S112),$T112-$T113,0)</f>
        <v>0</v>
      </c>
      <c r="T336" s="87">
        <f t="shared" si="23"/>
        <v>0</v>
      </c>
    </row>
    <row r="337" spans="1:20" x14ac:dyDescent="0.25">
      <c r="A337" s="6">
        <v>1</v>
      </c>
      <c r="B337" s="49"/>
      <c r="C337" s="100"/>
      <c r="D337" s="456" t="str">
        <f t="shared" ref="D337:E337" si="132">D114</f>
        <v>3-10</v>
      </c>
      <c r="E337" s="455" t="str">
        <f t="shared" si="132"/>
        <v>関目枝線</v>
      </c>
      <c r="F337" s="366"/>
      <c r="G337" s="455"/>
      <c r="H337" s="455"/>
      <c r="I337" s="51"/>
      <c r="J337" s="51"/>
      <c r="K337" s="407"/>
      <c r="L337" s="84">
        <f>IF(AND(ISNUMBER(L114),ISBLANK(M114)),$T114-$T115,0)</f>
        <v>0</v>
      </c>
      <c r="M337" s="85">
        <f t="shared" ref="M337:R337" si="133">IF(AND(ISNUMBER(M114),ISBLANK(N114)),$T114-$T115,0)</f>
        <v>0</v>
      </c>
      <c r="N337" s="85">
        <f t="shared" si="133"/>
        <v>0</v>
      </c>
      <c r="O337" s="86">
        <f t="shared" si="133"/>
        <v>0</v>
      </c>
      <c r="P337" s="85">
        <f t="shared" si="133"/>
        <v>0</v>
      </c>
      <c r="Q337" s="85">
        <f t="shared" si="133"/>
        <v>0</v>
      </c>
      <c r="R337" s="85">
        <f t="shared" si="133"/>
        <v>0</v>
      </c>
      <c r="S337" s="86">
        <f>IF(ISNUMBER(S114),$T114-$T115,0)</f>
        <v>0</v>
      </c>
      <c r="T337" s="87">
        <f t="shared" si="23"/>
        <v>0</v>
      </c>
    </row>
    <row r="338" spans="1:20" x14ac:dyDescent="0.25">
      <c r="A338" s="6">
        <v>1</v>
      </c>
      <c r="B338" s="49"/>
      <c r="C338" s="100"/>
      <c r="D338" s="456" t="str">
        <f t="shared" ref="D338:E338" si="134">D116</f>
        <v>3-11</v>
      </c>
      <c r="E338" s="455" t="str">
        <f t="shared" si="134"/>
        <v>茨田大宮枝線</v>
      </c>
      <c r="F338" s="366"/>
      <c r="G338" s="455"/>
      <c r="H338" s="455"/>
      <c r="I338" s="51"/>
      <c r="J338" s="51"/>
      <c r="K338" s="407"/>
      <c r="L338" s="84">
        <f>IF(AND(ISNUMBER(L116),ISBLANK(M116)),$T116-$T117,0)</f>
        <v>0</v>
      </c>
      <c r="M338" s="85">
        <f t="shared" ref="M338:R338" si="135">IF(AND(ISNUMBER(M116),ISBLANK(N116)),$T116-$T117,0)</f>
        <v>0</v>
      </c>
      <c r="N338" s="85">
        <f t="shared" si="135"/>
        <v>0</v>
      </c>
      <c r="O338" s="86">
        <f t="shared" si="135"/>
        <v>0</v>
      </c>
      <c r="P338" s="85">
        <f t="shared" si="135"/>
        <v>0</v>
      </c>
      <c r="Q338" s="85">
        <f t="shared" si="135"/>
        <v>0</v>
      </c>
      <c r="R338" s="85">
        <f t="shared" si="135"/>
        <v>0</v>
      </c>
      <c r="S338" s="86">
        <f>IF(ISNUMBER(S116),$T116-$T117,0)</f>
        <v>0</v>
      </c>
      <c r="T338" s="87">
        <f t="shared" si="23"/>
        <v>0</v>
      </c>
    </row>
    <row r="339" spans="1:20" x14ac:dyDescent="0.25">
      <c r="A339" s="6">
        <v>1</v>
      </c>
      <c r="B339" s="49"/>
      <c r="C339" s="100"/>
      <c r="D339" s="457" t="str">
        <f t="shared" ref="D339:E339" si="136">D118</f>
        <v>3-12</v>
      </c>
      <c r="E339" s="458" t="str">
        <f t="shared" si="136"/>
        <v>茨田大宮枝線</v>
      </c>
      <c r="F339" s="457"/>
      <c r="G339" s="458"/>
      <c r="H339" s="458"/>
      <c r="I339" s="485"/>
      <c r="J339" s="485"/>
      <c r="K339" s="486"/>
      <c r="L339" s="459">
        <f>IF(AND(ISNUMBER(L118),ISBLANK(M118)),$T118-$T119,0)</f>
        <v>0</v>
      </c>
      <c r="M339" s="460">
        <f t="shared" ref="M339:R339" si="137">IF(AND(ISNUMBER(M118),ISBLANK(N118)),$T118-$T119,0)</f>
        <v>0</v>
      </c>
      <c r="N339" s="460">
        <f t="shared" si="137"/>
        <v>0</v>
      </c>
      <c r="O339" s="461">
        <f t="shared" si="137"/>
        <v>0</v>
      </c>
      <c r="P339" s="460">
        <f t="shared" si="137"/>
        <v>0</v>
      </c>
      <c r="Q339" s="460">
        <f t="shared" si="137"/>
        <v>0</v>
      </c>
      <c r="R339" s="460">
        <f t="shared" si="137"/>
        <v>0</v>
      </c>
      <c r="S339" s="461">
        <f>IF(ISNUMBER(S118),$T118-$T119,0)</f>
        <v>0</v>
      </c>
      <c r="T339" s="462">
        <f t="shared" si="23"/>
        <v>0</v>
      </c>
    </row>
    <row r="340" spans="1:20" x14ac:dyDescent="0.25">
      <c r="B340" s="49"/>
      <c r="C340" s="100"/>
      <c r="D340" s="427" t="str">
        <f t="shared" ref="D340:E340" si="138">D120</f>
        <v>3-12</v>
      </c>
      <c r="E340" s="428" t="str">
        <f t="shared" si="138"/>
        <v>茨田大宮枝線</v>
      </c>
      <c r="F340" s="427"/>
      <c r="G340" s="428"/>
      <c r="H340" s="428"/>
      <c r="I340" s="111"/>
      <c r="J340" s="111"/>
      <c r="K340" s="450"/>
      <c r="L340" s="113">
        <f>IF(AND(ISNUMBER(L120),ISBLANK(M120)),$T120-$T121,0)</f>
        <v>0</v>
      </c>
      <c r="M340" s="114">
        <f t="shared" ref="M340:R340" si="139">IF(AND(ISNUMBER(M120),ISBLANK(N120)),$T120-$T121,0)</f>
        <v>0</v>
      </c>
      <c r="N340" s="114">
        <f t="shared" si="139"/>
        <v>0</v>
      </c>
      <c r="O340" s="115">
        <f t="shared" si="139"/>
        <v>0</v>
      </c>
      <c r="P340" s="114">
        <f t="shared" si="139"/>
        <v>0</v>
      </c>
      <c r="Q340" s="114">
        <f t="shared" si="139"/>
        <v>0</v>
      </c>
      <c r="R340" s="114">
        <f t="shared" si="139"/>
        <v>0</v>
      </c>
      <c r="S340" s="115">
        <f>IF(ISNUMBER(S120),$T120-$T121,0)</f>
        <v>0</v>
      </c>
      <c r="T340" s="116">
        <f t="shared" si="23"/>
        <v>0</v>
      </c>
    </row>
    <row r="341" spans="1:20" x14ac:dyDescent="0.25">
      <c r="A341" s="6">
        <v>1</v>
      </c>
      <c r="B341" s="49"/>
      <c r="C341" s="100"/>
      <c r="D341" s="456" t="str">
        <f t="shared" ref="D341:E341" si="140">D122</f>
        <v>3-13</v>
      </c>
      <c r="E341" s="455" t="str">
        <f t="shared" si="140"/>
        <v>新東部幹線</v>
      </c>
      <c r="F341" s="366"/>
      <c r="G341" s="455"/>
      <c r="H341" s="455"/>
      <c r="I341" s="51"/>
      <c r="J341" s="51"/>
      <c r="K341" s="407"/>
      <c r="L341" s="84">
        <f>IF(AND(ISNUMBER(L122),ISBLANK(M122)),$T122-$T123,0)</f>
        <v>0</v>
      </c>
      <c r="M341" s="85">
        <f t="shared" ref="M341:R341" si="141">IF(AND(ISNUMBER(M122),ISBLANK(N122)),$T122-$T123,0)</f>
        <v>0</v>
      </c>
      <c r="N341" s="85">
        <f t="shared" si="141"/>
        <v>0</v>
      </c>
      <c r="O341" s="86">
        <f t="shared" si="141"/>
        <v>0</v>
      </c>
      <c r="P341" s="85">
        <f t="shared" si="141"/>
        <v>0</v>
      </c>
      <c r="Q341" s="85">
        <f t="shared" si="141"/>
        <v>0</v>
      </c>
      <c r="R341" s="85">
        <f t="shared" si="141"/>
        <v>0</v>
      </c>
      <c r="S341" s="86">
        <f>IF(ISNUMBER(S122),$T122-$T123,0)</f>
        <v>0</v>
      </c>
      <c r="T341" s="87">
        <f t="shared" si="23"/>
        <v>0</v>
      </c>
    </row>
    <row r="342" spans="1:20" x14ac:dyDescent="0.25">
      <c r="A342" s="6">
        <v>1</v>
      </c>
      <c r="B342" s="49"/>
      <c r="C342" s="100"/>
      <c r="D342" s="456" t="str">
        <f t="shared" ref="D342:E342" si="142">D124</f>
        <v>3-14</v>
      </c>
      <c r="E342" s="455" t="str">
        <f t="shared" si="142"/>
        <v>新東部幹線</v>
      </c>
      <c r="F342" s="366"/>
      <c r="G342" s="455"/>
      <c r="H342" s="455"/>
      <c r="I342" s="51"/>
      <c r="J342" s="51"/>
      <c r="K342" s="407"/>
      <c r="L342" s="84">
        <f>IF(AND(ISNUMBER(L124),ISBLANK(M124)),$T124-$T125,0)</f>
        <v>0</v>
      </c>
      <c r="M342" s="85">
        <f t="shared" ref="M342:R342" si="143">IF(AND(ISNUMBER(M124),ISBLANK(N124)),$T124-$T125,0)</f>
        <v>0</v>
      </c>
      <c r="N342" s="85">
        <f t="shared" si="143"/>
        <v>0</v>
      </c>
      <c r="O342" s="86">
        <f t="shared" si="143"/>
        <v>0</v>
      </c>
      <c r="P342" s="85">
        <f t="shared" si="143"/>
        <v>0</v>
      </c>
      <c r="Q342" s="85">
        <f t="shared" si="143"/>
        <v>0</v>
      </c>
      <c r="R342" s="85">
        <f t="shared" si="143"/>
        <v>0</v>
      </c>
      <c r="S342" s="86">
        <f>IF(ISNUMBER(S124),$T124-$T125,0)</f>
        <v>0</v>
      </c>
      <c r="T342" s="87">
        <f t="shared" si="23"/>
        <v>0</v>
      </c>
    </row>
    <row r="343" spans="1:20" x14ac:dyDescent="0.25">
      <c r="A343" s="6">
        <v>1</v>
      </c>
      <c r="B343" s="49"/>
      <c r="C343" s="100"/>
      <c r="D343" s="187" t="str">
        <f t="shared" ref="D343:E343" si="144">D126</f>
        <v>4-01</v>
      </c>
      <c r="E343" s="168" t="str">
        <f t="shared" si="144"/>
        <v>築港枝線</v>
      </c>
      <c r="F343" s="167"/>
      <c r="G343" s="168"/>
      <c r="H343" s="168"/>
      <c r="I343" s="59"/>
      <c r="J343" s="59"/>
      <c r="K343" s="409"/>
      <c r="L343" s="61">
        <f>IF(AND(ISNUMBER(L126),ISBLANK(M126)),$T126-$T127,0)</f>
        <v>0</v>
      </c>
      <c r="M343" s="62">
        <f t="shared" ref="M343:R343" si="145">IF(AND(ISNUMBER(M126),ISBLANK(N126)),$T126-$T127,0)</f>
        <v>0</v>
      </c>
      <c r="N343" s="62">
        <f t="shared" si="145"/>
        <v>0</v>
      </c>
      <c r="O343" s="63">
        <f t="shared" si="145"/>
        <v>0</v>
      </c>
      <c r="P343" s="62">
        <f t="shared" si="145"/>
        <v>0</v>
      </c>
      <c r="Q343" s="62">
        <f t="shared" si="145"/>
        <v>0</v>
      </c>
      <c r="R343" s="62">
        <f t="shared" si="145"/>
        <v>0</v>
      </c>
      <c r="S343" s="63">
        <f>IF(ISNUMBER(S126),$T126-$T127,0)</f>
        <v>0</v>
      </c>
      <c r="T343" s="64">
        <f t="shared" si="23"/>
        <v>0</v>
      </c>
    </row>
    <row r="344" spans="1:20" x14ac:dyDescent="0.25">
      <c r="B344" s="49"/>
      <c r="C344" s="100"/>
      <c r="D344" s="189" t="str">
        <f t="shared" ref="D344:E344" si="146">D128</f>
        <v>4-01</v>
      </c>
      <c r="E344" s="173" t="str">
        <f t="shared" si="146"/>
        <v>築港枝線</v>
      </c>
      <c r="F344" s="172"/>
      <c r="G344" s="173"/>
      <c r="H344" s="173"/>
      <c r="I344" s="92"/>
      <c r="J344" s="92"/>
      <c r="K344" s="411"/>
      <c r="L344" s="94">
        <f>IF(AND(ISNUMBER(L128),ISBLANK(M128)),$T128-$T129,0)</f>
        <v>0</v>
      </c>
      <c r="M344" s="95">
        <f t="shared" ref="M344:R344" si="147">IF(AND(ISNUMBER(M128),ISBLANK(N128)),$T128-$T129,0)</f>
        <v>0</v>
      </c>
      <c r="N344" s="95">
        <f t="shared" si="147"/>
        <v>0</v>
      </c>
      <c r="O344" s="96">
        <f t="shared" si="147"/>
        <v>0</v>
      </c>
      <c r="P344" s="95">
        <f t="shared" si="147"/>
        <v>0</v>
      </c>
      <c r="Q344" s="95">
        <f t="shared" si="147"/>
        <v>0</v>
      </c>
      <c r="R344" s="95">
        <f t="shared" si="147"/>
        <v>0</v>
      </c>
      <c r="S344" s="96">
        <f>IF(ISNUMBER(S128),$T128-$T129,0)</f>
        <v>0</v>
      </c>
      <c r="T344" s="97">
        <f t="shared" si="23"/>
        <v>0</v>
      </c>
    </row>
    <row r="345" spans="1:20" x14ac:dyDescent="0.25">
      <c r="A345" s="6">
        <v>1</v>
      </c>
      <c r="B345" s="49"/>
      <c r="C345" s="100"/>
      <c r="D345" s="457" t="str">
        <f t="shared" ref="D345:E345" si="148">D130</f>
        <v>4-02</v>
      </c>
      <c r="E345" s="458" t="str">
        <f t="shared" si="148"/>
        <v>池島枝管</v>
      </c>
      <c r="F345" s="457"/>
      <c r="G345" s="458"/>
      <c r="H345" s="458"/>
      <c r="I345" s="485"/>
      <c r="J345" s="485"/>
      <c r="K345" s="486"/>
      <c r="L345" s="459">
        <f>IF(AND(ISNUMBER(L130),ISBLANK(M130)),$T130-$T131,0)</f>
        <v>0</v>
      </c>
      <c r="M345" s="460">
        <f t="shared" ref="M345:R345" si="149">IF(AND(ISNUMBER(M130),ISBLANK(N130)),$T130-$T131,0)</f>
        <v>0</v>
      </c>
      <c r="N345" s="460">
        <f t="shared" si="149"/>
        <v>0</v>
      </c>
      <c r="O345" s="461">
        <f t="shared" si="149"/>
        <v>0</v>
      </c>
      <c r="P345" s="460">
        <f t="shared" si="149"/>
        <v>0</v>
      </c>
      <c r="Q345" s="460">
        <f t="shared" si="149"/>
        <v>0</v>
      </c>
      <c r="R345" s="460">
        <f t="shared" si="149"/>
        <v>0</v>
      </c>
      <c r="S345" s="461">
        <f>IF(ISNUMBER(S130),$T130-$T131,0)</f>
        <v>0</v>
      </c>
      <c r="T345" s="462">
        <f t="shared" si="23"/>
        <v>0</v>
      </c>
    </row>
    <row r="346" spans="1:20" x14ac:dyDescent="0.25">
      <c r="B346" s="49"/>
      <c r="C346" s="100"/>
      <c r="D346" s="427" t="str">
        <f t="shared" ref="D346:E346" si="150">D132</f>
        <v>4-02</v>
      </c>
      <c r="E346" s="428" t="str">
        <f t="shared" si="150"/>
        <v>池島枝管</v>
      </c>
      <c r="F346" s="427"/>
      <c r="G346" s="428"/>
      <c r="H346" s="428"/>
      <c r="I346" s="111"/>
      <c r="J346" s="111"/>
      <c r="K346" s="450"/>
      <c r="L346" s="113">
        <f>IF(AND(ISNUMBER(L132),ISBLANK(M132)),$T132-$T133,0)</f>
        <v>0</v>
      </c>
      <c r="M346" s="114">
        <f t="shared" ref="M346:R346" si="151">IF(AND(ISNUMBER(M132),ISBLANK(N132)),$T132-$T133,0)</f>
        <v>0</v>
      </c>
      <c r="N346" s="114">
        <f t="shared" si="151"/>
        <v>0</v>
      </c>
      <c r="O346" s="115">
        <f t="shared" si="151"/>
        <v>0</v>
      </c>
      <c r="P346" s="114">
        <f t="shared" si="151"/>
        <v>0</v>
      </c>
      <c r="Q346" s="114">
        <f t="shared" si="151"/>
        <v>0</v>
      </c>
      <c r="R346" s="114">
        <f t="shared" si="151"/>
        <v>0</v>
      </c>
      <c r="S346" s="115">
        <f>IF(ISNUMBER(S132),$T132-$T133,0)</f>
        <v>0</v>
      </c>
      <c r="T346" s="116">
        <f t="shared" si="23"/>
        <v>0</v>
      </c>
    </row>
    <row r="347" spans="1:20" x14ac:dyDescent="0.25">
      <c r="A347" s="6">
        <v>1</v>
      </c>
      <c r="B347" s="49"/>
      <c r="C347" s="100"/>
      <c r="D347" s="456" t="str">
        <f t="shared" ref="D347:E347" si="152">D134</f>
        <v>4-03</v>
      </c>
      <c r="E347" s="455" t="str">
        <f t="shared" si="152"/>
        <v>西部幹線</v>
      </c>
      <c r="F347" s="366"/>
      <c r="G347" s="455"/>
      <c r="H347" s="455"/>
      <c r="I347" s="51"/>
      <c r="J347" s="51"/>
      <c r="K347" s="407"/>
      <c r="L347" s="84">
        <f>IF(AND(ISNUMBER(L134),ISBLANK(M134)),$T134-$T135,0)</f>
        <v>0</v>
      </c>
      <c r="M347" s="85">
        <f t="shared" ref="M347:R347" si="153">IF(AND(ISNUMBER(M134),ISBLANK(N134)),$T134-$T135,0)</f>
        <v>0</v>
      </c>
      <c r="N347" s="85">
        <f t="shared" si="153"/>
        <v>0</v>
      </c>
      <c r="O347" s="86">
        <f t="shared" si="153"/>
        <v>0</v>
      </c>
      <c r="P347" s="85">
        <f t="shared" si="153"/>
        <v>0</v>
      </c>
      <c r="Q347" s="85">
        <f t="shared" si="153"/>
        <v>0</v>
      </c>
      <c r="R347" s="85">
        <f t="shared" si="153"/>
        <v>0</v>
      </c>
      <c r="S347" s="86">
        <f>IF(ISNUMBER(S134),$T134-$T135,0)</f>
        <v>0</v>
      </c>
      <c r="T347" s="87">
        <f t="shared" si="23"/>
        <v>0</v>
      </c>
    </row>
    <row r="348" spans="1:20" x14ac:dyDescent="0.25">
      <c r="A348" s="6">
        <v>1</v>
      </c>
      <c r="B348" s="49"/>
      <c r="C348" s="100"/>
      <c r="D348" s="456" t="str">
        <f t="shared" ref="D348:E348" si="154">D136</f>
        <v>4-04</v>
      </c>
      <c r="E348" s="455" t="str">
        <f t="shared" si="154"/>
        <v>池島枝管</v>
      </c>
      <c r="F348" s="366"/>
      <c r="G348" s="455"/>
      <c r="H348" s="455"/>
      <c r="I348" s="51"/>
      <c r="J348" s="51"/>
      <c r="K348" s="407"/>
      <c r="L348" s="84">
        <f>IF(AND(ISNUMBER(L136),ISBLANK(M136)),$T136-$T137,0)</f>
        <v>0</v>
      </c>
      <c r="M348" s="85">
        <f t="shared" ref="M348:R348" si="155">IF(AND(ISNUMBER(M136),ISBLANK(N136)),$T136-$T137,0)</f>
        <v>0</v>
      </c>
      <c r="N348" s="85">
        <f t="shared" si="155"/>
        <v>0</v>
      </c>
      <c r="O348" s="86">
        <f t="shared" si="155"/>
        <v>0</v>
      </c>
      <c r="P348" s="85">
        <f t="shared" si="155"/>
        <v>0</v>
      </c>
      <c r="Q348" s="85">
        <f t="shared" si="155"/>
        <v>0</v>
      </c>
      <c r="R348" s="85">
        <f t="shared" si="155"/>
        <v>0</v>
      </c>
      <c r="S348" s="86">
        <f>IF(ISNUMBER(S136),$T136-$T137,0)</f>
        <v>0</v>
      </c>
      <c r="T348" s="87">
        <f t="shared" ref="T348:T355" si="156">SUM(L348:S348)</f>
        <v>0</v>
      </c>
    </row>
    <row r="349" spans="1:20" x14ac:dyDescent="0.25">
      <c r="A349" s="6">
        <v>1</v>
      </c>
      <c r="B349" s="49"/>
      <c r="C349" s="100"/>
      <c r="D349" s="456" t="str">
        <f t="shared" ref="D349:E349" si="157">D138</f>
        <v>4-05</v>
      </c>
      <c r="E349" s="455" t="str">
        <f t="shared" si="157"/>
        <v>久宝寺枝管</v>
      </c>
      <c r="F349" s="366"/>
      <c r="G349" s="455"/>
      <c r="H349" s="455"/>
      <c r="I349" s="51"/>
      <c r="J349" s="51"/>
      <c r="K349" s="407"/>
      <c r="L349" s="84">
        <f>IF(AND(ISNUMBER(L138),ISBLANK(M138)),$T138-$T139,0)</f>
        <v>0</v>
      </c>
      <c r="M349" s="85">
        <f t="shared" ref="M349:R349" si="158">IF(AND(ISNUMBER(M138),ISBLANK(N138)),$T138-$T139,0)</f>
        <v>0</v>
      </c>
      <c r="N349" s="85">
        <f t="shared" si="158"/>
        <v>0</v>
      </c>
      <c r="O349" s="86">
        <f t="shared" si="158"/>
        <v>0</v>
      </c>
      <c r="P349" s="85">
        <f t="shared" si="158"/>
        <v>0</v>
      </c>
      <c r="Q349" s="85">
        <f t="shared" si="158"/>
        <v>0</v>
      </c>
      <c r="R349" s="85">
        <f t="shared" si="158"/>
        <v>0</v>
      </c>
      <c r="S349" s="86">
        <f>IF(ISNUMBER(S138),$T138-$T139,0)</f>
        <v>0</v>
      </c>
      <c r="T349" s="87">
        <f t="shared" si="156"/>
        <v>0</v>
      </c>
    </row>
    <row r="350" spans="1:20" x14ac:dyDescent="0.25">
      <c r="A350" s="6">
        <v>1</v>
      </c>
      <c r="B350" s="49"/>
      <c r="C350" s="100"/>
      <c r="D350" s="456" t="str">
        <f t="shared" ref="D350:E350" si="159">D140</f>
        <v>4-06</v>
      </c>
      <c r="E350" s="455" t="str">
        <f t="shared" si="159"/>
        <v>高麗橋枝線</v>
      </c>
      <c r="F350" s="366"/>
      <c r="G350" s="455"/>
      <c r="H350" s="455"/>
      <c r="I350" s="51"/>
      <c r="J350" s="51"/>
      <c r="K350" s="407"/>
      <c r="L350" s="84">
        <f>IF(AND(ISNUMBER(L140),ISBLANK(M140)),$T140-$T141,0)</f>
        <v>0</v>
      </c>
      <c r="M350" s="85">
        <f t="shared" ref="M350:R350" si="160">IF(AND(ISNUMBER(M140),ISBLANK(N140)),$T140-$T141,0)</f>
        <v>0</v>
      </c>
      <c r="N350" s="85">
        <f t="shared" si="160"/>
        <v>0</v>
      </c>
      <c r="O350" s="86">
        <f t="shared" si="160"/>
        <v>0</v>
      </c>
      <c r="P350" s="85">
        <f t="shared" si="160"/>
        <v>0</v>
      </c>
      <c r="Q350" s="85">
        <f t="shared" si="160"/>
        <v>0</v>
      </c>
      <c r="R350" s="85">
        <f t="shared" si="160"/>
        <v>0</v>
      </c>
      <c r="S350" s="86">
        <f>IF(ISNUMBER(S140),$T140-$T141,0)</f>
        <v>0</v>
      </c>
      <c r="T350" s="87">
        <f t="shared" si="156"/>
        <v>0</v>
      </c>
    </row>
    <row r="351" spans="1:20" x14ac:dyDescent="0.25">
      <c r="A351" s="6">
        <v>1</v>
      </c>
      <c r="B351" s="49"/>
      <c r="C351" s="100"/>
      <c r="D351" s="456" t="str">
        <f t="shared" ref="D351:E351" si="161">D142</f>
        <v>4-07</v>
      </c>
      <c r="E351" s="455" t="str">
        <f t="shared" si="161"/>
        <v>高麗橋枝線</v>
      </c>
      <c r="F351" s="366"/>
      <c r="G351" s="455"/>
      <c r="H351" s="455"/>
      <c r="I351" s="51"/>
      <c r="J351" s="51"/>
      <c r="K351" s="407"/>
      <c r="L351" s="84">
        <f>IF(AND(ISNUMBER(L142),ISBLANK(M142)),$T142-$T143,0)</f>
        <v>0</v>
      </c>
      <c r="M351" s="85">
        <f t="shared" ref="M351:R351" si="162">IF(AND(ISNUMBER(M142),ISBLANK(N142)),$T142-$T143,0)</f>
        <v>0</v>
      </c>
      <c r="N351" s="85">
        <f t="shared" si="162"/>
        <v>0</v>
      </c>
      <c r="O351" s="86">
        <f t="shared" si="162"/>
        <v>0</v>
      </c>
      <c r="P351" s="85">
        <f t="shared" si="162"/>
        <v>0</v>
      </c>
      <c r="Q351" s="85">
        <f t="shared" si="162"/>
        <v>0</v>
      </c>
      <c r="R351" s="85">
        <f t="shared" si="162"/>
        <v>0</v>
      </c>
      <c r="S351" s="86">
        <f>IF(ISNUMBER(S142),$T142-$T143,0)</f>
        <v>0</v>
      </c>
      <c r="T351" s="87">
        <f t="shared" si="156"/>
        <v>0</v>
      </c>
    </row>
    <row r="352" spans="1:20" x14ac:dyDescent="0.25">
      <c r="A352" s="6">
        <v>1</v>
      </c>
      <c r="B352" s="49"/>
      <c r="C352" s="100"/>
      <c r="D352" s="456" t="str">
        <f t="shared" ref="D352:E352" si="163">D144</f>
        <v>4-08</v>
      </c>
      <c r="E352" s="455" t="str">
        <f t="shared" si="163"/>
        <v>御堂筋枝線</v>
      </c>
      <c r="F352" s="366"/>
      <c r="G352" s="455"/>
      <c r="H352" s="455"/>
      <c r="I352" s="51"/>
      <c r="J352" s="51"/>
      <c r="K352" s="407"/>
      <c r="L352" s="84">
        <f>IF(AND(ISNUMBER(L144),ISBLANK(M144)),$T144-$T145,0)</f>
        <v>0</v>
      </c>
      <c r="M352" s="85">
        <f t="shared" ref="M352:R352" si="164">IF(AND(ISNUMBER(M144),ISBLANK(N144)),$T144-$T145,0)</f>
        <v>0</v>
      </c>
      <c r="N352" s="85">
        <f t="shared" si="164"/>
        <v>0</v>
      </c>
      <c r="O352" s="86">
        <f t="shared" si="164"/>
        <v>0</v>
      </c>
      <c r="P352" s="85">
        <f t="shared" si="164"/>
        <v>0</v>
      </c>
      <c r="Q352" s="85">
        <f t="shared" si="164"/>
        <v>0</v>
      </c>
      <c r="R352" s="85">
        <f t="shared" si="164"/>
        <v>0</v>
      </c>
      <c r="S352" s="86">
        <f>IF(ISNUMBER(S144),$T144-$T145,0)</f>
        <v>0</v>
      </c>
      <c r="T352" s="87">
        <f t="shared" si="156"/>
        <v>0</v>
      </c>
    </row>
    <row r="353" spans="1:20" x14ac:dyDescent="0.25">
      <c r="A353" s="6">
        <v>1</v>
      </c>
      <c r="B353" s="49"/>
      <c r="C353" s="100"/>
      <c r="D353" s="456" t="str">
        <f t="shared" ref="D353:E353" si="165">D146</f>
        <v>4-09</v>
      </c>
      <c r="E353" s="455" t="str">
        <f t="shared" si="165"/>
        <v>北堀江枝管</v>
      </c>
      <c r="F353" s="366"/>
      <c r="G353" s="455"/>
      <c r="H353" s="455"/>
      <c r="I353" s="51"/>
      <c r="J353" s="51"/>
      <c r="K353" s="407"/>
      <c r="L353" s="84">
        <f>IF(AND(ISNUMBER(L146),ISBLANK(M146)),$T146-$T147,0)</f>
        <v>0</v>
      </c>
      <c r="M353" s="85">
        <f t="shared" ref="M353:R353" si="166">IF(AND(ISNUMBER(M146),ISBLANK(N146)),$T146-$T147,0)</f>
        <v>0</v>
      </c>
      <c r="N353" s="85">
        <f t="shared" si="166"/>
        <v>0</v>
      </c>
      <c r="O353" s="86">
        <f t="shared" si="166"/>
        <v>0</v>
      </c>
      <c r="P353" s="85">
        <f t="shared" si="166"/>
        <v>0</v>
      </c>
      <c r="Q353" s="85">
        <f t="shared" si="166"/>
        <v>0</v>
      </c>
      <c r="R353" s="85">
        <f t="shared" si="166"/>
        <v>0</v>
      </c>
      <c r="S353" s="86">
        <f>IF(ISNUMBER(S146),$T146-$T147,0)</f>
        <v>0</v>
      </c>
      <c r="T353" s="87">
        <f t="shared" si="156"/>
        <v>0</v>
      </c>
    </row>
    <row r="354" spans="1:20" x14ac:dyDescent="0.25">
      <c r="A354" s="6">
        <v>1</v>
      </c>
      <c r="B354" s="49"/>
      <c r="C354" s="100"/>
      <c r="D354" s="456" t="str">
        <f t="shared" ref="D354:E354" si="167">D148</f>
        <v>4-10</v>
      </c>
      <c r="E354" s="455" t="str">
        <f t="shared" si="167"/>
        <v>板屋橋筋枝管</v>
      </c>
      <c r="F354" s="366"/>
      <c r="G354" s="455"/>
      <c r="H354" s="455"/>
      <c r="I354" s="51"/>
      <c r="J354" s="51"/>
      <c r="K354" s="407"/>
      <c r="L354" s="84">
        <f>IF(AND(ISNUMBER(L148),ISBLANK(M148)),$T148-$T149,0)</f>
        <v>0</v>
      </c>
      <c r="M354" s="85">
        <f t="shared" ref="M354:R354" si="168">IF(AND(ISNUMBER(M148),ISBLANK(N148)),$T148-$T149,0)</f>
        <v>0</v>
      </c>
      <c r="N354" s="85">
        <f t="shared" si="168"/>
        <v>0</v>
      </c>
      <c r="O354" s="86">
        <f t="shared" si="168"/>
        <v>0</v>
      </c>
      <c r="P354" s="85">
        <f t="shared" si="168"/>
        <v>0</v>
      </c>
      <c r="Q354" s="85">
        <f t="shared" si="168"/>
        <v>0</v>
      </c>
      <c r="R354" s="85">
        <f t="shared" si="168"/>
        <v>0</v>
      </c>
      <c r="S354" s="86">
        <f>IF(ISNUMBER(S148),$T148-$T149,0)</f>
        <v>0</v>
      </c>
      <c r="T354" s="87">
        <f t="shared" si="156"/>
        <v>0</v>
      </c>
    </row>
    <row r="355" spans="1:20" x14ac:dyDescent="0.25">
      <c r="A355" s="6">
        <v>1</v>
      </c>
      <c r="B355" s="49"/>
      <c r="C355" s="100"/>
      <c r="D355" s="473" t="str">
        <f t="shared" ref="D355:E355" si="169">D150</f>
        <v>4-11</v>
      </c>
      <c r="E355" s="154" t="str">
        <f t="shared" si="169"/>
        <v>二ツ井戸枝線</v>
      </c>
      <c r="F355" s="488"/>
      <c r="G355" s="154"/>
      <c r="H355" s="154"/>
      <c r="I355" s="88"/>
      <c r="J355" s="88"/>
      <c r="K355" s="489"/>
      <c r="L355" s="53">
        <f>IF(AND(ISNUMBER(L150),ISBLANK(M150)),$T150-$T151,0)</f>
        <v>0</v>
      </c>
      <c r="M355" s="54">
        <f t="shared" ref="M355:R355" si="170">IF(AND(ISNUMBER(M150),ISBLANK(N150)),$T150-$T151,0)</f>
        <v>0</v>
      </c>
      <c r="N355" s="54">
        <f t="shared" si="170"/>
        <v>0</v>
      </c>
      <c r="O355" s="55">
        <f t="shared" si="170"/>
        <v>0</v>
      </c>
      <c r="P355" s="54">
        <f t="shared" si="170"/>
        <v>0</v>
      </c>
      <c r="Q355" s="54">
        <f t="shared" si="170"/>
        <v>0</v>
      </c>
      <c r="R355" s="54">
        <f t="shared" si="170"/>
        <v>0</v>
      </c>
      <c r="S355" s="55">
        <f>IF(ISNUMBER(S150),$T150-$T151,0)</f>
        <v>0</v>
      </c>
      <c r="T355" s="56">
        <f t="shared" si="156"/>
        <v>0</v>
      </c>
    </row>
    <row r="356" spans="1:20" x14ac:dyDescent="0.25">
      <c r="A356" s="6">
        <v>1</v>
      </c>
      <c r="B356" s="49"/>
      <c r="C356" s="100"/>
      <c r="D356" s="187" t="str">
        <f t="shared" ref="D356:E356" si="171">D152</f>
        <v>4-12</v>
      </c>
      <c r="E356" s="168" t="str">
        <f t="shared" si="171"/>
        <v>御堂筋枝線</v>
      </c>
      <c r="F356" s="167"/>
      <c r="G356" s="168"/>
      <c r="H356" s="168"/>
      <c r="I356" s="59"/>
      <c r="J356" s="59"/>
      <c r="K356" s="409"/>
      <c r="L356" s="61">
        <f>IF(AND(ISNUMBER(L152),ISBLANK(M152)),$T152-$T153,0)</f>
        <v>0</v>
      </c>
      <c r="M356" s="62">
        <f t="shared" ref="M356:R356" si="172">IF(AND(ISNUMBER(M152),ISBLANK(N152)),$T152-$T153,0)</f>
        <v>0</v>
      </c>
      <c r="N356" s="62">
        <f t="shared" si="172"/>
        <v>0</v>
      </c>
      <c r="O356" s="63">
        <f t="shared" si="172"/>
        <v>0</v>
      </c>
      <c r="P356" s="62">
        <f t="shared" si="172"/>
        <v>0</v>
      </c>
      <c r="Q356" s="62">
        <f t="shared" si="172"/>
        <v>0</v>
      </c>
      <c r="R356" s="62">
        <f t="shared" si="172"/>
        <v>0</v>
      </c>
      <c r="S356" s="63">
        <f>IF(ISNUMBER(S152),$T152-$T153,0)</f>
        <v>0</v>
      </c>
      <c r="T356" s="64">
        <f t="shared" ref="T356:T406" si="173">SUM(L356:S356)</f>
        <v>0</v>
      </c>
    </row>
    <row r="357" spans="1:20" x14ac:dyDescent="0.25">
      <c r="B357" s="49"/>
      <c r="C357" s="100"/>
      <c r="D357" s="189" t="str">
        <f t="shared" ref="D357:E357" si="174">D154</f>
        <v>4-12</v>
      </c>
      <c r="E357" s="173" t="str">
        <f t="shared" si="174"/>
        <v>二ツ井戸枝線</v>
      </c>
      <c r="F357" s="172"/>
      <c r="G357" s="173"/>
      <c r="H357" s="173"/>
      <c r="I357" s="92"/>
      <c r="J357" s="92"/>
      <c r="K357" s="411"/>
      <c r="L357" s="94">
        <f>IF(AND(ISNUMBER(L154),ISBLANK(M154)),$T154-$T155,0)</f>
        <v>0</v>
      </c>
      <c r="M357" s="95">
        <f t="shared" ref="M357:R357" si="175">IF(AND(ISNUMBER(M154),ISBLANK(N154)),$T154-$T155,0)</f>
        <v>0</v>
      </c>
      <c r="N357" s="95">
        <f t="shared" si="175"/>
        <v>0</v>
      </c>
      <c r="O357" s="96">
        <f t="shared" si="175"/>
        <v>0</v>
      </c>
      <c r="P357" s="95">
        <f t="shared" si="175"/>
        <v>0</v>
      </c>
      <c r="Q357" s="95">
        <f t="shared" si="175"/>
        <v>0</v>
      </c>
      <c r="R357" s="95">
        <f t="shared" si="175"/>
        <v>0</v>
      </c>
      <c r="S357" s="96">
        <f>IF(ISNUMBER(S154),$T154-$T155,0)</f>
        <v>0</v>
      </c>
      <c r="T357" s="97">
        <f t="shared" si="173"/>
        <v>0</v>
      </c>
    </row>
    <row r="358" spans="1:20" x14ac:dyDescent="0.25">
      <c r="A358" s="6">
        <v>1</v>
      </c>
      <c r="B358" s="49"/>
      <c r="C358" s="100"/>
      <c r="D358" s="187" t="str">
        <f t="shared" ref="D358:E358" si="176">D156</f>
        <v>4-13</v>
      </c>
      <c r="E358" s="168" t="str">
        <f t="shared" si="176"/>
        <v>中部幹線</v>
      </c>
      <c r="F358" s="167"/>
      <c r="G358" s="168"/>
      <c r="H358" s="168"/>
      <c r="I358" s="59"/>
      <c r="J358" s="59"/>
      <c r="K358" s="409"/>
      <c r="L358" s="61">
        <f>IF(AND(ISNUMBER(L156),ISBLANK(M156)),$T156-$T157,0)</f>
        <v>0</v>
      </c>
      <c r="M358" s="62">
        <f t="shared" ref="M358:R358" si="177">IF(AND(ISNUMBER(M156),ISBLANK(N156)),$T156-$T157,0)</f>
        <v>0</v>
      </c>
      <c r="N358" s="62">
        <f t="shared" si="177"/>
        <v>0</v>
      </c>
      <c r="O358" s="63">
        <f t="shared" si="177"/>
        <v>0</v>
      </c>
      <c r="P358" s="62">
        <f t="shared" si="177"/>
        <v>0</v>
      </c>
      <c r="Q358" s="62">
        <f t="shared" si="177"/>
        <v>0</v>
      </c>
      <c r="R358" s="62">
        <f t="shared" si="177"/>
        <v>0</v>
      </c>
      <c r="S358" s="63">
        <f>IF(ISNUMBER(S156),$T156-$T157,0)</f>
        <v>0</v>
      </c>
      <c r="T358" s="64">
        <f t="shared" si="173"/>
        <v>0</v>
      </c>
    </row>
    <row r="359" spans="1:20" x14ac:dyDescent="0.25">
      <c r="B359" s="49"/>
      <c r="C359" s="100"/>
      <c r="D359" s="188" t="str">
        <f t="shared" ref="D359:E359" si="178">D158</f>
        <v>4-13</v>
      </c>
      <c r="E359" s="170" t="str">
        <f t="shared" si="178"/>
        <v>二ツ井戸枝線</v>
      </c>
      <c r="F359" s="169"/>
      <c r="G359" s="170"/>
      <c r="H359" s="170"/>
      <c r="I359" s="102"/>
      <c r="J359" s="102"/>
      <c r="K359" s="410"/>
      <c r="L359" s="104">
        <f>IF(AND(ISNUMBER(L158),ISBLANK(M158)),$T158-$T159,0)</f>
        <v>0</v>
      </c>
      <c r="M359" s="105">
        <f t="shared" ref="M359:R359" si="179">IF(AND(ISNUMBER(M158),ISBLANK(N158)),$T158-$T159,0)</f>
        <v>0</v>
      </c>
      <c r="N359" s="105">
        <f t="shared" si="179"/>
        <v>0</v>
      </c>
      <c r="O359" s="106">
        <f t="shared" si="179"/>
        <v>0</v>
      </c>
      <c r="P359" s="105">
        <f t="shared" si="179"/>
        <v>0</v>
      </c>
      <c r="Q359" s="105">
        <f t="shared" si="179"/>
        <v>0</v>
      </c>
      <c r="R359" s="105">
        <f t="shared" si="179"/>
        <v>0</v>
      </c>
      <c r="S359" s="106">
        <f>IF(ISNUMBER(S158),$T158-$T159,0)</f>
        <v>0</v>
      </c>
      <c r="T359" s="107">
        <f t="shared" si="173"/>
        <v>0</v>
      </c>
    </row>
    <row r="360" spans="1:20" x14ac:dyDescent="0.25">
      <c r="B360" s="49"/>
      <c r="C360" s="100"/>
      <c r="D360" s="189" t="str">
        <f t="shared" ref="D360:E360" si="180">D160</f>
        <v>4-14</v>
      </c>
      <c r="E360" s="173" t="str">
        <f t="shared" si="180"/>
        <v>湊町枝線</v>
      </c>
      <c r="F360" s="172"/>
      <c r="G360" s="173"/>
      <c r="H360" s="173"/>
      <c r="I360" s="92"/>
      <c r="J360" s="92"/>
      <c r="K360" s="411"/>
      <c r="L360" s="94">
        <f>IF(AND(ISNUMBER(L160),ISBLANK(M160)),$T160-$T161,0)</f>
        <v>0</v>
      </c>
      <c r="M360" s="95">
        <f t="shared" ref="M360:R360" si="181">IF(AND(ISNUMBER(M160),ISBLANK(N160)),$T160-$T161,0)</f>
        <v>0</v>
      </c>
      <c r="N360" s="95">
        <f t="shared" si="181"/>
        <v>0</v>
      </c>
      <c r="O360" s="96">
        <f t="shared" si="181"/>
        <v>0</v>
      </c>
      <c r="P360" s="95">
        <f t="shared" si="181"/>
        <v>0</v>
      </c>
      <c r="Q360" s="95">
        <f t="shared" si="181"/>
        <v>0</v>
      </c>
      <c r="R360" s="95">
        <f t="shared" si="181"/>
        <v>0</v>
      </c>
      <c r="S360" s="96">
        <f>IF(ISNUMBER(S160),$T160-$T161,0)</f>
        <v>0</v>
      </c>
      <c r="T360" s="97">
        <f t="shared" si="173"/>
        <v>0</v>
      </c>
    </row>
    <row r="361" spans="1:20" x14ac:dyDescent="0.25">
      <c r="A361" s="6">
        <v>1</v>
      </c>
      <c r="B361" s="49"/>
      <c r="C361" s="100"/>
      <c r="D361" s="456" t="str">
        <f t="shared" ref="D361:E361" si="182">D162</f>
        <v>4-15</v>
      </c>
      <c r="E361" s="455" t="str">
        <f t="shared" si="182"/>
        <v>堀江幹線</v>
      </c>
      <c r="F361" s="366"/>
      <c r="G361" s="455"/>
      <c r="H361" s="455"/>
      <c r="I361" s="51"/>
      <c r="J361" s="51"/>
      <c r="K361" s="407"/>
      <c r="L361" s="84">
        <f>IF(AND(ISNUMBER(L162),ISBLANK(M162)),$T162-$T163,0)</f>
        <v>0</v>
      </c>
      <c r="M361" s="85">
        <f t="shared" ref="M361:R361" si="183">IF(AND(ISNUMBER(M162),ISBLANK(N162)),$T162-$T163,0)</f>
        <v>0</v>
      </c>
      <c r="N361" s="85">
        <f t="shared" si="183"/>
        <v>0</v>
      </c>
      <c r="O361" s="86">
        <f t="shared" si="183"/>
        <v>0</v>
      </c>
      <c r="P361" s="85">
        <f t="shared" si="183"/>
        <v>0</v>
      </c>
      <c r="Q361" s="85">
        <f t="shared" si="183"/>
        <v>0</v>
      </c>
      <c r="R361" s="85">
        <f t="shared" si="183"/>
        <v>0</v>
      </c>
      <c r="S361" s="86">
        <f>IF(ISNUMBER(S162),$T162-$T163,0)</f>
        <v>0</v>
      </c>
      <c r="T361" s="87">
        <f t="shared" si="173"/>
        <v>0</v>
      </c>
    </row>
    <row r="362" spans="1:20" x14ac:dyDescent="0.25">
      <c r="A362" s="6">
        <v>1</v>
      </c>
      <c r="B362" s="49"/>
      <c r="C362" s="100"/>
      <c r="D362" s="456" t="str">
        <f t="shared" ref="D362:E362" si="184">D164</f>
        <v>4-16</v>
      </c>
      <c r="E362" s="455" t="str">
        <f t="shared" si="184"/>
        <v>堀江幹線</v>
      </c>
      <c r="F362" s="366"/>
      <c r="G362" s="455"/>
      <c r="H362" s="455"/>
      <c r="I362" s="51"/>
      <c r="J362" s="51"/>
      <c r="K362" s="407"/>
      <c r="L362" s="84">
        <f>IF(AND(ISNUMBER(L164),ISBLANK(M164)),$T164-$T165,0)</f>
        <v>0</v>
      </c>
      <c r="M362" s="85">
        <f t="shared" ref="M362:R362" si="185">IF(AND(ISNUMBER(M164),ISBLANK(N164)),$T164-$T165,0)</f>
        <v>0</v>
      </c>
      <c r="N362" s="85">
        <f t="shared" si="185"/>
        <v>0</v>
      </c>
      <c r="O362" s="86">
        <f t="shared" si="185"/>
        <v>0</v>
      </c>
      <c r="P362" s="85">
        <f t="shared" si="185"/>
        <v>0</v>
      </c>
      <c r="Q362" s="85">
        <f t="shared" si="185"/>
        <v>0</v>
      </c>
      <c r="R362" s="85">
        <f t="shared" si="185"/>
        <v>0</v>
      </c>
      <c r="S362" s="86">
        <f>IF(ISNUMBER(S164),$T164-$T165,0)</f>
        <v>0</v>
      </c>
      <c r="T362" s="87">
        <f t="shared" si="173"/>
        <v>0</v>
      </c>
    </row>
    <row r="363" spans="1:20" x14ac:dyDescent="0.25">
      <c r="A363" s="6">
        <v>1</v>
      </c>
      <c r="B363" s="49"/>
      <c r="C363" s="100"/>
      <c r="D363" s="456" t="str">
        <f t="shared" ref="D363:E363" si="186">D166</f>
        <v>4-17</v>
      </c>
      <c r="E363" s="455" t="str">
        <f t="shared" si="186"/>
        <v>十三間堀枝線</v>
      </c>
      <c r="F363" s="366"/>
      <c r="G363" s="455"/>
      <c r="H363" s="455"/>
      <c r="I363" s="51"/>
      <c r="J363" s="51"/>
      <c r="K363" s="407"/>
      <c r="L363" s="84">
        <f>IF(AND(ISNUMBER(L166),ISBLANK(M166)),$T166-$T167,0)</f>
        <v>0</v>
      </c>
      <c r="M363" s="85">
        <f t="shared" ref="M363:R363" si="187">IF(AND(ISNUMBER(M166),ISBLANK(N166)),$T166-$T167,0)</f>
        <v>0</v>
      </c>
      <c r="N363" s="85">
        <f t="shared" si="187"/>
        <v>0</v>
      </c>
      <c r="O363" s="86">
        <f t="shared" si="187"/>
        <v>0</v>
      </c>
      <c r="P363" s="85">
        <f t="shared" si="187"/>
        <v>0</v>
      </c>
      <c r="Q363" s="85">
        <f t="shared" si="187"/>
        <v>0</v>
      </c>
      <c r="R363" s="85">
        <f t="shared" si="187"/>
        <v>0</v>
      </c>
      <c r="S363" s="86">
        <f>IF(ISNUMBER(S166),$T166-$T167,0)</f>
        <v>0</v>
      </c>
      <c r="T363" s="87">
        <f t="shared" si="173"/>
        <v>0</v>
      </c>
    </row>
    <row r="364" spans="1:20" x14ac:dyDescent="0.25">
      <c r="A364" s="6">
        <v>1</v>
      </c>
      <c r="B364" s="49"/>
      <c r="C364" s="100"/>
      <c r="D364" s="456" t="str">
        <f t="shared" ref="D364:E364" si="188">D168</f>
        <v>4-18</v>
      </c>
      <c r="E364" s="455" t="str">
        <f t="shared" si="188"/>
        <v>堀江幹線</v>
      </c>
      <c r="F364" s="366"/>
      <c r="G364" s="455"/>
      <c r="H364" s="455"/>
      <c r="I364" s="51"/>
      <c r="J364" s="51"/>
      <c r="K364" s="407"/>
      <c r="L364" s="84">
        <f>IF(AND(ISNUMBER(L168),ISBLANK(M168)),$T168-$T169,0)</f>
        <v>0</v>
      </c>
      <c r="M364" s="85">
        <f t="shared" ref="M364:R364" si="189">IF(AND(ISNUMBER(M168),ISBLANK(N168)),$T168-$T169,0)</f>
        <v>0</v>
      </c>
      <c r="N364" s="85">
        <f t="shared" si="189"/>
        <v>0</v>
      </c>
      <c r="O364" s="86">
        <f t="shared" si="189"/>
        <v>0</v>
      </c>
      <c r="P364" s="85">
        <f t="shared" si="189"/>
        <v>0</v>
      </c>
      <c r="Q364" s="85">
        <f t="shared" si="189"/>
        <v>0</v>
      </c>
      <c r="R364" s="85">
        <f t="shared" si="189"/>
        <v>0</v>
      </c>
      <c r="S364" s="86">
        <f>IF(ISNUMBER(S168),$T168-$T169,0)</f>
        <v>0</v>
      </c>
      <c r="T364" s="87">
        <f t="shared" si="173"/>
        <v>0</v>
      </c>
    </row>
    <row r="365" spans="1:20" x14ac:dyDescent="0.25">
      <c r="A365" s="6">
        <v>1</v>
      </c>
      <c r="B365" s="49"/>
      <c r="C365" s="100"/>
      <c r="D365" s="456" t="str">
        <f t="shared" ref="D365:E365" si="190">D170</f>
        <v>4-19</v>
      </c>
      <c r="E365" s="455" t="str">
        <f t="shared" si="190"/>
        <v>板屋橋筋枝管</v>
      </c>
      <c r="F365" s="366"/>
      <c r="G365" s="455"/>
      <c r="H365" s="455"/>
      <c r="I365" s="51"/>
      <c r="J365" s="51"/>
      <c r="K365" s="407"/>
      <c r="L365" s="84">
        <f>IF(AND(ISNUMBER(L170),ISBLANK(M170)),$T170-$T171,0)</f>
        <v>0</v>
      </c>
      <c r="M365" s="85">
        <f t="shared" ref="M365:R365" si="191">IF(AND(ISNUMBER(M170),ISBLANK(N170)),$T170-$T171,0)</f>
        <v>0</v>
      </c>
      <c r="N365" s="85">
        <f t="shared" si="191"/>
        <v>0</v>
      </c>
      <c r="O365" s="86">
        <f t="shared" si="191"/>
        <v>0</v>
      </c>
      <c r="P365" s="85">
        <f t="shared" si="191"/>
        <v>0</v>
      </c>
      <c r="Q365" s="85">
        <f t="shared" si="191"/>
        <v>0</v>
      </c>
      <c r="R365" s="85">
        <f t="shared" si="191"/>
        <v>0</v>
      </c>
      <c r="S365" s="86">
        <f>IF(ISNUMBER(S170),$T170-$T171,0)</f>
        <v>0</v>
      </c>
      <c r="T365" s="87">
        <f t="shared" si="173"/>
        <v>0</v>
      </c>
    </row>
    <row r="366" spans="1:20" x14ac:dyDescent="0.25">
      <c r="A366" s="6">
        <v>1</v>
      </c>
      <c r="B366" s="49"/>
      <c r="C366" s="100"/>
      <c r="D366" s="456" t="str">
        <f t="shared" ref="D366:E366" si="192">D172</f>
        <v>5-01</v>
      </c>
      <c r="E366" s="455" t="str">
        <f t="shared" si="192"/>
        <v>上汐町枝線</v>
      </c>
      <c r="F366" s="366"/>
      <c r="G366" s="455"/>
      <c r="H366" s="455"/>
      <c r="I366" s="51"/>
      <c r="J366" s="51"/>
      <c r="K366" s="407"/>
      <c r="L366" s="84">
        <f>IF(AND(ISNUMBER(L172),ISBLANK(M172)),$T172-$T172,0)</f>
        <v>0</v>
      </c>
      <c r="M366" s="85">
        <f t="shared" ref="M366:R366" si="193">IF(AND(ISNUMBER(M172),ISBLANK(N172)),$T172-$T172,0)</f>
        <v>0</v>
      </c>
      <c r="N366" s="85">
        <f t="shared" si="193"/>
        <v>0</v>
      </c>
      <c r="O366" s="86">
        <f t="shared" si="193"/>
        <v>0</v>
      </c>
      <c r="P366" s="85">
        <f t="shared" si="193"/>
        <v>0</v>
      </c>
      <c r="Q366" s="85">
        <f t="shared" si="193"/>
        <v>0</v>
      </c>
      <c r="R366" s="85">
        <f t="shared" si="193"/>
        <v>0</v>
      </c>
      <c r="S366" s="86">
        <f>IF(ISNUMBER(S172),$T172-$T173,0)</f>
        <v>0</v>
      </c>
      <c r="T366" s="87">
        <f t="shared" si="173"/>
        <v>0</v>
      </c>
    </row>
    <row r="367" spans="1:20" x14ac:dyDescent="0.25">
      <c r="A367" s="6">
        <v>1</v>
      </c>
      <c r="B367" s="49"/>
      <c r="C367" s="100"/>
      <c r="D367" s="456" t="str">
        <f t="shared" ref="D367:E367" si="194">D174</f>
        <v>5-01</v>
      </c>
      <c r="E367" s="455" t="str">
        <f t="shared" si="194"/>
        <v>上汐町枝線</v>
      </c>
      <c r="F367" s="366"/>
      <c r="G367" s="455"/>
      <c r="H367" s="455"/>
      <c r="I367" s="51"/>
      <c r="J367" s="51"/>
      <c r="K367" s="407"/>
      <c r="L367" s="84">
        <f>IF(AND(ISNUMBER(L174),ISBLANK(M174)),$T174-$T175,0)</f>
        <v>0</v>
      </c>
      <c r="M367" s="85">
        <f t="shared" ref="M367:R367" si="195">IF(AND(ISNUMBER(M174),ISBLANK(N174)),$T174-$T175,0)</f>
        <v>0</v>
      </c>
      <c r="N367" s="85">
        <f t="shared" si="195"/>
        <v>0</v>
      </c>
      <c r="O367" s="86">
        <f t="shared" si="195"/>
        <v>0</v>
      </c>
      <c r="P367" s="85">
        <f t="shared" si="195"/>
        <v>0</v>
      </c>
      <c r="Q367" s="85">
        <f t="shared" si="195"/>
        <v>0</v>
      </c>
      <c r="R367" s="85">
        <f t="shared" si="195"/>
        <v>0</v>
      </c>
      <c r="S367" s="86">
        <f>IF(ISNUMBER(S174),$T174-$T175,0)</f>
        <v>0</v>
      </c>
      <c r="T367" s="87">
        <f t="shared" si="173"/>
        <v>0</v>
      </c>
    </row>
    <row r="368" spans="1:20" x14ac:dyDescent="0.25">
      <c r="A368" s="6">
        <v>1</v>
      </c>
      <c r="B368" s="49"/>
      <c r="C368" s="100"/>
      <c r="D368" s="456" t="str">
        <f t="shared" ref="D368:E368" si="196">D176</f>
        <v>5-02</v>
      </c>
      <c r="E368" s="455" t="str">
        <f t="shared" si="196"/>
        <v>上汐町枝線</v>
      </c>
      <c r="F368" s="366"/>
      <c r="G368" s="455"/>
      <c r="H368" s="455"/>
      <c r="I368" s="51"/>
      <c r="J368" s="51"/>
      <c r="K368" s="407"/>
      <c r="L368" s="84">
        <f>IF(AND(ISNUMBER(L176),ISBLANK(M176)),$T176-$T177,0)</f>
        <v>0</v>
      </c>
      <c r="M368" s="85">
        <f t="shared" ref="M368:R368" si="197">IF(AND(ISNUMBER(M176),ISBLANK(N176)),$T176-$T177,0)</f>
        <v>0</v>
      </c>
      <c r="N368" s="85">
        <f t="shared" si="197"/>
        <v>0</v>
      </c>
      <c r="O368" s="86">
        <f t="shared" si="197"/>
        <v>0</v>
      </c>
      <c r="P368" s="85">
        <f t="shared" si="197"/>
        <v>0</v>
      </c>
      <c r="Q368" s="85">
        <f t="shared" si="197"/>
        <v>0</v>
      </c>
      <c r="R368" s="85">
        <f t="shared" si="197"/>
        <v>0</v>
      </c>
      <c r="S368" s="86">
        <f>IF(ISNUMBER(S176),$T176-$T177,0)</f>
        <v>0</v>
      </c>
      <c r="T368" s="87">
        <f t="shared" si="173"/>
        <v>0</v>
      </c>
    </row>
    <row r="369" spans="1:20" x14ac:dyDescent="0.25">
      <c r="A369" s="6">
        <v>1</v>
      </c>
      <c r="B369" s="49"/>
      <c r="C369" s="100"/>
      <c r="D369" s="456" t="str">
        <f t="shared" ref="D369:E369" si="198">D178</f>
        <v>5-03</v>
      </c>
      <c r="E369" s="455" t="str">
        <f t="shared" si="198"/>
        <v>上汐町枝線</v>
      </c>
      <c r="F369" s="366"/>
      <c r="G369" s="455"/>
      <c r="H369" s="455"/>
      <c r="I369" s="51"/>
      <c r="J369" s="51"/>
      <c r="K369" s="407"/>
      <c r="L369" s="84">
        <f>IF(AND(ISNUMBER(L178),ISBLANK(M178)),$T178-$T179,0)</f>
        <v>0</v>
      </c>
      <c r="M369" s="85">
        <f t="shared" ref="M369:R369" si="199">IF(AND(ISNUMBER(M178),ISBLANK(N178)),$T178-$T179,0)</f>
        <v>0</v>
      </c>
      <c r="N369" s="85">
        <f t="shared" si="199"/>
        <v>0</v>
      </c>
      <c r="O369" s="86">
        <f t="shared" si="199"/>
        <v>0</v>
      </c>
      <c r="P369" s="85">
        <f t="shared" si="199"/>
        <v>0</v>
      </c>
      <c r="Q369" s="85">
        <f t="shared" si="199"/>
        <v>0</v>
      </c>
      <c r="R369" s="85">
        <f t="shared" si="199"/>
        <v>0</v>
      </c>
      <c r="S369" s="86">
        <f>IF(ISNUMBER(S178),$T178-$T179,0)</f>
        <v>0</v>
      </c>
      <c r="T369" s="87">
        <f t="shared" si="173"/>
        <v>0</v>
      </c>
    </row>
    <row r="370" spans="1:20" x14ac:dyDescent="0.25">
      <c r="A370" s="6">
        <v>1</v>
      </c>
      <c r="B370" s="49"/>
      <c r="C370" s="100"/>
      <c r="D370" s="456" t="str">
        <f t="shared" ref="D370:E370" si="200">D180</f>
        <v>5-04</v>
      </c>
      <c r="E370" s="455" t="str">
        <f t="shared" si="200"/>
        <v>東雲枝線</v>
      </c>
      <c r="F370" s="366"/>
      <c r="G370" s="455"/>
      <c r="H370" s="455"/>
      <c r="I370" s="51"/>
      <c r="J370" s="51"/>
      <c r="K370" s="407"/>
      <c r="L370" s="84">
        <f>IF(AND(ISNUMBER(L180),ISBLANK(M180)),$T180-$T181,0)</f>
        <v>0</v>
      </c>
      <c r="M370" s="85">
        <f t="shared" ref="M370:R370" si="201">IF(AND(ISNUMBER(M180),ISBLANK(N180)),$T180-$T181,0)</f>
        <v>0</v>
      </c>
      <c r="N370" s="85">
        <f t="shared" si="201"/>
        <v>0</v>
      </c>
      <c r="O370" s="86">
        <f t="shared" si="201"/>
        <v>0</v>
      </c>
      <c r="P370" s="85">
        <f t="shared" si="201"/>
        <v>0</v>
      </c>
      <c r="Q370" s="85">
        <f t="shared" si="201"/>
        <v>0</v>
      </c>
      <c r="R370" s="85">
        <f t="shared" si="201"/>
        <v>0</v>
      </c>
      <c r="S370" s="86">
        <f>IF(ISNUMBER(S180),$T180-$T181,0)</f>
        <v>0</v>
      </c>
      <c r="T370" s="87">
        <f t="shared" si="173"/>
        <v>0</v>
      </c>
    </row>
    <row r="371" spans="1:20" x14ac:dyDescent="0.25">
      <c r="A371" s="6">
        <v>1</v>
      </c>
      <c r="B371" s="49"/>
      <c r="C371" s="100"/>
      <c r="D371" s="187" t="str">
        <f t="shared" ref="D371:E371" si="202">D182</f>
        <v>5-05</v>
      </c>
      <c r="E371" s="168" t="str">
        <f t="shared" si="202"/>
        <v>東部幹線</v>
      </c>
      <c r="F371" s="167"/>
      <c r="G371" s="168"/>
      <c r="H371" s="168"/>
      <c r="I371" s="59"/>
      <c r="J371" s="59"/>
      <c r="K371" s="409"/>
      <c r="L371" s="61">
        <f>IF(AND(ISNUMBER(L182),ISBLANK(M182)),$T182-$T183,0)</f>
        <v>0</v>
      </c>
      <c r="M371" s="62">
        <f t="shared" ref="M371:R371" si="203">IF(AND(ISNUMBER(M182),ISBLANK(N182)),$T182-$T183,0)</f>
        <v>0</v>
      </c>
      <c r="N371" s="62">
        <f t="shared" si="203"/>
        <v>0</v>
      </c>
      <c r="O371" s="63">
        <f t="shared" si="203"/>
        <v>0</v>
      </c>
      <c r="P371" s="62">
        <f t="shared" si="203"/>
        <v>0</v>
      </c>
      <c r="Q371" s="62">
        <f t="shared" si="203"/>
        <v>0</v>
      </c>
      <c r="R371" s="62">
        <f t="shared" si="203"/>
        <v>0</v>
      </c>
      <c r="S371" s="63">
        <f>IF(ISNUMBER(S182),$T182-$T183,0)</f>
        <v>0</v>
      </c>
      <c r="T371" s="64">
        <f t="shared" si="173"/>
        <v>0</v>
      </c>
    </row>
    <row r="372" spans="1:20" x14ac:dyDescent="0.25">
      <c r="B372" s="49"/>
      <c r="C372" s="100"/>
      <c r="D372" s="446" t="str">
        <f t="shared" ref="D372:E372" si="204">D184</f>
        <v>5-06</v>
      </c>
      <c r="E372" s="428" t="str">
        <f t="shared" si="204"/>
        <v>東部幹線</v>
      </c>
      <c r="F372" s="427"/>
      <c r="G372" s="428"/>
      <c r="H372" s="428"/>
      <c r="I372" s="111"/>
      <c r="J372" s="111"/>
      <c r="K372" s="450"/>
      <c r="L372" s="113">
        <f>IF(AND(ISNUMBER(L184),ISBLANK(M184)),$T184-$T185,0)</f>
        <v>0</v>
      </c>
      <c r="M372" s="114">
        <f t="shared" ref="M372:R372" si="205">IF(AND(ISNUMBER(M184),ISBLANK(N184)),$T184-$T185,0)</f>
        <v>0</v>
      </c>
      <c r="N372" s="114">
        <f t="shared" si="205"/>
        <v>0</v>
      </c>
      <c r="O372" s="115">
        <f t="shared" si="205"/>
        <v>0</v>
      </c>
      <c r="P372" s="114">
        <f t="shared" si="205"/>
        <v>0</v>
      </c>
      <c r="Q372" s="114">
        <f t="shared" si="205"/>
        <v>0</v>
      </c>
      <c r="R372" s="114">
        <f t="shared" si="205"/>
        <v>0</v>
      </c>
      <c r="S372" s="115">
        <f>IF(ISNUMBER(S184),$T184-$T185,0)</f>
        <v>0</v>
      </c>
      <c r="T372" s="116">
        <f t="shared" si="173"/>
        <v>0</v>
      </c>
    </row>
    <row r="373" spans="1:20" x14ac:dyDescent="0.25">
      <c r="A373" s="6">
        <v>1</v>
      </c>
      <c r="B373" s="49"/>
      <c r="C373" s="100"/>
      <c r="D373" s="456" t="str">
        <f t="shared" ref="D373:E373" si="206">D186</f>
        <v>5-07</v>
      </c>
      <c r="E373" s="455" t="str">
        <f t="shared" si="206"/>
        <v>新東部幹線</v>
      </c>
      <c r="F373" s="366"/>
      <c r="G373" s="455"/>
      <c r="H373" s="455"/>
      <c r="I373" s="51"/>
      <c r="J373" s="51"/>
      <c r="K373" s="407"/>
      <c r="L373" s="84">
        <f>IF(AND(ISNUMBER(L186),ISBLANK(M186)),$T186-$T187,0)</f>
        <v>0</v>
      </c>
      <c r="M373" s="85">
        <f t="shared" ref="M373:R373" si="207">IF(AND(ISNUMBER(M186),ISBLANK(N186)),$T186-$T187,0)</f>
        <v>0</v>
      </c>
      <c r="N373" s="85">
        <f t="shared" si="207"/>
        <v>0</v>
      </c>
      <c r="O373" s="86">
        <f t="shared" si="207"/>
        <v>0</v>
      </c>
      <c r="P373" s="85">
        <f t="shared" si="207"/>
        <v>0</v>
      </c>
      <c r="Q373" s="85">
        <f t="shared" si="207"/>
        <v>0</v>
      </c>
      <c r="R373" s="85">
        <f t="shared" si="207"/>
        <v>0</v>
      </c>
      <c r="S373" s="86">
        <f>IF(ISNUMBER(S186),$T186-$T187,0)</f>
        <v>0</v>
      </c>
      <c r="T373" s="87">
        <f t="shared" si="173"/>
        <v>0</v>
      </c>
    </row>
    <row r="374" spans="1:20" x14ac:dyDescent="0.25">
      <c r="A374" s="6">
        <v>1</v>
      </c>
      <c r="B374" s="49"/>
      <c r="C374" s="100"/>
      <c r="D374" s="456" t="str">
        <f t="shared" ref="D374:E374" si="208">D188</f>
        <v>5-08</v>
      </c>
      <c r="E374" s="455" t="str">
        <f t="shared" si="208"/>
        <v>高麗橋枝線</v>
      </c>
      <c r="F374" s="366"/>
      <c r="G374" s="455"/>
      <c r="H374" s="455"/>
      <c r="I374" s="51"/>
      <c r="J374" s="51"/>
      <c r="K374" s="407"/>
      <c r="L374" s="84">
        <f>IF(AND(ISNUMBER(L188),ISBLANK(M188)),$T188-$T189,0)</f>
        <v>0</v>
      </c>
      <c r="M374" s="85">
        <f t="shared" ref="M374:R374" si="209">IF(AND(ISNUMBER(M188),ISBLANK(N188)),$T188-$T189,0)</f>
        <v>0</v>
      </c>
      <c r="N374" s="85">
        <f t="shared" si="209"/>
        <v>0</v>
      </c>
      <c r="O374" s="86">
        <f t="shared" si="209"/>
        <v>0</v>
      </c>
      <c r="P374" s="85">
        <f t="shared" si="209"/>
        <v>0</v>
      </c>
      <c r="Q374" s="85">
        <f t="shared" si="209"/>
        <v>0</v>
      </c>
      <c r="R374" s="85">
        <f t="shared" si="209"/>
        <v>0</v>
      </c>
      <c r="S374" s="86">
        <f>IF(ISNUMBER(S188),$T188-$T189,0)</f>
        <v>0</v>
      </c>
      <c r="T374" s="87">
        <f t="shared" si="173"/>
        <v>0</v>
      </c>
    </row>
    <row r="375" spans="1:20" x14ac:dyDescent="0.25">
      <c r="A375" s="6">
        <v>1</v>
      </c>
      <c r="B375" s="49"/>
      <c r="C375" s="100"/>
      <c r="D375" s="457" t="str">
        <f t="shared" ref="D375:E375" si="210">D190</f>
        <v>3-15</v>
      </c>
      <c r="E375" s="458" t="str">
        <f t="shared" si="210"/>
        <v>勝山枝線</v>
      </c>
      <c r="F375" s="457"/>
      <c r="G375" s="458"/>
      <c r="H375" s="458"/>
      <c r="I375" s="485"/>
      <c r="J375" s="485"/>
      <c r="K375" s="486"/>
      <c r="L375" s="459">
        <f>IF(AND(ISNUMBER(L190),ISBLANK(M190)),$T190-$T191,0)</f>
        <v>0</v>
      </c>
      <c r="M375" s="460">
        <f t="shared" ref="M375:R375" si="211">IF(AND(ISNUMBER(M190),ISBLANK(N190)),$T190-$T191,0)</f>
        <v>0</v>
      </c>
      <c r="N375" s="460">
        <f t="shared" si="211"/>
        <v>0</v>
      </c>
      <c r="O375" s="461">
        <f t="shared" si="211"/>
        <v>0</v>
      </c>
      <c r="P375" s="460">
        <f t="shared" si="211"/>
        <v>0</v>
      </c>
      <c r="Q375" s="460">
        <f t="shared" si="211"/>
        <v>0</v>
      </c>
      <c r="R375" s="460">
        <f t="shared" si="211"/>
        <v>0</v>
      </c>
      <c r="S375" s="461">
        <f>IF(ISNUMBER(S190),$T190-$T191,0)</f>
        <v>0</v>
      </c>
      <c r="T375" s="462">
        <f t="shared" si="173"/>
        <v>0</v>
      </c>
    </row>
    <row r="376" spans="1:20" x14ac:dyDescent="0.25">
      <c r="B376" s="49"/>
      <c r="C376" s="100"/>
      <c r="D376" s="427" t="str">
        <f t="shared" ref="D376:E376" si="212">D192</f>
        <v>3-15</v>
      </c>
      <c r="E376" s="428" t="str">
        <f t="shared" si="212"/>
        <v>勝山枝線</v>
      </c>
      <c r="F376" s="427"/>
      <c r="G376" s="428"/>
      <c r="H376" s="428"/>
      <c r="I376" s="111"/>
      <c r="J376" s="111"/>
      <c r="K376" s="450"/>
      <c r="L376" s="113">
        <f>IF(AND(ISNUMBER(L192),ISBLANK(M192)),$T192-$T193,0)</f>
        <v>0</v>
      </c>
      <c r="M376" s="114">
        <f t="shared" ref="M376:R376" si="213">IF(AND(ISNUMBER(M192),ISBLANK(N192)),$T192-$T193,0)</f>
        <v>0</v>
      </c>
      <c r="N376" s="114">
        <f t="shared" si="213"/>
        <v>0</v>
      </c>
      <c r="O376" s="115">
        <f t="shared" si="213"/>
        <v>0</v>
      </c>
      <c r="P376" s="114">
        <f t="shared" si="213"/>
        <v>0</v>
      </c>
      <c r="Q376" s="114">
        <f t="shared" si="213"/>
        <v>0</v>
      </c>
      <c r="R376" s="114">
        <f t="shared" si="213"/>
        <v>0</v>
      </c>
      <c r="S376" s="115">
        <f>IF(ISNUMBER(S192),$T192-$T193,0)</f>
        <v>0</v>
      </c>
      <c r="T376" s="116">
        <f t="shared" si="173"/>
        <v>0</v>
      </c>
    </row>
    <row r="377" spans="1:20" x14ac:dyDescent="0.25">
      <c r="A377" s="6">
        <v>1</v>
      </c>
      <c r="B377" s="49"/>
      <c r="C377" s="100"/>
      <c r="D377" s="456" t="str">
        <f t="shared" ref="D377:E377" si="214">D194</f>
        <v>3-16</v>
      </c>
      <c r="E377" s="455" t="str">
        <f t="shared" si="214"/>
        <v>勝山枝線</v>
      </c>
      <c r="F377" s="366"/>
      <c r="G377" s="455"/>
      <c r="H377" s="455"/>
      <c r="I377" s="51"/>
      <c r="J377" s="51"/>
      <c r="K377" s="407"/>
      <c r="L377" s="84">
        <f>IF(AND(ISNUMBER(L194),ISBLANK(M194)),$T194-$T195,0)</f>
        <v>0</v>
      </c>
      <c r="M377" s="85">
        <f t="shared" ref="M377:R377" si="215">IF(AND(ISNUMBER(M194),ISBLANK(N194)),$T194-$T195,0)</f>
        <v>0</v>
      </c>
      <c r="N377" s="85">
        <f t="shared" si="215"/>
        <v>0</v>
      </c>
      <c r="O377" s="86">
        <f t="shared" si="215"/>
        <v>0</v>
      </c>
      <c r="P377" s="85">
        <f t="shared" si="215"/>
        <v>0</v>
      </c>
      <c r="Q377" s="85">
        <f t="shared" si="215"/>
        <v>0</v>
      </c>
      <c r="R377" s="85">
        <f t="shared" si="215"/>
        <v>0</v>
      </c>
      <c r="S377" s="86">
        <f>IF(ISNUMBER(S194),$T194-$T195,0)</f>
        <v>0</v>
      </c>
      <c r="T377" s="87">
        <f t="shared" si="173"/>
        <v>0</v>
      </c>
    </row>
    <row r="378" spans="1:20" x14ac:dyDescent="0.25">
      <c r="A378" s="6">
        <v>1</v>
      </c>
      <c r="B378" s="49"/>
      <c r="C378" s="100"/>
      <c r="D378" s="456" t="str">
        <f t="shared" ref="D378:E378" si="216">D196</f>
        <v>3-17</v>
      </c>
      <c r="E378" s="455" t="str">
        <f t="shared" si="216"/>
        <v>大今里枝線</v>
      </c>
      <c r="F378" s="366"/>
      <c r="G378" s="455"/>
      <c r="H378" s="455"/>
      <c r="I378" s="51"/>
      <c r="J378" s="51"/>
      <c r="K378" s="407"/>
      <c r="L378" s="84">
        <f>IF(AND(ISNUMBER(L196),ISBLANK(M196)),$T196-$T197,0)</f>
        <v>0</v>
      </c>
      <c r="M378" s="85">
        <f t="shared" ref="M378:R378" si="217">IF(AND(ISNUMBER(M196),ISBLANK(N196)),$T196-$T197,0)</f>
        <v>0</v>
      </c>
      <c r="N378" s="85">
        <f t="shared" si="217"/>
        <v>0</v>
      </c>
      <c r="O378" s="86">
        <f t="shared" si="217"/>
        <v>0</v>
      </c>
      <c r="P378" s="85">
        <f t="shared" si="217"/>
        <v>0</v>
      </c>
      <c r="Q378" s="85">
        <f t="shared" si="217"/>
        <v>0</v>
      </c>
      <c r="R378" s="85">
        <f t="shared" si="217"/>
        <v>0</v>
      </c>
      <c r="S378" s="86">
        <f>IF(ISNUMBER(S196),$T196-$T197,0)</f>
        <v>0</v>
      </c>
      <c r="T378" s="87">
        <f t="shared" si="173"/>
        <v>0</v>
      </c>
    </row>
    <row r="379" spans="1:20" x14ac:dyDescent="0.25">
      <c r="A379" s="6">
        <v>1</v>
      </c>
      <c r="B379" s="49"/>
      <c r="C379" s="100"/>
      <c r="D379" s="456" t="str">
        <f t="shared" ref="D379:E379" si="218">D198</f>
        <v>3-18</v>
      </c>
      <c r="E379" s="455" t="str">
        <f t="shared" si="218"/>
        <v>今里枝線</v>
      </c>
      <c r="F379" s="366"/>
      <c r="G379" s="455"/>
      <c r="H379" s="455"/>
      <c r="I379" s="51"/>
      <c r="J379" s="51"/>
      <c r="K379" s="407"/>
      <c r="L379" s="84">
        <f>IF(AND(ISNUMBER(L198),ISBLANK(M198)),$T198-$T199,0)</f>
        <v>0</v>
      </c>
      <c r="M379" s="85">
        <f t="shared" ref="M379:R379" si="219">IF(AND(ISNUMBER(M198),ISBLANK(N198)),$T198-$T199,0)</f>
        <v>0</v>
      </c>
      <c r="N379" s="85">
        <f t="shared" si="219"/>
        <v>0</v>
      </c>
      <c r="O379" s="86">
        <f t="shared" si="219"/>
        <v>0</v>
      </c>
      <c r="P379" s="85">
        <f t="shared" si="219"/>
        <v>0</v>
      </c>
      <c r="Q379" s="85">
        <f t="shared" si="219"/>
        <v>0</v>
      </c>
      <c r="R379" s="85">
        <f t="shared" si="219"/>
        <v>0</v>
      </c>
      <c r="S379" s="86">
        <f>IF(ISNUMBER(S198),$T198-$T199,0)</f>
        <v>0</v>
      </c>
      <c r="T379" s="87">
        <f t="shared" ref="T379:T398" si="220">SUM(L379:S379)</f>
        <v>0</v>
      </c>
    </row>
    <row r="380" spans="1:20" x14ac:dyDescent="0.25">
      <c r="A380" s="6">
        <v>1</v>
      </c>
      <c r="B380" s="49"/>
      <c r="C380" s="100"/>
      <c r="D380" s="456" t="str">
        <f t="shared" ref="D380:E380" si="221">D200</f>
        <v>3-19</v>
      </c>
      <c r="E380" s="455" t="str">
        <f t="shared" si="221"/>
        <v>今宮幹線</v>
      </c>
      <c r="F380" s="366"/>
      <c r="G380" s="455"/>
      <c r="H380" s="455"/>
      <c r="I380" s="51"/>
      <c r="J380" s="51"/>
      <c r="K380" s="407"/>
      <c r="L380" s="84">
        <f>IF(AND(ISNUMBER(L200),ISBLANK(M200)),$T200-$T201,0)</f>
        <v>0</v>
      </c>
      <c r="M380" s="85">
        <f t="shared" ref="M380:R380" si="222">IF(AND(ISNUMBER(M200),ISBLANK(N200)),$T200-$T201,0)</f>
        <v>0</v>
      </c>
      <c r="N380" s="85">
        <f t="shared" si="222"/>
        <v>0</v>
      </c>
      <c r="O380" s="86">
        <f t="shared" si="222"/>
        <v>0</v>
      </c>
      <c r="P380" s="85">
        <f t="shared" si="222"/>
        <v>0</v>
      </c>
      <c r="Q380" s="85">
        <f t="shared" si="222"/>
        <v>0</v>
      </c>
      <c r="R380" s="85">
        <f t="shared" si="222"/>
        <v>0</v>
      </c>
      <c r="S380" s="86">
        <f>IF(ISNUMBER(S200),$T200-$T201,0)</f>
        <v>0</v>
      </c>
      <c r="T380" s="87">
        <f t="shared" si="220"/>
        <v>0</v>
      </c>
    </row>
    <row r="381" spans="1:20" x14ac:dyDescent="0.25">
      <c r="A381" s="6">
        <v>1</v>
      </c>
      <c r="B381" s="49"/>
      <c r="C381" s="100"/>
      <c r="D381" s="456" t="str">
        <f t="shared" ref="D381:E381" si="223">D202</f>
        <v>3-20</v>
      </c>
      <c r="E381" s="455" t="str">
        <f t="shared" si="223"/>
        <v>城南枝管</v>
      </c>
      <c r="F381" s="366"/>
      <c r="G381" s="455"/>
      <c r="H381" s="455"/>
      <c r="I381" s="51"/>
      <c r="J381" s="51"/>
      <c r="K381" s="407"/>
      <c r="L381" s="84">
        <f>IF(AND(ISNUMBER(L202),ISBLANK(M202)),$T202-$T203,0)</f>
        <v>0</v>
      </c>
      <c r="M381" s="85">
        <f t="shared" ref="M381:R381" si="224">IF(AND(ISNUMBER(M202),ISBLANK(N202)),$T202-$T203,0)</f>
        <v>0</v>
      </c>
      <c r="N381" s="85">
        <f t="shared" si="224"/>
        <v>0</v>
      </c>
      <c r="O381" s="86">
        <f t="shared" si="224"/>
        <v>0</v>
      </c>
      <c r="P381" s="85">
        <f t="shared" si="224"/>
        <v>0</v>
      </c>
      <c r="Q381" s="85">
        <f t="shared" si="224"/>
        <v>0</v>
      </c>
      <c r="R381" s="85">
        <f t="shared" si="224"/>
        <v>0</v>
      </c>
      <c r="S381" s="86">
        <f>IF(ISNUMBER(S202),$T202-$T203,0)</f>
        <v>0</v>
      </c>
      <c r="T381" s="87">
        <f t="shared" si="220"/>
        <v>0</v>
      </c>
    </row>
    <row r="382" spans="1:20" x14ac:dyDescent="0.25">
      <c r="A382" s="6">
        <v>1</v>
      </c>
      <c r="B382" s="49"/>
      <c r="C382" s="100"/>
      <c r="D382" s="456" t="str">
        <f t="shared" ref="D382:E382" si="225">D204</f>
        <v>4-20</v>
      </c>
      <c r="E382" s="455" t="str">
        <f t="shared" si="225"/>
        <v>柴谷枝線</v>
      </c>
      <c r="F382" s="366"/>
      <c r="G382" s="455"/>
      <c r="H382" s="455"/>
      <c r="I382" s="51"/>
      <c r="J382" s="51"/>
      <c r="K382" s="407"/>
      <c r="L382" s="84">
        <f>IF(AND(ISNUMBER(L204),ISBLANK(M204)),$T204-$T205,0)</f>
        <v>0</v>
      </c>
      <c r="M382" s="85">
        <f t="shared" ref="M382:R382" si="226">IF(AND(ISNUMBER(M204),ISBLANK(N204)),$T204-$T205,0)</f>
        <v>0</v>
      </c>
      <c r="N382" s="85">
        <f t="shared" si="226"/>
        <v>0</v>
      </c>
      <c r="O382" s="86">
        <f t="shared" si="226"/>
        <v>0</v>
      </c>
      <c r="P382" s="85">
        <f t="shared" si="226"/>
        <v>0</v>
      </c>
      <c r="Q382" s="85">
        <f t="shared" si="226"/>
        <v>0</v>
      </c>
      <c r="R382" s="85">
        <f t="shared" si="226"/>
        <v>0</v>
      </c>
      <c r="S382" s="86">
        <f>IF(ISNUMBER(S204),$T204-$T205,0)</f>
        <v>0</v>
      </c>
      <c r="T382" s="87">
        <f t="shared" si="220"/>
        <v>0</v>
      </c>
    </row>
    <row r="383" spans="1:20" x14ac:dyDescent="0.25">
      <c r="A383" s="6">
        <v>1</v>
      </c>
      <c r="B383" s="49"/>
      <c r="C383" s="100"/>
      <c r="D383" s="456" t="str">
        <f t="shared" ref="D383:E383" si="227">D206</f>
        <v>4-20</v>
      </c>
      <c r="E383" s="455" t="str">
        <f t="shared" si="227"/>
        <v>住之江枝管</v>
      </c>
      <c r="F383" s="366"/>
      <c r="G383" s="455"/>
      <c r="H383" s="455"/>
      <c r="I383" s="51"/>
      <c r="J383" s="51"/>
      <c r="K383" s="407"/>
      <c r="L383" s="84">
        <f>IF(AND(ISNUMBER(L206),ISBLANK(M206)),$T206-$T207,0)</f>
        <v>0</v>
      </c>
      <c r="M383" s="85">
        <f t="shared" ref="M383:R383" si="228">IF(AND(ISNUMBER(M206),ISBLANK(N206)),$T206-$T207,0)</f>
        <v>0</v>
      </c>
      <c r="N383" s="85">
        <f t="shared" si="228"/>
        <v>0</v>
      </c>
      <c r="O383" s="86">
        <f t="shared" si="228"/>
        <v>0</v>
      </c>
      <c r="P383" s="85">
        <f t="shared" si="228"/>
        <v>0</v>
      </c>
      <c r="Q383" s="85">
        <f t="shared" si="228"/>
        <v>0</v>
      </c>
      <c r="R383" s="85">
        <f t="shared" si="228"/>
        <v>0</v>
      </c>
      <c r="S383" s="86">
        <f>IF(ISNUMBER(S206),$T206-$T207,0)</f>
        <v>0</v>
      </c>
      <c r="T383" s="87">
        <f t="shared" si="220"/>
        <v>0</v>
      </c>
    </row>
    <row r="384" spans="1:20" x14ac:dyDescent="0.25">
      <c r="A384" s="6">
        <v>1</v>
      </c>
      <c r="B384" s="49"/>
      <c r="C384" s="100"/>
      <c r="D384" s="456" t="str">
        <f t="shared" ref="D384:E384" si="229">D208</f>
        <v>4-20</v>
      </c>
      <c r="E384" s="455" t="str">
        <f t="shared" si="229"/>
        <v>住吉幹線</v>
      </c>
      <c r="F384" s="366"/>
      <c r="G384" s="455"/>
      <c r="H384" s="455"/>
      <c r="I384" s="51"/>
      <c r="J384" s="51"/>
      <c r="K384" s="407"/>
      <c r="L384" s="84">
        <f>IF(AND(ISNUMBER(L208),ISBLANK(M208)),$T208-$T209,0)</f>
        <v>0</v>
      </c>
      <c r="M384" s="85">
        <f t="shared" ref="M384:R384" si="230">IF(AND(ISNUMBER(M208),ISBLANK(N208)),$T208-$T209,0)</f>
        <v>0</v>
      </c>
      <c r="N384" s="85">
        <f t="shared" si="230"/>
        <v>0</v>
      </c>
      <c r="O384" s="86">
        <f t="shared" si="230"/>
        <v>0</v>
      </c>
      <c r="P384" s="85">
        <f t="shared" si="230"/>
        <v>0</v>
      </c>
      <c r="Q384" s="85">
        <f t="shared" si="230"/>
        <v>0</v>
      </c>
      <c r="R384" s="85">
        <f t="shared" si="230"/>
        <v>0</v>
      </c>
      <c r="S384" s="86">
        <f>IF(ISNUMBER(S208),$T208-$T209,0)</f>
        <v>0</v>
      </c>
      <c r="T384" s="87">
        <f t="shared" si="220"/>
        <v>0</v>
      </c>
    </row>
    <row r="385" spans="1:20" x14ac:dyDescent="0.25">
      <c r="A385" s="6">
        <v>1</v>
      </c>
      <c r="B385" s="49"/>
      <c r="C385" s="100"/>
      <c r="D385" s="456" t="str">
        <f t="shared" ref="D385:E385" si="231">D210</f>
        <v>4-20</v>
      </c>
      <c r="E385" s="455" t="str">
        <f t="shared" si="231"/>
        <v>住吉幹線</v>
      </c>
      <c r="F385" s="366"/>
      <c r="G385" s="455"/>
      <c r="H385" s="455"/>
      <c r="I385" s="51"/>
      <c r="J385" s="51"/>
      <c r="K385" s="407"/>
      <c r="L385" s="84">
        <f>IF(AND(ISNUMBER(L210),ISBLANK(M210)),$T210-$T211,0)</f>
        <v>0</v>
      </c>
      <c r="M385" s="85">
        <f t="shared" ref="M385:R385" si="232">IF(AND(ISNUMBER(M210),ISBLANK(N210)),$T210-$T211,0)</f>
        <v>0</v>
      </c>
      <c r="N385" s="85">
        <f t="shared" si="232"/>
        <v>0</v>
      </c>
      <c r="O385" s="86">
        <f t="shared" si="232"/>
        <v>0</v>
      </c>
      <c r="P385" s="85">
        <f t="shared" si="232"/>
        <v>0</v>
      </c>
      <c r="Q385" s="85">
        <f t="shared" si="232"/>
        <v>0</v>
      </c>
      <c r="R385" s="85">
        <f t="shared" si="232"/>
        <v>0</v>
      </c>
      <c r="S385" s="86">
        <f>IF(ISNUMBER(S210),$T210-$T211,0)</f>
        <v>0</v>
      </c>
      <c r="T385" s="87">
        <f t="shared" si="220"/>
        <v>0</v>
      </c>
    </row>
    <row r="386" spans="1:20" x14ac:dyDescent="0.25">
      <c r="A386" s="6">
        <v>1</v>
      </c>
      <c r="B386" s="49"/>
      <c r="C386" s="100"/>
      <c r="D386" s="456" t="str">
        <f t="shared" ref="D386:E386" si="233">D212</f>
        <v>4-21</v>
      </c>
      <c r="E386" s="455" t="str">
        <f t="shared" si="233"/>
        <v>南津守枝管</v>
      </c>
      <c r="F386" s="366"/>
      <c r="G386" s="455"/>
      <c r="H386" s="455"/>
      <c r="I386" s="51"/>
      <c r="J386" s="51"/>
      <c r="K386" s="407"/>
      <c r="L386" s="84">
        <f>IF(AND(ISNUMBER(L212),ISBLANK(M212)),$T212-$T213,0)</f>
        <v>0</v>
      </c>
      <c r="M386" s="85">
        <f t="shared" ref="M386:R386" si="234">IF(AND(ISNUMBER(M212),ISBLANK(N212)),$T212-$T213,0)</f>
        <v>0</v>
      </c>
      <c r="N386" s="85">
        <f t="shared" si="234"/>
        <v>0</v>
      </c>
      <c r="O386" s="86">
        <f t="shared" si="234"/>
        <v>0</v>
      </c>
      <c r="P386" s="85">
        <f t="shared" si="234"/>
        <v>0</v>
      </c>
      <c r="Q386" s="85">
        <f t="shared" si="234"/>
        <v>0</v>
      </c>
      <c r="R386" s="85">
        <f t="shared" si="234"/>
        <v>0</v>
      </c>
      <c r="S386" s="86">
        <f>IF(ISNUMBER(S212),$T212-$T213,0)</f>
        <v>0</v>
      </c>
      <c r="T386" s="87">
        <f t="shared" si="220"/>
        <v>0</v>
      </c>
    </row>
    <row r="387" spans="1:20" x14ac:dyDescent="0.25">
      <c r="A387" s="6">
        <v>1</v>
      </c>
      <c r="B387" s="49"/>
      <c r="C387" s="100"/>
      <c r="D387" s="473" t="str">
        <f t="shared" ref="D387:E387" si="235">D214</f>
        <v>4-22</v>
      </c>
      <c r="E387" s="154" t="str">
        <f t="shared" si="235"/>
        <v>十三間堀枝線</v>
      </c>
      <c r="F387" s="488"/>
      <c r="G387" s="154"/>
      <c r="H387" s="154"/>
      <c r="I387" s="88"/>
      <c r="J387" s="88"/>
      <c r="K387" s="489"/>
      <c r="L387" s="53">
        <f>IF(AND(ISNUMBER(L214),ISBLANK(M214)),$T214-$T215,0)</f>
        <v>0</v>
      </c>
      <c r="M387" s="54">
        <f t="shared" ref="M387:R387" si="236">IF(AND(ISNUMBER(M214),ISBLANK(N214)),$T214-$T215,0)</f>
        <v>0</v>
      </c>
      <c r="N387" s="54">
        <f t="shared" si="236"/>
        <v>0</v>
      </c>
      <c r="O387" s="55">
        <f t="shared" si="236"/>
        <v>0</v>
      </c>
      <c r="P387" s="54">
        <f t="shared" si="236"/>
        <v>0</v>
      </c>
      <c r="Q387" s="54">
        <f t="shared" si="236"/>
        <v>0</v>
      </c>
      <c r="R387" s="54">
        <f t="shared" si="236"/>
        <v>0</v>
      </c>
      <c r="S387" s="55">
        <f>IF(ISNUMBER(S214),$T214-$T215,0)</f>
        <v>0</v>
      </c>
      <c r="T387" s="56">
        <f t="shared" si="220"/>
        <v>0</v>
      </c>
    </row>
    <row r="388" spans="1:20" x14ac:dyDescent="0.25">
      <c r="A388" s="6">
        <v>1</v>
      </c>
      <c r="B388" s="49"/>
      <c r="C388" s="100"/>
      <c r="D388" s="187" t="str">
        <f t="shared" ref="D388:E388" si="237">D216</f>
        <v>7-01</v>
      </c>
      <c r="E388" s="168" t="str">
        <f t="shared" si="237"/>
        <v>三軒家枝線</v>
      </c>
      <c r="F388" s="167"/>
      <c r="G388" s="168"/>
      <c r="H388" s="168"/>
      <c r="I388" s="59"/>
      <c r="J388" s="59"/>
      <c r="K388" s="409"/>
      <c r="L388" s="61">
        <f>IF(AND(ISNUMBER(L216),ISBLANK(M216)),$T216-$T217,0)</f>
        <v>0</v>
      </c>
      <c r="M388" s="62">
        <f t="shared" ref="M388:R388" si="238">IF(AND(ISNUMBER(M216),ISBLANK(N216)),$T216-$T217,0)</f>
        <v>0</v>
      </c>
      <c r="N388" s="62">
        <f t="shared" si="238"/>
        <v>0</v>
      </c>
      <c r="O388" s="63">
        <f t="shared" si="238"/>
        <v>0</v>
      </c>
      <c r="P388" s="62">
        <f t="shared" si="238"/>
        <v>0</v>
      </c>
      <c r="Q388" s="62">
        <f t="shared" si="238"/>
        <v>0</v>
      </c>
      <c r="R388" s="62">
        <f t="shared" si="238"/>
        <v>0</v>
      </c>
      <c r="S388" s="63">
        <f>IF(ISNUMBER(S216),$T216-$T217,0)</f>
        <v>0</v>
      </c>
      <c r="T388" s="64">
        <f t="shared" si="220"/>
        <v>0</v>
      </c>
    </row>
    <row r="389" spans="1:20" x14ac:dyDescent="0.25">
      <c r="B389" s="49"/>
      <c r="C389" s="100"/>
      <c r="D389" s="189" t="str">
        <f t="shared" ref="D389:E389" si="239">D218</f>
        <v>7-01</v>
      </c>
      <c r="E389" s="173" t="str">
        <f t="shared" si="239"/>
        <v>三軒家枝線</v>
      </c>
      <c r="F389" s="172"/>
      <c r="G389" s="173"/>
      <c r="H389" s="173"/>
      <c r="I389" s="92"/>
      <c r="J389" s="92"/>
      <c r="K389" s="411"/>
      <c r="L389" s="94">
        <f>IF(AND(ISNUMBER(L218),ISBLANK(M218)),$T218-$T219,0)</f>
        <v>0</v>
      </c>
      <c r="M389" s="95">
        <f t="shared" ref="M389:R389" si="240">IF(AND(ISNUMBER(M218),ISBLANK(N218)),$T218-$T219,0)</f>
        <v>0</v>
      </c>
      <c r="N389" s="95">
        <f t="shared" si="240"/>
        <v>0</v>
      </c>
      <c r="O389" s="96">
        <f t="shared" si="240"/>
        <v>0</v>
      </c>
      <c r="P389" s="95">
        <f t="shared" si="240"/>
        <v>0</v>
      </c>
      <c r="Q389" s="95">
        <f t="shared" si="240"/>
        <v>0</v>
      </c>
      <c r="R389" s="95">
        <f t="shared" si="240"/>
        <v>0</v>
      </c>
      <c r="S389" s="96">
        <f>IF(ISNUMBER(S218),$T218-$T219,0)</f>
        <v>0</v>
      </c>
      <c r="T389" s="97">
        <f t="shared" si="220"/>
        <v>0</v>
      </c>
    </row>
    <row r="390" spans="1:20" x14ac:dyDescent="0.25">
      <c r="A390" s="6">
        <v>1</v>
      </c>
      <c r="B390" s="49"/>
      <c r="C390" s="100"/>
      <c r="D390" s="456" t="str">
        <f t="shared" ref="D390:E390" si="241">D220</f>
        <v>8-01</v>
      </c>
      <c r="E390" s="455" t="str">
        <f t="shared" si="241"/>
        <v>我孫子枝線</v>
      </c>
      <c r="F390" s="366"/>
      <c r="G390" s="455"/>
      <c r="H390" s="455"/>
      <c r="I390" s="51"/>
      <c r="J390" s="51"/>
      <c r="K390" s="407"/>
      <c r="L390" s="84">
        <f>IF(AND(ISNUMBER(L220),ISBLANK(M220)),$T220-$T221,0)</f>
        <v>0</v>
      </c>
      <c r="M390" s="85">
        <f t="shared" ref="M390:R390" si="242">IF(AND(ISNUMBER(M220),ISBLANK(N220)),$T220-$T221,0)</f>
        <v>0</v>
      </c>
      <c r="N390" s="85">
        <f t="shared" si="242"/>
        <v>0</v>
      </c>
      <c r="O390" s="86">
        <f t="shared" si="242"/>
        <v>0</v>
      </c>
      <c r="P390" s="85">
        <f t="shared" si="242"/>
        <v>0</v>
      </c>
      <c r="Q390" s="85">
        <f t="shared" si="242"/>
        <v>0</v>
      </c>
      <c r="R390" s="85">
        <f t="shared" si="242"/>
        <v>0</v>
      </c>
      <c r="S390" s="86">
        <f>IF(ISNUMBER(S220),$T220-$T221,0)</f>
        <v>0</v>
      </c>
      <c r="T390" s="87">
        <f t="shared" si="220"/>
        <v>0</v>
      </c>
    </row>
    <row r="391" spans="1:20" x14ac:dyDescent="0.25">
      <c r="A391" s="6">
        <v>1</v>
      </c>
      <c r="B391" s="49"/>
      <c r="C391" s="100"/>
      <c r="D391" s="456" t="str">
        <f t="shared" ref="D391:E391" si="243">D222</f>
        <v>8-02</v>
      </c>
      <c r="E391" s="455" t="str">
        <f t="shared" si="243"/>
        <v>大和川枝線</v>
      </c>
      <c r="F391" s="366"/>
      <c r="G391" s="455"/>
      <c r="H391" s="455"/>
      <c r="I391" s="51"/>
      <c r="J391" s="51"/>
      <c r="K391" s="407"/>
      <c r="L391" s="84">
        <f>IF(AND(ISNUMBER(L222),ISBLANK(M222)),$T222-$T223,0)</f>
        <v>0</v>
      </c>
      <c r="M391" s="85">
        <f t="shared" ref="M391:R391" si="244">IF(AND(ISNUMBER(M222),ISBLANK(N222)),$T222-$T223,0)</f>
        <v>0</v>
      </c>
      <c r="N391" s="85">
        <f t="shared" si="244"/>
        <v>0</v>
      </c>
      <c r="O391" s="86">
        <f t="shared" si="244"/>
        <v>0</v>
      </c>
      <c r="P391" s="85">
        <f t="shared" si="244"/>
        <v>0</v>
      </c>
      <c r="Q391" s="85">
        <f t="shared" si="244"/>
        <v>0</v>
      </c>
      <c r="R391" s="85">
        <f t="shared" si="244"/>
        <v>0</v>
      </c>
      <c r="S391" s="86">
        <f>IF(ISNUMBER(S222),$T222-$T223,0)</f>
        <v>0</v>
      </c>
      <c r="T391" s="87">
        <f t="shared" si="220"/>
        <v>0</v>
      </c>
    </row>
    <row r="392" spans="1:20" x14ac:dyDescent="0.25">
      <c r="A392" s="6">
        <v>1</v>
      </c>
      <c r="B392" s="49"/>
      <c r="C392" s="100"/>
      <c r="D392" s="463" t="str">
        <f t="shared" ref="D392:E392" si="245">D224</f>
        <v>8-03</v>
      </c>
      <c r="E392" s="458" t="str">
        <f t="shared" si="245"/>
        <v>南部幹線</v>
      </c>
      <c r="F392" s="457"/>
      <c r="G392" s="458"/>
      <c r="H392" s="458"/>
      <c r="I392" s="485"/>
      <c r="J392" s="485"/>
      <c r="K392" s="486"/>
      <c r="L392" s="459">
        <f>IF(AND(ISNUMBER(L224),ISBLANK(M224)),$T224-$T225,0)</f>
        <v>0</v>
      </c>
      <c r="M392" s="460">
        <f t="shared" ref="M392:R392" si="246">IF(AND(ISNUMBER(M224),ISBLANK(N224)),$T224-$T225,0)</f>
        <v>0</v>
      </c>
      <c r="N392" s="460">
        <f t="shared" si="246"/>
        <v>0</v>
      </c>
      <c r="O392" s="461">
        <f t="shared" si="246"/>
        <v>0</v>
      </c>
      <c r="P392" s="460">
        <f t="shared" si="246"/>
        <v>0</v>
      </c>
      <c r="Q392" s="460">
        <f t="shared" si="246"/>
        <v>0</v>
      </c>
      <c r="R392" s="460">
        <f t="shared" si="246"/>
        <v>0</v>
      </c>
      <c r="S392" s="461">
        <f>IF(ISNUMBER(S224),$T224-$T225,0)</f>
        <v>0</v>
      </c>
      <c r="T392" s="462">
        <f t="shared" si="220"/>
        <v>0</v>
      </c>
    </row>
    <row r="393" spans="1:20" x14ac:dyDescent="0.25">
      <c r="B393" s="49"/>
      <c r="C393" s="100"/>
      <c r="D393" s="189" t="str">
        <f t="shared" ref="D393:E393" si="247">D226</f>
        <v>8-03</v>
      </c>
      <c r="E393" s="173" t="str">
        <f t="shared" si="247"/>
        <v>住之江枝管</v>
      </c>
      <c r="F393" s="172"/>
      <c r="G393" s="173"/>
      <c r="H393" s="173"/>
      <c r="I393" s="92"/>
      <c r="J393" s="92"/>
      <c r="K393" s="411"/>
      <c r="L393" s="94">
        <f>IF(AND(ISNUMBER(L226),ISBLANK(M226)),$T226-$T227,0)</f>
        <v>0</v>
      </c>
      <c r="M393" s="95">
        <f t="shared" ref="M393:R393" si="248">IF(AND(ISNUMBER(M226),ISBLANK(N226)),$T226-$T227,0)</f>
        <v>0</v>
      </c>
      <c r="N393" s="95">
        <f t="shared" si="248"/>
        <v>0</v>
      </c>
      <c r="O393" s="96">
        <f t="shared" si="248"/>
        <v>0</v>
      </c>
      <c r="P393" s="95">
        <f t="shared" si="248"/>
        <v>0</v>
      </c>
      <c r="Q393" s="95">
        <f t="shared" si="248"/>
        <v>0</v>
      </c>
      <c r="R393" s="95">
        <f t="shared" si="248"/>
        <v>0</v>
      </c>
      <c r="S393" s="96">
        <f>IF(ISNUMBER(S226),$T226-$T227,0)</f>
        <v>0</v>
      </c>
      <c r="T393" s="97">
        <f t="shared" si="220"/>
        <v>0</v>
      </c>
    </row>
    <row r="394" spans="1:20" x14ac:dyDescent="0.25">
      <c r="A394" s="6">
        <v>1</v>
      </c>
      <c r="B394" s="49"/>
      <c r="C394" s="100"/>
      <c r="D394" s="456" t="str">
        <f t="shared" ref="D394:E394" si="249">D228</f>
        <v>8-04</v>
      </c>
      <c r="E394" s="455" t="str">
        <f t="shared" si="249"/>
        <v>南部幹線</v>
      </c>
      <c r="F394" s="366"/>
      <c r="G394" s="455"/>
      <c r="H394" s="455"/>
      <c r="I394" s="51"/>
      <c r="J394" s="51"/>
      <c r="K394" s="407"/>
      <c r="L394" s="84">
        <f>IF(AND(ISNUMBER(L228),ISBLANK(M228)),$T228-$T229,0)</f>
        <v>0</v>
      </c>
      <c r="M394" s="85">
        <f t="shared" ref="M394:R394" si="250">IF(AND(ISNUMBER(M228),ISBLANK(N228)),$T228-$T229,0)</f>
        <v>0</v>
      </c>
      <c r="N394" s="85">
        <f t="shared" si="250"/>
        <v>0</v>
      </c>
      <c r="O394" s="86">
        <f t="shared" si="250"/>
        <v>0</v>
      </c>
      <c r="P394" s="85">
        <f t="shared" si="250"/>
        <v>0</v>
      </c>
      <c r="Q394" s="85">
        <f t="shared" si="250"/>
        <v>0</v>
      </c>
      <c r="R394" s="85">
        <f t="shared" si="250"/>
        <v>0</v>
      </c>
      <c r="S394" s="86">
        <f>IF(ISNUMBER(S228),$T228-$T229,0)</f>
        <v>0</v>
      </c>
      <c r="T394" s="87">
        <f t="shared" si="220"/>
        <v>0</v>
      </c>
    </row>
    <row r="395" spans="1:20" x14ac:dyDescent="0.25">
      <c r="A395" s="6">
        <v>1</v>
      </c>
      <c r="B395" s="49"/>
      <c r="C395" s="100"/>
      <c r="D395" s="456" t="str">
        <f t="shared" ref="D395:E395" si="251">D230</f>
        <v>8-04</v>
      </c>
      <c r="E395" s="455" t="str">
        <f t="shared" si="251"/>
        <v>墨江枝線</v>
      </c>
      <c r="F395" s="366"/>
      <c r="G395" s="455"/>
      <c r="H395" s="455"/>
      <c r="I395" s="51"/>
      <c r="J395" s="51"/>
      <c r="K395" s="407"/>
      <c r="L395" s="84">
        <f>IF(AND(ISNUMBER(L230),ISBLANK(M230)),$T230-$T231,0)</f>
        <v>0</v>
      </c>
      <c r="M395" s="85">
        <f t="shared" ref="M395:R395" si="252">IF(AND(ISNUMBER(M230),ISBLANK(N230)),$T230-$T231,0)</f>
        <v>0</v>
      </c>
      <c r="N395" s="85">
        <f t="shared" si="252"/>
        <v>0</v>
      </c>
      <c r="O395" s="86">
        <f t="shared" si="252"/>
        <v>0</v>
      </c>
      <c r="P395" s="85">
        <f t="shared" si="252"/>
        <v>0</v>
      </c>
      <c r="Q395" s="85">
        <f t="shared" si="252"/>
        <v>0</v>
      </c>
      <c r="R395" s="85">
        <f t="shared" si="252"/>
        <v>0</v>
      </c>
      <c r="S395" s="86">
        <f>IF(ISNUMBER(S230),$T230-$T231,0)</f>
        <v>0</v>
      </c>
      <c r="T395" s="87">
        <f t="shared" si="220"/>
        <v>0</v>
      </c>
    </row>
    <row r="396" spans="1:20" x14ac:dyDescent="0.25">
      <c r="A396" s="6">
        <v>1</v>
      </c>
      <c r="B396" s="49"/>
      <c r="C396" s="100"/>
      <c r="D396" s="463" t="str">
        <f t="shared" ref="D396:E396" si="253">D232</f>
        <v>8-05</v>
      </c>
      <c r="E396" s="458" t="str">
        <f t="shared" si="253"/>
        <v>南部幹線</v>
      </c>
      <c r="F396" s="457"/>
      <c r="G396" s="458"/>
      <c r="H396" s="458"/>
      <c r="I396" s="485"/>
      <c r="J396" s="485"/>
      <c r="K396" s="486"/>
      <c r="L396" s="459">
        <f>IF(AND(ISNUMBER(L232),ISBLANK(M232)),$T232-$T233,0)</f>
        <v>0</v>
      </c>
      <c r="M396" s="460">
        <f t="shared" ref="M396:R396" si="254">IF(AND(ISNUMBER(M232),ISBLANK(N232)),$T232-$T233,0)</f>
        <v>0</v>
      </c>
      <c r="N396" s="460">
        <f t="shared" si="254"/>
        <v>0</v>
      </c>
      <c r="O396" s="461">
        <f t="shared" si="254"/>
        <v>0</v>
      </c>
      <c r="P396" s="460">
        <f t="shared" si="254"/>
        <v>0</v>
      </c>
      <c r="Q396" s="460">
        <f t="shared" si="254"/>
        <v>0</v>
      </c>
      <c r="R396" s="460">
        <f t="shared" si="254"/>
        <v>0</v>
      </c>
      <c r="S396" s="461">
        <f>IF(ISNUMBER(S232),$T232-$T233,0)</f>
        <v>0</v>
      </c>
      <c r="T396" s="462">
        <f t="shared" si="220"/>
        <v>0</v>
      </c>
    </row>
    <row r="397" spans="1:20" x14ac:dyDescent="0.25">
      <c r="B397" s="49"/>
      <c r="C397" s="100"/>
      <c r="D397" s="189" t="str">
        <f t="shared" ref="D397:E397" si="255">D234</f>
        <v>8-06</v>
      </c>
      <c r="E397" s="173" t="str">
        <f t="shared" si="255"/>
        <v>平林枝線</v>
      </c>
      <c r="F397" s="172"/>
      <c r="G397" s="173"/>
      <c r="H397" s="173"/>
      <c r="I397" s="92"/>
      <c r="J397" s="92"/>
      <c r="K397" s="411"/>
      <c r="L397" s="94">
        <f>IF(AND(ISNUMBER(L234),ISBLANK(M234)),$T234-$T235,0)</f>
        <v>0</v>
      </c>
      <c r="M397" s="95">
        <f t="shared" ref="M397:R397" si="256">IF(AND(ISNUMBER(M234),ISBLANK(N234)),$T234-$T235,0)</f>
        <v>0</v>
      </c>
      <c r="N397" s="95">
        <f t="shared" si="256"/>
        <v>0</v>
      </c>
      <c r="O397" s="96">
        <f t="shared" si="256"/>
        <v>0</v>
      </c>
      <c r="P397" s="95">
        <f t="shared" si="256"/>
        <v>0</v>
      </c>
      <c r="Q397" s="95">
        <f t="shared" si="256"/>
        <v>0</v>
      </c>
      <c r="R397" s="95">
        <f t="shared" si="256"/>
        <v>0</v>
      </c>
      <c r="S397" s="96">
        <f>IF(ISNUMBER(S234),$T234-$T235,0)</f>
        <v>0</v>
      </c>
      <c r="T397" s="97">
        <f t="shared" si="220"/>
        <v>0</v>
      </c>
    </row>
    <row r="398" spans="1:20" x14ac:dyDescent="0.25">
      <c r="A398" s="6">
        <v>1</v>
      </c>
      <c r="B398" s="49"/>
      <c r="C398" s="100"/>
      <c r="D398" s="456" t="str">
        <f t="shared" ref="D398:E398" si="257">D236</f>
        <v>9-01</v>
      </c>
      <c r="E398" s="455" t="str">
        <f t="shared" si="257"/>
        <v>大和川枝線</v>
      </c>
      <c r="F398" s="366"/>
      <c r="G398" s="455"/>
      <c r="H398" s="455"/>
      <c r="I398" s="51"/>
      <c r="J398" s="51"/>
      <c r="K398" s="407"/>
      <c r="L398" s="84">
        <f>IF(AND(ISNUMBER(L236),ISBLANK(M236)),$T236-$T237,0)</f>
        <v>0</v>
      </c>
      <c r="M398" s="85">
        <f t="shared" ref="M398:R398" si="258">IF(AND(ISNUMBER(M236),ISBLANK(N236)),$T236-$T237,0)</f>
        <v>0</v>
      </c>
      <c r="N398" s="85">
        <f t="shared" si="258"/>
        <v>0</v>
      </c>
      <c r="O398" s="86">
        <f t="shared" si="258"/>
        <v>0</v>
      </c>
      <c r="P398" s="85">
        <f t="shared" si="258"/>
        <v>0</v>
      </c>
      <c r="Q398" s="85">
        <f t="shared" si="258"/>
        <v>0</v>
      </c>
      <c r="R398" s="85">
        <f t="shared" si="258"/>
        <v>0</v>
      </c>
      <c r="S398" s="86">
        <f>IF(ISNUMBER(S236),$T236-$T237,0)</f>
        <v>0</v>
      </c>
      <c r="T398" s="87">
        <f t="shared" si="220"/>
        <v>0</v>
      </c>
    </row>
    <row r="399" spans="1:20" x14ac:dyDescent="0.25">
      <c r="A399" s="6">
        <v>1</v>
      </c>
      <c r="B399" s="49"/>
      <c r="C399" s="100"/>
      <c r="D399" s="456" t="str">
        <f t="shared" ref="D399:E399" si="259">D238</f>
        <v>9-02</v>
      </c>
      <c r="E399" s="455" t="str">
        <f t="shared" si="259"/>
        <v>大和川枝線</v>
      </c>
      <c r="F399" s="366"/>
      <c r="G399" s="455"/>
      <c r="H399" s="455"/>
      <c r="I399" s="51"/>
      <c r="J399" s="51"/>
      <c r="K399" s="407"/>
      <c r="L399" s="84">
        <f>IF(AND(ISNUMBER(L238),ISBLANK(M238)),$T238-$T239,0)</f>
        <v>0</v>
      </c>
      <c r="M399" s="85">
        <f t="shared" ref="M399:R399" si="260">IF(AND(ISNUMBER(M238),ISBLANK(N238)),$T238-$T239,0)</f>
        <v>0</v>
      </c>
      <c r="N399" s="85">
        <f t="shared" si="260"/>
        <v>0</v>
      </c>
      <c r="O399" s="86">
        <f t="shared" si="260"/>
        <v>0</v>
      </c>
      <c r="P399" s="85">
        <f t="shared" si="260"/>
        <v>0</v>
      </c>
      <c r="Q399" s="85">
        <f t="shared" si="260"/>
        <v>0</v>
      </c>
      <c r="R399" s="85">
        <f t="shared" si="260"/>
        <v>0</v>
      </c>
      <c r="S399" s="86">
        <f>IF(ISNUMBER(S238),$T238-$T239,0)</f>
        <v>0</v>
      </c>
      <c r="T399" s="87">
        <f t="shared" si="173"/>
        <v>0</v>
      </c>
    </row>
    <row r="400" spans="1:20" x14ac:dyDescent="0.25">
      <c r="A400" s="6">
        <v>1</v>
      </c>
      <c r="B400" s="49"/>
      <c r="C400" s="100"/>
      <c r="D400" s="456" t="str">
        <f t="shared" ref="D400:E400" si="261">D240</f>
        <v>9-03</v>
      </c>
      <c r="E400" s="455" t="str">
        <f t="shared" si="261"/>
        <v>住吉配水場第一流出</v>
      </c>
      <c r="F400" s="366"/>
      <c r="G400" s="455"/>
      <c r="H400" s="455"/>
      <c r="I400" s="51"/>
      <c r="J400" s="51"/>
      <c r="K400" s="407"/>
      <c r="L400" s="84">
        <f>IF(AND(ISNUMBER(L240),ISBLANK(M240)),$T240-$T241,0)</f>
        <v>0</v>
      </c>
      <c r="M400" s="85">
        <f t="shared" ref="M400:R400" si="262">IF(AND(ISNUMBER(M240),ISBLANK(N240)),$T240-$T241,0)</f>
        <v>0</v>
      </c>
      <c r="N400" s="85">
        <f t="shared" si="262"/>
        <v>0</v>
      </c>
      <c r="O400" s="86">
        <f t="shared" si="262"/>
        <v>0</v>
      </c>
      <c r="P400" s="85">
        <f t="shared" si="262"/>
        <v>0</v>
      </c>
      <c r="Q400" s="85">
        <f t="shared" si="262"/>
        <v>0</v>
      </c>
      <c r="R400" s="85">
        <f t="shared" si="262"/>
        <v>0</v>
      </c>
      <c r="S400" s="86">
        <f>IF(ISNUMBER(S240),$T240-$T241,0)</f>
        <v>0</v>
      </c>
      <c r="T400" s="87">
        <f t="shared" si="173"/>
        <v>0</v>
      </c>
    </row>
    <row r="401" spans="1:20" x14ac:dyDescent="0.25">
      <c r="A401" s="6">
        <v>1</v>
      </c>
      <c r="B401" s="49"/>
      <c r="C401" s="100"/>
      <c r="D401" s="456" t="str">
        <f t="shared" ref="D401:E401" si="263">D242</f>
        <v>9-04</v>
      </c>
      <c r="E401" s="455" t="str">
        <f t="shared" si="263"/>
        <v>阿倍野枝線</v>
      </c>
      <c r="F401" s="366"/>
      <c r="G401" s="455"/>
      <c r="H401" s="455"/>
      <c r="I401" s="51"/>
      <c r="J401" s="51"/>
      <c r="K401" s="407"/>
      <c r="L401" s="84">
        <f>IF(AND(ISNUMBER(L242),ISBLANK(M242)),$T242-$T243,0)</f>
        <v>0</v>
      </c>
      <c r="M401" s="85">
        <f t="shared" ref="M401:R401" si="264">IF(AND(ISNUMBER(M242),ISBLANK(N242)),$T242-$T243,0)</f>
        <v>0</v>
      </c>
      <c r="N401" s="85">
        <f t="shared" si="264"/>
        <v>0</v>
      </c>
      <c r="O401" s="86">
        <f t="shared" si="264"/>
        <v>0</v>
      </c>
      <c r="P401" s="85">
        <f t="shared" si="264"/>
        <v>0</v>
      </c>
      <c r="Q401" s="85">
        <f t="shared" si="264"/>
        <v>0</v>
      </c>
      <c r="R401" s="85">
        <f t="shared" si="264"/>
        <v>0</v>
      </c>
      <c r="S401" s="86">
        <f>IF(ISNUMBER(S242),$T242-$T243,0)</f>
        <v>0</v>
      </c>
      <c r="T401" s="87">
        <f t="shared" si="173"/>
        <v>0</v>
      </c>
    </row>
    <row r="402" spans="1:20" x14ac:dyDescent="0.25">
      <c r="A402" s="6">
        <v>1</v>
      </c>
      <c r="B402" s="49"/>
      <c r="C402" s="100"/>
      <c r="D402" s="456" t="str">
        <f t="shared" ref="D402:E402" si="265">D244</f>
        <v>9-05</v>
      </c>
      <c r="E402" s="455" t="str">
        <f t="shared" si="265"/>
        <v>住吉幹線</v>
      </c>
      <c r="F402" s="366"/>
      <c r="G402" s="455"/>
      <c r="H402" s="455"/>
      <c r="I402" s="51"/>
      <c r="J402" s="51"/>
      <c r="K402" s="407"/>
      <c r="L402" s="84">
        <f>IF(AND(ISNUMBER(L244),ISBLANK(M244)),$T244-$T245,0)</f>
        <v>0</v>
      </c>
      <c r="M402" s="85">
        <f t="shared" ref="M402:R402" si="266">IF(AND(ISNUMBER(M244),ISBLANK(N244)),$T244-$T245,0)</f>
        <v>0</v>
      </c>
      <c r="N402" s="85">
        <f t="shared" si="266"/>
        <v>0</v>
      </c>
      <c r="O402" s="86">
        <f t="shared" si="266"/>
        <v>0</v>
      </c>
      <c r="P402" s="85">
        <f t="shared" si="266"/>
        <v>0</v>
      </c>
      <c r="Q402" s="85">
        <f t="shared" si="266"/>
        <v>0</v>
      </c>
      <c r="R402" s="85">
        <f t="shared" si="266"/>
        <v>0</v>
      </c>
      <c r="S402" s="86">
        <f>IF(ISNUMBER(S244),$T244-$T245,0)</f>
        <v>0</v>
      </c>
      <c r="T402" s="87">
        <f t="shared" si="173"/>
        <v>0</v>
      </c>
    </row>
    <row r="403" spans="1:20" x14ac:dyDescent="0.25">
      <c r="A403" s="6">
        <v>1</v>
      </c>
      <c r="B403" s="49"/>
      <c r="C403" s="100"/>
      <c r="D403" s="456" t="str">
        <f t="shared" ref="D403:E403" si="267">D246</f>
        <v>9-06</v>
      </c>
      <c r="E403" s="455" t="str">
        <f t="shared" si="267"/>
        <v>大和川枝線</v>
      </c>
      <c r="F403" s="366"/>
      <c r="G403" s="455"/>
      <c r="H403" s="455"/>
      <c r="I403" s="51"/>
      <c r="J403" s="51"/>
      <c r="K403" s="407"/>
      <c r="L403" s="84">
        <f>IF(AND(ISNUMBER(L246),ISBLANK(M246)),$T246-$T247,0)</f>
        <v>0</v>
      </c>
      <c r="M403" s="85">
        <f t="shared" ref="M403:R403" si="268">IF(AND(ISNUMBER(M246),ISBLANK(N246)),$T246-$T247,0)</f>
        <v>0</v>
      </c>
      <c r="N403" s="85">
        <f t="shared" si="268"/>
        <v>0</v>
      </c>
      <c r="O403" s="86">
        <f t="shared" si="268"/>
        <v>0</v>
      </c>
      <c r="P403" s="85">
        <f t="shared" si="268"/>
        <v>0</v>
      </c>
      <c r="Q403" s="85">
        <f t="shared" si="268"/>
        <v>0</v>
      </c>
      <c r="R403" s="85">
        <f t="shared" si="268"/>
        <v>0</v>
      </c>
      <c r="S403" s="86">
        <f>IF(ISNUMBER(S246),$T246-$T247,0)</f>
        <v>0</v>
      </c>
      <c r="T403" s="87">
        <f t="shared" si="173"/>
        <v>0</v>
      </c>
    </row>
    <row r="404" spans="1:20" x14ac:dyDescent="0.25">
      <c r="A404" s="6">
        <v>1</v>
      </c>
      <c r="B404" s="49"/>
      <c r="C404" s="100"/>
      <c r="D404" s="456" t="str">
        <f t="shared" ref="D404:E404" si="269">D248</f>
        <v>10-01</v>
      </c>
      <c r="E404" s="455" t="str">
        <f t="shared" si="269"/>
        <v>林寺枝線</v>
      </c>
      <c r="F404" s="366"/>
      <c r="G404" s="455"/>
      <c r="H404" s="455"/>
      <c r="I404" s="51"/>
      <c r="J404" s="51"/>
      <c r="K404" s="407"/>
      <c r="L404" s="84">
        <f>IF(AND(ISNUMBER(L248),ISBLANK(M248)),$T248-$T249,0)</f>
        <v>0</v>
      </c>
      <c r="M404" s="85">
        <f t="shared" ref="M404:R404" si="270">IF(AND(ISNUMBER(M248),ISBLANK(N248)),$T248-$T249,0)</f>
        <v>0</v>
      </c>
      <c r="N404" s="85">
        <f t="shared" si="270"/>
        <v>0</v>
      </c>
      <c r="O404" s="86">
        <f t="shared" si="270"/>
        <v>0</v>
      </c>
      <c r="P404" s="85">
        <f t="shared" si="270"/>
        <v>0</v>
      </c>
      <c r="Q404" s="85">
        <f t="shared" si="270"/>
        <v>0</v>
      </c>
      <c r="R404" s="85">
        <f t="shared" si="270"/>
        <v>0</v>
      </c>
      <c r="S404" s="86">
        <f>IF(ISNUMBER(S248),$T248-$T249,0)</f>
        <v>0</v>
      </c>
      <c r="T404" s="87">
        <f t="shared" si="173"/>
        <v>0</v>
      </c>
    </row>
    <row r="405" spans="1:20" x14ac:dyDescent="0.25">
      <c r="A405" s="6">
        <v>1</v>
      </c>
      <c r="B405" s="49"/>
      <c r="C405" s="100"/>
      <c r="D405" s="456" t="str">
        <f t="shared" ref="D405:E405" si="271">D250</f>
        <v>10-02</v>
      </c>
      <c r="E405" s="455" t="str">
        <f t="shared" si="271"/>
        <v>林寺枝線</v>
      </c>
      <c r="F405" s="366"/>
      <c r="G405" s="455"/>
      <c r="H405" s="455"/>
      <c r="I405" s="51"/>
      <c r="J405" s="51"/>
      <c r="K405" s="407"/>
      <c r="L405" s="84">
        <f>IF(AND(ISNUMBER(L250),ISBLANK(M250)),$T250-$T251,0)</f>
        <v>0</v>
      </c>
      <c r="M405" s="85">
        <f t="shared" ref="M405:R405" si="272">IF(AND(ISNUMBER(M250),ISBLANK(N250)),$T250-$T251,0)</f>
        <v>0</v>
      </c>
      <c r="N405" s="85">
        <f t="shared" si="272"/>
        <v>0</v>
      </c>
      <c r="O405" s="86">
        <f t="shared" si="272"/>
        <v>0</v>
      </c>
      <c r="P405" s="85">
        <f t="shared" si="272"/>
        <v>0</v>
      </c>
      <c r="Q405" s="85">
        <f t="shared" si="272"/>
        <v>0</v>
      </c>
      <c r="R405" s="85">
        <f t="shared" si="272"/>
        <v>0</v>
      </c>
      <c r="S405" s="86">
        <f>IF(ISNUMBER(S250),$T250-$T251,0)</f>
        <v>0</v>
      </c>
      <c r="T405" s="87">
        <f t="shared" si="173"/>
        <v>0</v>
      </c>
    </row>
    <row r="406" spans="1:20" ht="14.25" thickBot="1" x14ac:dyDescent="0.3">
      <c r="A406" s="6">
        <v>1</v>
      </c>
      <c r="B406" s="65"/>
      <c r="C406" s="109"/>
      <c r="D406" s="484" t="str">
        <f t="shared" ref="D406:E406" si="273">D252</f>
        <v>10-03</v>
      </c>
      <c r="E406" s="454" t="str">
        <f t="shared" si="273"/>
        <v>桑津枝線</v>
      </c>
      <c r="F406" s="367"/>
      <c r="G406" s="454"/>
      <c r="H406" s="454"/>
      <c r="I406" s="128"/>
      <c r="J406" s="128"/>
      <c r="K406" s="408"/>
      <c r="L406" s="176">
        <f>IF(AND(ISNUMBER(L252),ISBLANK(M252)),$T252-$T253,0)</f>
        <v>0</v>
      </c>
      <c r="M406" s="177">
        <f t="shared" ref="M406:R406" si="274">IF(AND(ISNUMBER(M252),ISBLANK(N252)),$T252-$T253,0)</f>
        <v>0</v>
      </c>
      <c r="N406" s="177">
        <f t="shared" si="274"/>
        <v>0</v>
      </c>
      <c r="O406" s="178">
        <f t="shared" si="274"/>
        <v>0</v>
      </c>
      <c r="P406" s="177">
        <f t="shared" si="274"/>
        <v>0</v>
      </c>
      <c r="Q406" s="177">
        <f t="shared" si="274"/>
        <v>0</v>
      </c>
      <c r="R406" s="177">
        <f t="shared" si="274"/>
        <v>0</v>
      </c>
      <c r="S406" s="178">
        <f>IF(ISNUMBER(S252),$T252-$T253,0)</f>
        <v>0</v>
      </c>
      <c r="T406" s="179">
        <f t="shared" si="173"/>
        <v>0</v>
      </c>
    </row>
    <row r="407" spans="1:20" x14ac:dyDescent="0.25">
      <c r="B407" s="16"/>
      <c r="C407" s="17"/>
      <c r="D407" s="19"/>
      <c r="E407" s="17"/>
      <c r="F407" s="19"/>
      <c r="G407" s="17"/>
      <c r="H407" s="17"/>
      <c r="I407" s="16"/>
      <c r="J407" s="16"/>
      <c r="K407" s="451"/>
      <c r="L407" s="15"/>
      <c r="M407" s="15"/>
      <c r="N407" s="15"/>
      <c r="O407" s="15"/>
      <c r="P407" s="15"/>
      <c r="Q407" s="15"/>
      <c r="R407" s="15"/>
      <c r="S407" s="15"/>
      <c r="T407" s="15"/>
    </row>
    <row r="408" spans="1:20" x14ac:dyDescent="0.25">
      <c r="B408" s="16"/>
      <c r="C408" s="17"/>
      <c r="D408" s="19"/>
      <c r="E408" s="17"/>
      <c r="F408" s="19"/>
      <c r="G408" s="17"/>
      <c r="H408" s="17"/>
      <c r="I408" s="16"/>
      <c r="J408" s="16"/>
      <c r="K408" s="451"/>
      <c r="L408" s="15"/>
      <c r="M408" s="15"/>
      <c r="N408" s="15"/>
      <c r="O408" s="15"/>
      <c r="P408" s="15"/>
      <c r="Q408" s="15"/>
      <c r="R408" s="15"/>
      <c r="S408" s="15"/>
      <c r="T408" s="15"/>
    </row>
    <row r="409" spans="1:20" x14ac:dyDescent="0.25">
      <c r="B409" s="16"/>
      <c r="C409" s="17"/>
      <c r="D409" s="19"/>
      <c r="E409" s="17"/>
      <c r="F409" s="19"/>
      <c r="G409" s="17"/>
      <c r="H409" s="17"/>
      <c r="I409" s="16"/>
      <c r="J409" s="16"/>
      <c r="K409" s="451"/>
      <c r="L409" s="15"/>
      <c r="M409" s="15"/>
      <c r="N409" s="15"/>
      <c r="O409" s="15"/>
      <c r="P409" s="15"/>
      <c r="Q409" s="15"/>
      <c r="R409" s="15"/>
      <c r="S409" s="15"/>
      <c r="T409" s="15"/>
    </row>
    <row r="410" spans="1:20" x14ac:dyDescent="0.25">
      <c r="B410" s="16"/>
      <c r="C410" s="17"/>
      <c r="D410" s="19"/>
      <c r="E410" s="17"/>
      <c r="F410" s="19"/>
      <c r="G410" s="17"/>
      <c r="H410" s="17"/>
      <c r="I410" s="16"/>
      <c r="J410" s="16"/>
      <c r="K410" s="451"/>
      <c r="L410" s="15"/>
      <c r="M410" s="15"/>
      <c r="N410" s="15"/>
      <c r="O410" s="15"/>
      <c r="P410" s="15"/>
      <c r="Q410" s="15"/>
      <c r="R410" s="15"/>
      <c r="S410" s="15"/>
      <c r="T410" s="15"/>
    </row>
    <row r="411" spans="1:20" x14ac:dyDescent="0.25">
      <c r="B411" s="16"/>
      <c r="C411" s="17"/>
      <c r="D411" s="19"/>
      <c r="E411" s="17"/>
      <c r="F411" s="19"/>
      <c r="G411" s="17"/>
      <c r="H411" s="17"/>
      <c r="I411" s="16"/>
      <c r="J411" s="16"/>
      <c r="K411" s="451"/>
      <c r="L411" s="15"/>
      <c r="M411" s="15"/>
      <c r="N411" s="15"/>
      <c r="O411" s="15"/>
      <c r="P411" s="15"/>
      <c r="Q411" s="15"/>
      <c r="R411" s="15"/>
      <c r="S411" s="15"/>
      <c r="T411" s="15"/>
    </row>
    <row r="412" spans="1:20" x14ac:dyDescent="0.25">
      <c r="B412" s="16"/>
      <c r="C412" s="17"/>
      <c r="D412" s="19"/>
      <c r="E412" s="17"/>
      <c r="F412" s="19"/>
      <c r="G412" s="17"/>
      <c r="H412" s="17"/>
      <c r="I412" s="16"/>
      <c r="J412" s="16"/>
      <c r="K412" s="451"/>
      <c r="L412" s="15"/>
      <c r="M412" s="15"/>
      <c r="N412" s="15"/>
      <c r="O412" s="15"/>
      <c r="P412" s="15"/>
      <c r="Q412" s="15"/>
      <c r="R412" s="15"/>
      <c r="S412" s="15"/>
      <c r="T412" s="15"/>
    </row>
    <row r="413" spans="1:20" x14ac:dyDescent="0.25">
      <c r="B413" s="16"/>
      <c r="C413" s="17"/>
      <c r="D413" s="19"/>
      <c r="E413" s="17"/>
      <c r="F413" s="19"/>
      <c r="G413" s="17"/>
      <c r="H413" s="17"/>
      <c r="I413" s="16"/>
      <c r="J413" s="16"/>
      <c r="K413" s="451"/>
      <c r="L413" s="15"/>
      <c r="M413" s="15"/>
      <c r="N413" s="15"/>
      <c r="O413" s="15"/>
      <c r="P413" s="15"/>
      <c r="Q413" s="15"/>
      <c r="R413" s="15"/>
      <c r="S413" s="15"/>
      <c r="T413" s="15"/>
    </row>
    <row r="414" spans="1:20" x14ac:dyDescent="0.25">
      <c r="B414" s="16"/>
      <c r="C414" s="17"/>
      <c r="D414" s="19"/>
      <c r="E414" s="17"/>
      <c r="F414" s="19"/>
      <c r="G414" s="17"/>
      <c r="H414" s="17"/>
      <c r="I414" s="16"/>
      <c r="J414" s="16"/>
      <c r="K414" s="451"/>
      <c r="L414" s="15"/>
      <c r="M414" s="15"/>
      <c r="N414" s="15"/>
      <c r="O414" s="15"/>
      <c r="P414" s="15"/>
      <c r="Q414" s="15"/>
      <c r="R414" s="15"/>
      <c r="S414" s="15"/>
      <c r="T414" s="15"/>
    </row>
    <row r="415" spans="1:20" x14ac:dyDescent="0.25">
      <c r="B415" s="16"/>
      <c r="C415" s="17"/>
      <c r="D415" s="19"/>
      <c r="E415" s="17"/>
      <c r="F415" s="19"/>
      <c r="G415" s="17"/>
      <c r="H415" s="17"/>
      <c r="I415" s="16"/>
      <c r="J415" s="16"/>
      <c r="K415" s="451"/>
      <c r="L415" s="15"/>
      <c r="M415" s="15"/>
      <c r="N415" s="15"/>
      <c r="O415" s="15"/>
      <c r="P415" s="15"/>
      <c r="Q415" s="15"/>
      <c r="R415" s="15"/>
      <c r="S415" s="15"/>
      <c r="T415" s="15"/>
    </row>
    <row r="416" spans="1:20" x14ac:dyDescent="0.25">
      <c r="B416" s="16"/>
      <c r="C416" s="17"/>
      <c r="D416" s="19"/>
      <c r="E416" s="17"/>
      <c r="F416" s="19"/>
      <c r="G416" s="17"/>
      <c r="H416" s="17"/>
      <c r="I416" s="16"/>
      <c r="J416" s="16"/>
      <c r="K416" s="451"/>
      <c r="L416" s="15"/>
      <c r="M416" s="15"/>
      <c r="N416" s="15"/>
      <c r="O416" s="15"/>
      <c r="P416" s="15"/>
      <c r="Q416" s="15"/>
      <c r="R416" s="15"/>
      <c r="S416" s="15"/>
      <c r="T416" s="15"/>
    </row>
    <row r="417" spans="2:20" x14ac:dyDescent="0.25">
      <c r="B417" s="16"/>
      <c r="C417" s="17"/>
      <c r="D417" s="19"/>
      <c r="E417" s="17"/>
      <c r="F417" s="19"/>
      <c r="G417" s="17"/>
      <c r="H417" s="17"/>
      <c r="I417" s="16"/>
      <c r="J417" s="16"/>
      <c r="K417" s="451"/>
      <c r="L417" s="15"/>
      <c r="M417" s="15"/>
      <c r="N417" s="15"/>
      <c r="O417" s="15"/>
      <c r="P417" s="15"/>
      <c r="Q417" s="15"/>
      <c r="R417" s="15"/>
      <c r="S417" s="15"/>
      <c r="T417" s="15"/>
    </row>
    <row r="418" spans="2:20" x14ac:dyDescent="0.25">
      <c r="B418" s="16"/>
      <c r="C418" s="17"/>
      <c r="D418" s="19"/>
      <c r="E418" s="17"/>
      <c r="F418" s="19"/>
      <c r="G418" s="17"/>
      <c r="H418" s="17"/>
      <c r="I418" s="16"/>
      <c r="J418" s="16"/>
      <c r="K418" s="451"/>
      <c r="L418" s="15"/>
      <c r="M418" s="15"/>
      <c r="N418" s="15"/>
      <c r="O418" s="15"/>
      <c r="P418" s="15"/>
      <c r="Q418" s="15"/>
      <c r="R418" s="15"/>
      <c r="S418" s="15"/>
      <c r="T418" s="15"/>
    </row>
    <row r="419" spans="2:20" x14ac:dyDescent="0.25">
      <c r="B419" s="16"/>
      <c r="C419" s="17"/>
      <c r="D419" s="19"/>
      <c r="E419" s="17"/>
      <c r="F419" s="19"/>
      <c r="G419" s="17"/>
      <c r="H419" s="17"/>
      <c r="I419" s="16"/>
      <c r="J419" s="16"/>
      <c r="K419" s="451"/>
      <c r="L419" s="15"/>
      <c r="M419" s="15"/>
      <c r="N419" s="15"/>
      <c r="O419" s="15"/>
      <c r="P419" s="15"/>
      <c r="Q419" s="15"/>
      <c r="R419" s="15"/>
      <c r="S419" s="15"/>
      <c r="T419" s="15"/>
    </row>
    <row r="420" spans="2:20" x14ac:dyDescent="0.25">
      <c r="B420" s="23"/>
      <c r="C420" s="23"/>
      <c r="D420" s="193"/>
      <c r="E420" s="23"/>
      <c r="F420" s="452"/>
      <c r="G420" s="23"/>
      <c r="H420" s="23"/>
      <c r="I420" s="23"/>
      <c r="J420" s="23"/>
      <c r="K420" s="453"/>
      <c r="L420" s="23"/>
      <c r="M420" s="23"/>
      <c r="N420" s="23"/>
      <c r="O420" s="23"/>
      <c r="P420" s="23"/>
      <c r="Q420" s="23"/>
      <c r="R420" s="23"/>
      <c r="S420" s="23"/>
      <c r="T420" s="23"/>
    </row>
  </sheetData>
  <mergeCells count="9">
    <mergeCell ref="H4:H5"/>
    <mergeCell ref="G4:G5"/>
    <mergeCell ref="F4:F5"/>
    <mergeCell ref="T4:T5"/>
    <mergeCell ref="T281:T282"/>
    <mergeCell ref="T271:T272"/>
    <mergeCell ref="J4:J5"/>
    <mergeCell ref="I4:I5"/>
    <mergeCell ref="K4:K5"/>
  </mergeCells>
  <phoneticPr fontId="2"/>
  <pageMargins left="0.70866141732283472" right="0.70866141732283472" top="0.74803149606299213" bottom="0.74803149606299213" header="0.31496062992125984" footer="0.31496062992125984"/>
  <pageSetup paperSize="8" scale="55" fitToHeight="2" orientation="portrait" r:id="rId1"/>
  <rowBreaks count="1" manualBreakCount="1">
    <brk id="149"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M421"/>
  <sheetViews>
    <sheetView showGridLines="0" view="pageBreakPreview" zoomScale="85" zoomScaleNormal="100" zoomScaleSheetLayoutView="85" workbookViewId="0">
      <selection activeCell="B2" sqref="B2"/>
    </sheetView>
  </sheetViews>
  <sheetFormatPr defaultRowHeight="13.5" x14ac:dyDescent="0.25"/>
  <cols>
    <col min="1" max="1" width="3.77734375" style="6" customWidth="1"/>
    <col min="2" max="3" width="3.109375" style="6" customWidth="1"/>
    <col min="4" max="4" width="6.6640625" style="161" bestFit="1" customWidth="1"/>
    <col min="5" max="5" width="22.5546875" style="6" customWidth="1"/>
    <col min="6" max="6" width="5.44140625" style="20" customWidth="1"/>
    <col min="7" max="10" width="5.88671875" style="6" customWidth="1"/>
    <col min="11" max="11" width="5.88671875" style="5" customWidth="1"/>
    <col min="12" max="19" width="13.6640625" style="6" customWidth="1"/>
    <col min="20" max="20" width="14" style="6" customWidth="1"/>
    <col min="21" max="24" width="3.77734375" style="6" customWidth="1"/>
    <col min="25" max="25" width="6.33203125" style="161" bestFit="1" customWidth="1"/>
    <col min="26" max="28" width="8.88671875" style="6" customWidth="1"/>
    <col min="29" max="29" width="5.77734375" style="6" customWidth="1"/>
    <col min="30" max="38" width="14.33203125" style="6" customWidth="1"/>
    <col min="39" max="16384" width="8.88671875" style="6"/>
  </cols>
  <sheetData>
    <row r="2" spans="1:39" x14ac:dyDescent="0.25">
      <c r="T2" s="416" t="s">
        <v>237</v>
      </c>
    </row>
    <row r="3" spans="1:39" ht="14.25" thickBot="1" x14ac:dyDescent="0.3">
      <c r="B3" s="1" t="s">
        <v>288</v>
      </c>
      <c r="C3" s="2"/>
      <c r="D3" s="162"/>
      <c r="E3" s="2"/>
      <c r="F3" s="10"/>
      <c r="G3" s="2"/>
      <c r="H3" s="2"/>
      <c r="I3" s="2"/>
      <c r="J3" s="26"/>
      <c r="K3" s="3"/>
      <c r="L3" s="2"/>
      <c r="M3" s="2"/>
      <c r="N3" s="2"/>
      <c r="O3" s="2"/>
      <c r="P3" s="2"/>
      <c r="Q3" s="2"/>
      <c r="R3" s="2"/>
      <c r="S3" s="2"/>
      <c r="T3" s="4" t="s">
        <v>1</v>
      </c>
      <c r="U3" s="2"/>
      <c r="W3" s="1" t="s">
        <v>63</v>
      </c>
      <c r="X3" s="2"/>
      <c r="Y3" s="162"/>
      <c r="Z3" s="2"/>
      <c r="AA3" s="2"/>
      <c r="AB3" s="26"/>
      <c r="AC3" s="2"/>
      <c r="AD3" s="2"/>
      <c r="AE3" s="2"/>
      <c r="AF3" s="2"/>
      <c r="AG3" s="2"/>
      <c r="AH3" s="2"/>
      <c r="AI3" s="2"/>
      <c r="AJ3" s="2"/>
      <c r="AK3" s="2"/>
      <c r="AL3" s="4" t="s">
        <v>60</v>
      </c>
      <c r="AM3" s="2"/>
    </row>
    <row r="4" spans="1:39" ht="13.5" customHeight="1" x14ac:dyDescent="0.25">
      <c r="B4" s="27"/>
      <c r="C4" s="28"/>
      <c r="D4" s="163"/>
      <c r="E4" s="28"/>
      <c r="F4" s="712" t="str">
        <f>'（添付１ー②）設計計画'!F4</f>
        <v>管種</v>
      </c>
      <c r="G4" s="710" t="str">
        <f>'（添付１ー②）設計計画'!G4</f>
        <v>口径</v>
      </c>
      <c r="H4" s="708" t="str">
        <f>'（添付１ー②）設計計画'!H4</f>
        <v>鋳鉄管
延長</v>
      </c>
      <c r="I4" s="716" t="str">
        <f>'（添付１ー②）設計計画'!I4</f>
        <v>ダク管
延長</v>
      </c>
      <c r="J4" s="721" t="str">
        <f>'（添付１ー②）設計計画'!J4</f>
        <v>合計
延長</v>
      </c>
      <c r="K4" s="395" t="s">
        <v>61</v>
      </c>
      <c r="L4" s="31">
        <v>2024</v>
      </c>
      <c r="M4" s="32">
        <v>2025</v>
      </c>
      <c r="N4" s="32">
        <v>2026</v>
      </c>
      <c r="O4" s="32">
        <v>2027</v>
      </c>
      <c r="P4" s="32">
        <v>2028</v>
      </c>
      <c r="Q4" s="32">
        <v>2029</v>
      </c>
      <c r="R4" s="32">
        <v>2030</v>
      </c>
      <c r="S4" s="33">
        <v>2031</v>
      </c>
      <c r="T4" s="638" t="s">
        <v>2</v>
      </c>
      <c r="U4" s="10"/>
      <c r="W4" s="27"/>
      <c r="X4" s="28"/>
      <c r="Y4" s="163"/>
      <c r="Z4" s="28"/>
      <c r="AA4" s="28"/>
      <c r="AB4" s="29"/>
      <c r="AC4" s="30"/>
      <c r="AD4" s="31">
        <v>2024</v>
      </c>
      <c r="AE4" s="32">
        <v>2025</v>
      </c>
      <c r="AF4" s="32">
        <v>2026</v>
      </c>
      <c r="AG4" s="32">
        <v>2027</v>
      </c>
      <c r="AH4" s="32">
        <v>2028</v>
      </c>
      <c r="AI4" s="32">
        <v>2029</v>
      </c>
      <c r="AJ4" s="32">
        <v>2030</v>
      </c>
      <c r="AK4" s="33">
        <v>2031</v>
      </c>
      <c r="AL4" s="638" t="s">
        <v>2</v>
      </c>
      <c r="AM4" s="10"/>
    </row>
    <row r="5" spans="1:39" ht="16.5" customHeight="1" thickBot="1" x14ac:dyDescent="0.3">
      <c r="B5" s="34"/>
      <c r="C5" s="35"/>
      <c r="D5" s="164"/>
      <c r="E5" s="35"/>
      <c r="F5" s="713"/>
      <c r="G5" s="711"/>
      <c r="H5" s="724"/>
      <c r="I5" s="723"/>
      <c r="J5" s="722"/>
      <c r="K5" s="396" t="s">
        <v>62</v>
      </c>
      <c r="L5" s="38">
        <v>6</v>
      </c>
      <c r="M5" s="39">
        <v>7</v>
      </c>
      <c r="N5" s="39">
        <v>8</v>
      </c>
      <c r="O5" s="39">
        <v>9</v>
      </c>
      <c r="P5" s="39">
        <v>10</v>
      </c>
      <c r="Q5" s="39">
        <v>11</v>
      </c>
      <c r="R5" s="39">
        <v>12</v>
      </c>
      <c r="S5" s="40">
        <v>13</v>
      </c>
      <c r="T5" s="639"/>
      <c r="U5" s="10"/>
      <c r="W5" s="34"/>
      <c r="X5" s="35"/>
      <c r="Y5" s="164"/>
      <c r="Z5" s="35"/>
      <c r="AA5" s="35"/>
      <c r="AB5" s="36"/>
      <c r="AC5" s="37"/>
      <c r="AD5" s="38">
        <v>6</v>
      </c>
      <c r="AE5" s="39">
        <v>7</v>
      </c>
      <c r="AF5" s="39">
        <v>8</v>
      </c>
      <c r="AG5" s="39">
        <v>9</v>
      </c>
      <c r="AH5" s="39">
        <v>10</v>
      </c>
      <c r="AI5" s="39">
        <v>11</v>
      </c>
      <c r="AJ5" s="39">
        <v>12</v>
      </c>
      <c r="AK5" s="40">
        <v>13</v>
      </c>
      <c r="AL5" s="639"/>
      <c r="AM5" s="10"/>
    </row>
    <row r="6" spans="1:39" x14ac:dyDescent="0.25">
      <c r="B6" s="75" t="s">
        <v>288</v>
      </c>
      <c r="C6" s="13"/>
      <c r="D6" s="165"/>
      <c r="E6" s="14"/>
      <c r="F6" s="368"/>
      <c r="G6" s="372"/>
      <c r="H6" s="397"/>
      <c r="I6" s="398"/>
      <c r="J6" s="402"/>
      <c r="K6" s="180"/>
      <c r="L6" s="546">
        <f>L8+L18</f>
        <v>0</v>
      </c>
      <c r="M6" s="547">
        <f t="shared" ref="M6:S6" si="0">M8+M18</f>
        <v>0</v>
      </c>
      <c r="N6" s="547">
        <f t="shared" si="0"/>
        <v>0</v>
      </c>
      <c r="O6" s="548">
        <f t="shared" si="0"/>
        <v>0</v>
      </c>
      <c r="P6" s="549">
        <f t="shared" si="0"/>
        <v>0</v>
      </c>
      <c r="Q6" s="547">
        <f t="shared" si="0"/>
        <v>0</v>
      </c>
      <c r="R6" s="547">
        <f t="shared" si="0"/>
        <v>0</v>
      </c>
      <c r="S6" s="548">
        <f t="shared" si="0"/>
        <v>0</v>
      </c>
      <c r="T6" s="550">
        <f t="shared" ref="T6:T72" si="1">SUM(L6:S6)</f>
        <v>0</v>
      </c>
      <c r="U6" s="22"/>
      <c r="W6" s="75" t="s">
        <v>63</v>
      </c>
      <c r="X6" s="13"/>
      <c r="Y6" s="165"/>
      <c r="Z6" s="14"/>
      <c r="AA6" s="14"/>
      <c r="AB6" s="14"/>
      <c r="AC6" s="76"/>
      <c r="AD6" s="181">
        <f>AD8+AD18</f>
        <v>0</v>
      </c>
      <c r="AE6" s="182">
        <f t="shared" ref="AE6" si="2">AE8+AE18</f>
        <v>0</v>
      </c>
      <c r="AF6" s="182">
        <f t="shared" ref="AF6" si="3">AF8+AF18</f>
        <v>0</v>
      </c>
      <c r="AG6" s="183">
        <f t="shared" ref="AG6" si="4">AG8+AG18</f>
        <v>0</v>
      </c>
      <c r="AH6" s="184">
        <f t="shared" ref="AH6" si="5">AH8+AH18</f>
        <v>0</v>
      </c>
      <c r="AI6" s="182">
        <f t="shared" ref="AI6" si="6">AI8+AI18</f>
        <v>0</v>
      </c>
      <c r="AJ6" s="182">
        <f t="shared" ref="AJ6" si="7">AJ8+AJ18</f>
        <v>0</v>
      </c>
      <c r="AK6" s="183">
        <f t="shared" ref="AK6" si="8">AK8+AK18</f>
        <v>0</v>
      </c>
      <c r="AL6" s="185">
        <f t="shared" ref="AL6:AL20" si="9">SUM(AD6:AK6)</f>
        <v>0</v>
      </c>
      <c r="AM6" s="22"/>
    </row>
    <row r="7" spans="1:39" x14ac:dyDescent="0.25">
      <c r="B7" s="75"/>
      <c r="C7" s="13"/>
      <c r="D7" s="165"/>
      <c r="E7" s="369" t="s">
        <v>280</v>
      </c>
      <c r="F7" s="536"/>
      <c r="G7" s="537"/>
      <c r="H7" s="538"/>
      <c r="I7" s="539"/>
      <c r="J7" s="540"/>
      <c r="K7" s="541"/>
      <c r="L7" s="551">
        <f>L9+L19</f>
        <v>0</v>
      </c>
      <c r="M7" s="552">
        <f t="shared" ref="M7:S7" si="10">M9+M19</f>
        <v>0</v>
      </c>
      <c r="N7" s="552">
        <f t="shared" si="10"/>
        <v>0</v>
      </c>
      <c r="O7" s="553">
        <f t="shared" si="10"/>
        <v>0</v>
      </c>
      <c r="P7" s="552">
        <f t="shared" si="10"/>
        <v>0</v>
      </c>
      <c r="Q7" s="552">
        <f t="shared" si="10"/>
        <v>0</v>
      </c>
      <c r="R7" s="552">
        <f t="shared" si="10"/>
        <v>0</v>
      </c>
      <c r="S7" s="553">
        <f t="shared" si="10"/>
        <v>0</v>
      </c>
      <c r="T7" s="554">
        <f t="shared" si="1"/>
        <v>0</v>
      </c>
      <c r="U7" s="22"/>
      <c r="W7" s="75"/>
      <c r="X7" s="13"/>
      <c r="Y7" s="165"/>
      <c r="Z7" s="14"/>
      <c r="AA7" s="14"/>
      <c r="AB7" s="14"/>
      <c r="AC7" s="76"/>
      <c r="AD7" s="181"/>
      <c r="AE7" s="182"/>
      <c r="AF7" s="182"/>
      <c r="AG7" s="183"/>
      <c r="AH7" s="182"/>
      <c r="AI7" s="182"/>
      <c r="AJ7" s="182"/>
      <c r="AK7" s="183"/>
      <c r="AL7" s="185"/>
      <c r="AM7" s="22"/>
    </row>
    <row r="8" spans="1:39" x14ac:dyDescent="0.25">
      <c r="B8" s="49"/>
      <c r="C8" s="50" t="s">
        <v>47</v>
      </c>
      <c r="D8" s="491"/>
      <c r="E8" s="51"/>
      <c r="F8" s="369"/>
      <c r="G8" s="373"/>
      <c r="H8" s="400"/>
      <c r="I8" s="401"/>
      <c r="J8" s="403"/>
      <c r="K8" s="186"/>
      <c r="L8" s="555">
        <f>+L10+L12+L14+L16</f>
        <v>0</v>
      </c>
      <c r="M8" s="556">
        <f t="shared" ref="M8:S8" si="11">+M10+M12+M14+M16</f>
        <v>0</v>
      </c>
      <c r="N8" s="556">
        <f t="shared" si="11"/>
        <v>0</v>
      </c>
      <c r="O8" s="557">
        <f t="shared" si="11"/>
        <v>0</v>
      </c>
      <c r="P8" s="556">
        <f t="shared" si="11"/>
        <v>0</v>
      </c>
      <c r="Q8" s="556">
        <f t="shared" si="11"/>
        <v>0</v>
      </c>
      <c r="R8" s="556">
        <f t="shared" si="11"/>
        <v>0</v>
      </c>
      <c r="S8" s="557">
        <f t="shared" si="11"/>
        <v>0</v>
      </c>
      <c r="T8" s="186">
        <f t="shared" si="1"/>
        <v>0</v>
      </c>
      <c r="U8" s="22"/>
      <c r="W8" s="49"/>
      <c r="X8" s="50" t="s">
        <v>47</v>
      </c>
      <c r="Y8" s="166"/>
      <c r="Z8" s="51"/>
      <c r="AA8" s="51"/>
      <c r="AB8" s="51"/>
      <c r="AC8" s="83"/>
      <c r="AD8" s="84">
        <f>SUM(AD10:AD16)</f>
        <v>0</v>
      </c>
      <c r="AE8" s="85">
        <f t="shared" ref="AE8" si="12">SUM(AE10:AE16)</f>
        <v>0</v>
      </c>
      <c r="AF8" s="85">
        <f t="shared" ref="AF8" si="13">SUM(AF10:AF16)</f>
        <v>0</v>
      </c>
      <c r="AG8" s="86">
        <f t="shared" ref="AG8" si="14">SUM(AG10:AG16)</f>
        <v>0</v>
      </c>
      <c r="AH8" s="85">
        <f t="shared" ref="AH8" si="15">SUM(AH10:AH16)</f>
        <v>0</v>
      </c>
      <c r="AI8" s="85">
        <f t="shared" ref="AI8" si="16">SUM(AI10:AI16)</f>
        <v>0</v>
      </c>
      <c r="AJ8" s="85">
        <f t="shared" ref="AJ8" si="17">SUM(AJ10:AJ16)</f>
        <v>0</v>
      </c>
      <c r="AK8" s="86">
        <f t="shared" ref="AK8" si="18">SUM(AK10:AK16)</f>
        <v>0</v>
      </c>
      <c r="AL8" s="87">
        <f t="shared" si="9"/>
        <v>0</v>
      </c>
      <c r="AM8" s="22"/>
    </row>
    <row r="9" spans="1:39" x14ac:dyDescent="0.25">
      <c r="B9" s="49"/>
      <c r="C9" s="505"/>
      <c r="D9" s="535"/>
      <c r="E9" s="366" t="s">
        <v>280</v>
      </c>
      <c r="F9" s="369"/>
      <c r="G9" s="373"/>
      <c r="H9" s="400"/>
      <c r="I9" s="401"/>
      <c r="J9" s="403"/>
      <c r="K9" s="186"/>
      <c r="L9" s="555">
        <f>+L11+L13+L15+L17</f>
        <v>0</v>
      </c>
      <c r="M9" s="556">
        <f t="shared" ref="M9:S9" si="19">+M11+M13+M15+M17</f>
        <v>0</v>
      </c>
      <c r="N9" s="556">
        <f t="shared" si="19"/>
        <v>0</v>
      </c>
      <c r="O9" s="557">
        <f t="shared" si="19"/>
        <v>0</v>
      </c>
      <c r="P9" s="556">
        <f t="shared" si="19"/>
        <v>0</v>
      </c>
      <c r="Q9" s="556">
        <f t="shared" si="19"/>
        <v>0</v>
      </c>
      <c r="R9" s="556">
        <f t="shared" si="19"/>
        <v>0</v>
      </c>
      <c r="S9" s="557">
        <f t="shared" si="19"/>
        <v>0</v>
      </c>
      <c r="T9" s="186">
        <f t="shared" si="1"/>
        <v>0</v>
      </c>
      <c r="U9" s="22"/>
      <c r="W9" s="49"/>
      <c r="X9" s="505"/>
      <c r="Y9" s="491"/>
      <c r="Z9" s="88"/>
      <c r="AA9" s="88"/>
      <c r="AB9" s="88"/>
      <c r="AC9" s="89"/>
      <c r="AD9" s="53"/>
      <c r="AE9" s="54"/>
      <c r="AF9" s="54"/>
      <c r="AG9" s="55"/>
      <c r="AH9" s="54"/>
      <c r="AI9" s="54"/>
      <c r="AJ9" s="54"/>
      <c r="AK9" s="55"/>
      <c r="AL9" s="56"/>
      <c r="AM9" s="22"/>
    </row>
    <row r="10" spans="1:39" x14ac:dyDescent="0.25">
      <c r="A10" s="6">
        <v>1</v>
      </c>
      <c r="B10" s="49"/>
      <c r="C10" s="100"/>
      <c r="D10" s="473" t="str">
        <f>'（添付１ー②）設計計画'!D10</f>
        <v>送水１</v>
      </c>
      <c r="E10" s="624" t="str">
        <f>'（添付１ー②）設計計画'!E10</f>
        <v>大淀送水管</v>
      </c>
      <c r="F10" s="474" t="str">
        <f>'（添付１ー②）設計計画'!F10</f>
        <v>DK</v>
      </c>
      <c r="G10" s="475">
        <f>'（添付１ー②）設計計画'!G10</f>
        <v>1500</v>
      </c>
      <c r="H10" s="476">
        <f>'（添付１ー②）設計計画'!H10</f>
        <v>0</v>
      </c>
      <c r="I10" s="477">
        <f>'（添付１ー②）設計計画'!I10</f>
        <v>5500</v>
      </c>
      <c r="J10" s="544">
        <f>'（添付１ー②）設計計画'!J10</f>
        <v>6200</v>
      </c>
      <c r="K10" s="483">
        <f>J10</f>
        <v>6200</v>
      </c>
      <c r="L10" s="558"/>
      <c r="M10" s="559"/>
      <c r="N10" s="559"/>
      <c r="O10" s="560"/>
      <c r="P10" s="559"/>
      <c r="Q10" s="559"/>
      <c r="R10" s="559"/>
      <c r="S10" s="560"/>
      <c r="T10" s="561">
        <f t="shared" si="1"/>
        <v>0</v>
      </c>
      <c r="U10" s="22"/>
      <c r="V10" s="6">
        <v>1</v>
      </c>
      <c r="W10" s="49"/>
      <c r="X10" s="100"/>
      <c r="Y10" s="473" t="str">
        <f t="shared" ref="Y10:Y16" si="20">D10</f>
        <v>送水１</v>
      </c>
      <c r="Z10" s="154" t="str">
        <f t="shared" ref="Z10:Z16" si="21">E10</f>
        <v>大淀送水管</v>
      </c>
      <c r="AA10" s="88"/>
      <c r="AB10" s="88"/>
      <c r="AC10" s="89"/>
      <c r="AD10" s="480">
        <f t="shared" ref="AD10:AD16" si="22">IF(AND(ISNUMBER(L10),ISBLANK(M10)),$K10,0)</f>
        <v>0</v>
      </c>
      <c r="AE10" s="481">
        <f t="shared" ref="AE10:AE16" si="23">IF(AND(ISNUMBER(M10),ISBLANK(N10)),$K10,0)</f>
        <v>0</v>
      </c>
      <c r="AF10" s="481">
        <f t="shared" ref="AF10:AF16" si="24">IF(AND(ISNUMBER(N10),ISBLANK(O10)),$K10,0)</f>
        <v>0</v>
      </c>
      <c r="AG10" s="482">
        <f t="shared" ref="AG10:AG16" si="25">IF(AND(ISNUMBER(O10),ISBLANK(P10)),$K10,0)</f>
        <v>0</v>
      </c>
      <c r="AH10" s="481">
        <f t="shared" ref="AH10:AH16" si="26">IF(AND(ISNUMBER(P10),ISBLANK(Q10)),$K10,0)</f>
        <v>0</v>
      </c>
      <c r="AI10" s="481">
        <f t="shared" ref="AI10:AI16" si="27">IF(AND(ISNUMBER(Q10),ISBLANK(R10)),$K10,0)</f>
        <v>0</v>
      </c>
      <c r="AJ10" s="481">
        <f t="shared" ref="AJ10:AJ16" si="28">IF(AND(ISNUMBER(R10),ISBLANK(S10)),$K10,0)</f>
        <v>0</v>
      </c>
      <c r="AK10" s="482">
        <f t="shared" ref="AK10:AK16" si="29">IF(ISNUMBER(S10),$K10,0)</f>
        <v>0</v>
      </c>
      <c r="AL10" s="56">
        <f t="shared" ref="AL10:AL16" si="30">SUM(AD10:AK10)</f>
        <v>0</v>
      </c>
      <c r="AM10" s="22"/>
    </row>
    <row r="11" spans="1:39" x14ac:dyDescent="0.25">
      <c r="B11" s="49"/>
      <c r="C11" s="100"/>
      <c r="D11" s="502"/>
      <c r="E11" s="524" t="s">
        <v>280</v>
      </c>
      <c r="F11" s="429"/>
      <c r="G11" s="506"/>
      <c r="H11" s="431"/>
      <c r="I11" s="432"/>
      <c r="J11" s="501"/>
      <c r="K11" s="447"/>
      <c r="L11" s="562"/>
      <c r="M11" s="563"/>
      <c r="N11" s="563"/>
      <c r="O11" s="564"/>
      <c r="P11" s="563"/>
      <c r="Q11" s="563"/>
      <c r="R11" s="563"/>
      <c r="S11" s="564"/>
      <c r="T11" s="565">
        <f t="shared" si="1"/>
        <v>0</v>
      </c>
      <c r="U11" s="22"/>
      <c r="W11" s="49"/>
      <c r="X11" s="100"/>
      <c r="Y11" s="471"/>
      <c r="Z11" s="17"/>
      <c r="AA11" s="16"/>
      <c r="AB11" s="16"/>
      <c r="AC11" s="99"/>
      <c r="AD11" s="468"/>
      <c r="AE11" s="469"/>
      <c r="AF11" s="469"/>
      <c r="AG11" s="470"/>
      <c r="AH11" s="469"/>
      <c r="AI11" s="469"/>
      <c r="AJ11" s="469"/>
      <c r="AK11" s="470"/>
      <c r="AL11" s="80"/>
      <c r="AM11" s="22"/>
    </row>
    <row r="12" spans="1:39" x14ac:dyDescent="0.25">
      <c r="B12" s="49"/>
      <c r="C12" s="100"/>
      <c r="D12" s="446" t="str">
        <f>'（添付１ー②）設計計画'!D12</f>
        <v>送水１</v>
      </c>
      <c r="E12" s="503" t="str">
        <f>'（添付１ー②）設計計画'!E12</f>
        <v>新東部幹線</v>
      </c>
      <c r="F12" s="429" t="str">
        <f>'（添付１ー②）設計計画'!F12</f>
        <v>DB</v>
      </c>
      <c r="G12" s="506">
        <f>'（添付１ー②）設計計画'!G12</f>
        <v>1200</v>
      </c>
      <c r="H12" s="431">
        <f>'（添付１ー②）設計計画'!H12</f>
        <v>0</v>
      </c>
      <c r="I12" s="432">
        <f>'（添付１ー②）設計計画'!I12</f>
        <v>700</v>
      </c>
      <c r="J12" s="501">
        <f>'（添付１ー②）設計計画'!J12</f>
        <v>0</v>
      </c>
      <c r="K12" s="447">
        <f t="shared" ref="K12:K16" si="31">J12</f>
        <v>0</v>
      </c>
      <c r="L12" s="562"/>
      <c r="M12" s="563"/>
      <c r="N12" s="563"/>
      <c r="O12" s="564"/>
      <c r="P12" s="563"/>
      <c r="Q12" s="563"/>
      <c r="R12" s="563"/>
      <c r="S12" s="564"/>
      <c r="T12" s="565">
        <f t="shared" si="1"/>
        <v>0</v>
      </c>
      <c r="U12" s="22"/>
      <c r="W12" s="49"/>
      <c r="X12" s="100"/>
      <c r="Y12" s="446" t="str">
        <f t="shared" si="20"/>
        <v>送水１</v>
      </c>
      <c r="Z12" s="428" t="str">
        <f t="shared" si="21"/>
        <v>新東部幹線</v>
      </c>
      <c r="AA12" s="111"/>
      <c r="AB12" s="111"/>
      <c r="AC12" s="112"/>
      <c r="AD12" s="435">
        <f t="shared" si="22"/>
        <v>0</v>
      </c>
      <c r="AE12" s="436">
        <f t="shared" si="23"/>
        <v>0</v>
      </c>
      <c r="AF12" s="436">
        <f t="shared" si="24"/>
        <v>0</v>
      </c>
      <c r="AG12" s="437">
        <f t="shared" si="25"/>
        <v>0</v>
      </c>
      <c r="AH12" s="436">
        <f t="shared" si="26"/>
        <v>0</v>
      </c>
      <c r="AI12" s="436">
        <f t="shared" si="27"/>
        <v>0</v>
      </c>
      <c r="AJ12" s="436">
        <f t="shared" si="28"/>
        <v>0</v>
      </c>
      <c r="AK12" s="437">
        <f t="shared" si="29"/>
        <v>0</v>
      </c>
      <c r="AL12" s="116">
        <f t="shared" si="30"/>
        <v>0</v>
      </c>
      <c r="AM12" s="22"/>
    </row>
    <row r="13" spans="1:39" x14ac:dyDescent="0.25">
      <c r="B13" s="49"/>
      <c r="C13" s="100"/>
      <c r="D13" s="471"/>
      <c r="E13" s="524" t="s">
        <v>280</v>
      </c>
      <c r="F13" s="429"/>
      <c r="G13" s="506"/>
      <c r="H13" s="431"/>
      <c r="I13" s="432"/>
      <c r="J13" s="501"/>
      <c r="K13" s="447"/>
      <c r="L13" s="562"/>
      <c r="M13" s="563"/>
      <c r="N13" s="563"/>
      <c r="O13" s="564"/>
      <c r="P13" s="563"/>
      <c r="Q13" s="563"/>
      <c r="R13" s="563"/>
      <c r="S13" s="564"/>
      <c r="T13" s="565">
        <f t="shared" si="1"/>
        <v>0</v>
      </c>
      <c r="U13" s="22"/>
      <c r="W13" s="49"/>
      <c r="X13" s="100"/>
      <c r="Y13" s="471"/>
      <c r="Z13" s="17"/>
      <c r="AA13" s="16"/>
      <c r="AB13" s="16"/>
      <c r="AC13" s="99"/>
      <c r="AD13" s="468"/>
      <c r="AE13" s="469"/>
      <c r="AF13" s="469"/>
      <c r="AG13" s="470"/>
      <c r="AH13" s="469"/>
      <c r="AI13" s="469"/>
      <c r="AJ13" s="469"/>
      <c r="AK13" s="470"/>
      <c r="AL13" s="80"/>
      <c r="AM13" s="22"/>
    </row>
    <row r="14" spans="1:39" x14ac:dyDescent="0.25">
      <c r="A14" s="6">
        <v>1</v>
      </c>
      <c r="B14" s="49"/>
      <c r="C14" s="100"/>
      <c r="D14" s="473" t="str">
        <f>'（添付１ー②）設計計画'!D14</f>
        <v>送水２</v>
      </c>
      <c r="E14" s="624" t="str">
        <f>'（添付１ー②）設計計画'!E14</f>
        <v>大淀送水管</v>
      </c>
      <c r="F14" s="474" t="str">
        <f>'（添付１ー②）設計計画'!F14</f>
        <v>DK</v>
      </c>
      <c r="G14" s="507">
        <f>'（添付１ー②）設計計画'!G14</f>
        <v>1500</v>
      </c>
      <c r="H14" s="476">
        <f>'（添付１ー②）設計計画'!H14</f>
        <v>0</v>
      </c>
      <c r="I14" s="477">
        <f>'（添付１ー②）設計計画'!I14</f>
        <v>5000</v>
      </c>
      <c r="J14" s="544">
        <f>'（添付１ー②）設計計画'!J14</f>
        <v>5000</v>
      </c>
      <c r="K14" s="483">
        <f t="shared" si="31"/>
        <v>5000</v>
      </c>
      <c r="L14" s="558"/>
      <c r="M14" s="559"/>
      <c r="N14" s="559"/>
      <c r="O14" s="560"/>
      <c r="P14" s="559"/>
      <c r="Q14" s="559"/>
      <c r="R14" s="559"/>
      <c r="S14" s="560"/>
      <c r="T14" s="561">
        <f t="shared" si="1"/>
        <v>0</v>
      </c>
      <c r="U14" s="22"/>
      <c r="V14" s="6">
        <v>1</v>
      </c>
      <c r="W14" s="49"/>
      <c r="X14" s="100"/>
      <c r="Y14" s="473" t="str">
        <f t="shared" si="20"/>
        <v>送水２</v>
      </c>
      <c r="Z14" s="154" t="str">
        <f t="shared" si="21"/>
        <v>大淀送水管</v>
      </c>
      <c r="AA14" s="88"/>
      <c r="AB14" s="88"/>
      <c r="AC14" s="89"/>
      <c r="AD14" s="480">
        <f t="shared" si="22"/>
        <v>0</v>
      </c>
      <c r="AE14" s="481">
        <f t="shared" si="23"/>
        <v>0</v>
      </c>
      <c r="AF14" s="481">
        <f t="shared" si="24"/>
        <v>0</v>
      </c>
      <c r="AG14" s="482">
        <f t="shared" si="25"/>
        <v>0</v>
      </c>
      <c r="AH14" s="481">
        <f t="shared" si="26"/>
        <v>0</v>
      </c>
      <c r="AI14" s="481">
        <f t="shared" si="27"/>
        <v>0</v>
      </c>
      <c r="AJ14" s="481">
        <f t="shared" si="28"/>
        <v>0</v>
      </c>
      <c r="AK14" s="482">
        <f t="shared" si="29"/>
        <v>0</v>
      </c>
      <c r="AL14" s="56">
        <f t="shared" si="30"/>
        <v>0</v>
      </c>
      <c r="AM14" s="22"/>
    </row>
    <row r="15" spans="1:39" x14ac:dyDescent="0.25">
      <c r="B15" s="49"/>
      <c r="C15" s="100"/>
      <c r="D15" s="504"/>
      <c r="E15" s="524" t="s">
        <v>280</v>
      </c>
      <c r="F15" s="371"/>
      <c r="G15" s="508"/>
      <c r="H15" s="380"/>
      <c r="I15" s="381"/>
      <c r="J15" s="545"/>
      <c r="K15" s="391"/>
      <c r="L15" s="566"/>
      <c r="M15" s="567"/>
      <c r="N15" s="567"/>
      <c r="O15" s="568"/>
      <c r="P15" s="567"/>
      <c r="Q15" s="567"/>
      <c r="R15" s="567"/>
      <c r="S15" s="568"/>
      <c r="T15" s="569">
        <f t="shared" si="1"/>
        <v>0</v>
      </c>
      <c r="U15" s="22"/>
      <c r="W15" s="49"/>
      <c r="X15" s="100"/>
      <c r="Y15" s="493"/>
      <c r="Z15" s="494"/>
      <c r="AA15" s="495"/>
      <c r="AB15" s="495"/>
      <c r="AC15" s="496"/>
      <c r="AD15" s="512"/>
      <c r="AE15" s="513"/>
      <c r="AF15" s="513"/>
      <c r="AG15" s="514"/>
      <c r="AH15" s="513"/>
      <c r="AI15" s="513"/>
      <c r="AJ15" s="513"/>
      <c r="AK15" s="514"/>
      <c r="AL15" s="500"/>
      <c r="AM15" s="22"/>
    </row>
    <row r="16" spans="1:39" x14ac:dyDescent="0.25">
      <c r="A16" s="6">
        <v>1</v>
      </c>
      <c r="B16" s="49"/>
      <c r="C16" s="100"/>
      <c r="D16" s="473" t="str">
        <f>'（添付１ー②）設計計画'!D16</f>
        <v>送水３</v>
      </c>
      <c r="E16" s="624" t="str">
        <f>'（添付１ー②）設計計画'!E16</f>
        <v>巽第１送水管</v>
      </c>
      <c r="F16" s="474" t="str">
        <f>'（添付１ー②）設計計画'!F16</f>
        <v>DK</v>
      </c>
      <c r="G16" s="507">
        <f>'（添付１ー②）設計計画'!G16</f>
        <v>1500</v>
      </c>
      <c r="H16" s="476">
        <f>'（添付１ー②）設計計画'!H16</f>
        <v>0</v>
      </c>
      <c r="I16" s="477">
        <f>'（添付１ー②）設計計画'!I16</f>
        <v>800</v>
      </c>
      <c r="J16" s="544">
        <f>'（添付１ー②）設計計画'!J16</f>
        <v>800</v>
      </c>
      <c r="K16" s="483">
        <f t="shared" si="31"/>
        <v>800</v>
      </c>
      <c r="L16" s="558"/>
      <c r="M16" s="559"/>
      <c r="N16" s="559"/>
      <c r="O16" s="560"/>
      <c r="P16" s="559"/>
      <c r="Q16" s="559"/>
      <c r="R16" s="559"/>
      <c r="S16" s="560"/>
      <c r="T16" s="561">
        <f t="shared" si="1"/>
        <v>0</v>
      </c>
      <c r="U16" s="22"/>
      <c r="V16" s="6">
        <v>1</v>
      </c>
      <c r="W16" s="49"/>
      <c r="X16" s="100"/>
      <c r="Y16" s="473" t="str">
        <f t="shared" si="20"/>
        <v>送水３</v>
      </c>
      <c r="Z16" s="154" t="str">
        <f t="shared" si="21"/>
        <v>巽第１送水管</v>
      </c>
      <c r="AA16" s="88"/>
      <c r="AB16" s="88"/>
      <c r="AC16" s="89"/>
      <c r="AD16" s="480">
        <f t="shared" si="22"/>
        <v>0</v>
      </c>
      <c r="AE16" s="481">
        <f t="shared" si="23"/>
        <v>0</v>
      </c>
      <c r="AF16" s="481">
        <f t="shared" si="24"/>
        <v>0</v>
      </c>
      <c r="AG16" s="482">
        <f t="shared" si="25"/>
        <v>0</v>
      </c>
      <c r="AH16" s="481">
        <f t="shared" si="26"/>
        <v>0</v>
      </c>
      <c r="AI16" s="481">
        <f t="shared" si="27"/>
        <v>0</v>
      </c>
      <c r="AJ16" s="481">
        <f t="shared" si="28"/>
        <v>0</v>
      </c>
      <c r="AK16" s="482">
        <f t="shared" si="29"/>
        <v>0</v>
      </c>
      <c r="AL16" s="56">
        <f t="shared" si="30"/>
        <v>0</v>
      </c>
      <c r="AM16" s="22"/>
    </row>
    <row r="17" spans="1:39" x14ac:dyDescent="0.25">
      <c r="B17" s="49"/>
      <c r="C17" s="171"/>
      <c r="D17" s="504"/>
      <c r="E17" s="524" t="s">
        <v>280</v>
      </c>
      <c r="F17" s="371"/>
      <c r="G17" s="508"/>
      <c r="H17" s="380"/>
      <c r="I17" s="381"/>
      <c r="J17" s="545"/>
      <c r="K17" s="391"/>
      <c r="L17" s="566"/>
      <c r="M17" s="567"/>
      <c r="N17" s="567"/>
      <c r="O17" s="568"/>
      <c r="P17" s="567"/>
      <c r="Q17" s="567"/>
      <c r="R17" s="567"/>
      <c r="S17" s="568"/>
      <c r="T17" s="569">
        <f t="shared" si="1"/>
        <v>0</v>
      </c>
      <c r="U17" s="22"/>
      <c r="W17" s="49"/>
      <c r="X17" s="171"/>
      <c r="Y17" s="19"/>
      <c r="Z17" s="17"/>
      <c r="AA17" s="16"/>
      <c r="AB17" s="16"/>
      <c r="AC17" s="99"/>
      <c r="AD17" s="468"/>
      <c r="AE17" s="469"/>
      <c r="AF17" s="469"/>
      <c r="AG17" s="470"/>
      <c r="AH17" s="469"/>
      <c r="AI17" s="469"/>
      <c r="AJ17" s="469"/>
      <c r="AK17" s="470"/>
      <c r="AL17" s="80"/>
      <c r="AM17" s="22"/>
    </row>
    <row r="18" spans="1:39" x14ac:dyDescent="0.25">
      <c r="B18" s="49"/>
      <c r="C18" s="50" t="s">
        <v>48</v>
      </c>
      <c r="D18" s="491"/>
      <c r="E18" s="51"/>
      <c r="F18" s="369"/>
      <c r="G18" s="376"/>
      <c r="H18" s="383"/>
      <c r="I18" s="384"/>
      <c r="J18" s="388"/>
      <c r="K18" s="392"/>
      <c r="L18" s="555">
        <f>+L20+L22+L24+L26+L28+L30+L32+L34+L36+L38+L40+L42+L44+L46+L48+L50+L52+L54+L56+L58+L60+L62+L64+L66+L68+L70+L72+L74+L76+L78+L80+L82+L84+L86+L88+L90+L92+L94+L96+L98+L100+L102+L104+L106+L108+L110+L112+L114+L116+L118+L120+L122+L124+L126+L128+L130+L132+L134+L136+L138+L140+L142+L144+L146+L148+L150+L152+L154+L156+L158+L160+L162+L164+L166+L168+L170+L172+L174+L176+L178+L180+L182+L184+L186+L188+L190+L192+L194+L196+L198+L200+L202+L204+L206+L208+L210+L212+L214+L216+L218+L220+L222+L224+L226+L228+L230+L232+L234+L236+L238+L240+L242+L244+L246+L248+L250+L252</f>
        <v>0</v>
      </c>
      <c r="M18" s="556">
        <f t="shared" ref="M18:S18" si="32">+M20+M22+M24+M26+M28+M30+M32+M34+M36+M38+M40+M42+M44+M46+M48+M50+M52+M54+M56+M58+M60+M62+M64+M66+M68+M70+M72+M74+M76+M78+M80+M82+M84+M86+M88+M90+M92+M94+M96+M98+M100+M102+M104+M106+M108+M110+M112+M114+M116+M118+M120+M122+M124+M126+M128+M130+M132+M134+M136+M138+M140+M142+M144+M146+M148+M150+M152+M154+M156+M158+M160+M162+M164+M166+M168+M170+M172+M174+M176+M178+M180+M182+M184+M186+M188+M190+M192+M194+M196+M198+M200+M202+M204+M206+M208+M210+M212+M214+M216+M218+M220+M222+M224+M226+M228+M230+M232+M234+M236+M238+M240+M242+M244+M246+M248+M250+M252</f>
        <v>0</v>
      </c>
      <c r="N18" s="556">
        <f t="shared" si="32"/>
        <v>0</v>
      </c>
      <c r="O18" s="557">
        <f t="shared" si="32"/>
        <v>0</v>
      </c>
      <c r="P18" s="556">
        <f t="shared" si="32"/>
        <v>0</v>
      </c>
      <c r="Q18" s="556">
        <f t="shared" si="32"/>
        <v>0</v>
      </c>
      <c r="R18" s="556">
        <f t="shared" si="32"/>
        <v>0</v>
      </c>
      <c r="S18" s="557">
        <f t="shared" si="32"/>
        <v>0</v>
      </c>
      <c r="T18" s="186">
        <f t="shared" si="1"/>
        <v>0</v>
      </c>
      <c r="U18" s="22"/>
      <c r="W18" s="49"/>
      <c r="X18" s="50" t="s">
        <v>48</v>
      </c>
      <c r="Y18" s="491"/>
      <c r="Z18" s="88"/>
      <c r="AA18" s="88"/>
      <c r="AB18" s="88"/>
      <c r="AC18" s="89"/>
      <c r="AD18" s="53">
        <f t="shared" ref="AD18:AK18" si="33">SUM(AD20:AD266)</f>
        <v>0</v>
      </c>
      <c r="AE18" s="54">
        <f t="shared" si="33"/>
        <v>0</v>
      </c>
      <c r="AF18" s="54">
        <f t="shared" si="33"/>
        <v>0</v>
      </c>
      <c r="AG18" s="55">
        <f t="shared" si="33"/>
        <v>0</v>
      </c>
      <c r="AH18" s="54">
        <f t="shared" si="33"/>
        <v>0</v>
      </c>
      <c r="AI18" s="54">
        <f t="shared" si="33"/>
        <v>0</v>
      </c>
      <c r="AJ18" s="54">
        <f t="shared" si="33"/>
        <v>0</v>
      </c>
      <c r="AK18" s="55">
        <f t="shared" si="33"/>
        <v>0</v>
      </c>
      <c r="AL18" s="56">
        <f t="shared" si="9"/>
        <v>0</v>
      </c>
      <c r="AM18" s="22"/>
    </row>
    <row r="19" spans="1:39" x14ac:dyDescent="0.25">
      <c r="B19" s="49"/>
      <c r="C19" s="505"/>
      <c r="D19" s="535"/>
      <c r="E19" s="366" t="s">
        <v>280</v>
      </c>
      <c r="F19" s="474"/>
      <c r="G19" s="475"/>
      <c r="H19" s="476"/>
      <c r="I19" s="477"/>
      <c r="J19" s="479"/>
      <c r="K19" s="483"/>
      <c r="L19" s="555">
        <f>+L21+L23+L25+L27+L29+L31+L33+L35+L37+L39+L41+L43+L45+L47+L49+L51+L53+L55+L57+L59+L61+L63+L65+L67+L69+L71+L73+L75+L77+L79+L81+L83+L85+L87+L89+L91+L93+L95+L97+L99+L101+L103+L105+L107+L109+L111+L113+L115+L117+L119+L121+L123+L125+L127+L129+L131+L133+L135+L137+L139+L141+L143+L145+L147+L149+L151+L153+L155+L157+L159+L161+L163+L165+L167+L169+L171+L173+L175+L177+L179+L181+L183+L185+L187+L189+L191+L193+L195+L197+L199+L201+L203+L205+L207+L209+L211+L213+L215+L217+L219+L221+L223+L225+L227+L229+L231+L233+L235+L237+L239+L241+L243+L245+L247+L249+L251+L253</f>
        <v>0</v>
      </c>
      <c r="M19" s="570">
        <f t="shared" ref="M19:S19" si="34">+M21+M23+M25+M27+M29+M31+M33+M35+M37+M39+M41+M43+M45+M47+M49+M51+M53+M55+M57+M59+M61+M63+M65+M67+M69+M71+M73+M75+M77+M79+M81+M83+M85+M87+M89+M91+M93+M95+M97+M99+M101+M103+M105+M107+M109+M111+M113+M115+M117+M119+M121+M123+M125+M127+M129+M131+M133+M135+M137+M139+M141+M143+M145+M147+M149+M151+M153+M155+M157+M159+M161+M163+M165+M167+M169+M171+M173+M175+M177+M179+M181+M183+M185+M187+M189+M191+M193+M195+M197+M199+M201+M203+M205+M207+M209+M211+M213+M215+M217+M219+M221+M223+M225+M227+M229+M231+M233+M235+M237+M239+M241+M243+M245+M247+M249+M251+M253</f>
        <v>0</v>
      </c>
      <c r="N19" s="570">
        <f t="shared" si="34"/>
        <v>0</v>
      </c>
      <c r="O19" s="571">
        <f t="shared" si="34"/>
        <v>0</v>
      </c>
      <c r="P19" s="570">
        <f t="shared" si="34"/>
        <v>0</v>
      </c>
      <c r="Q19" s="570">
        <f t="shared" si="34"/>
        <v>0</v>
      </c>
      <c r="R19" s="570">
        <f t="shared" si="34"/>
        <v>0</v>
      </c>
      <c r="S19" s="571">
        <f t="shared" si="34"/>
        <v>0</v>
      </c>
      <c r="T19" s="561">
        <f t="shared" si="1"/>
        <v>0</v>
      </c>
      <c r="U19" s="22"/>
      <c r="W19" s="49"/>
      <c r="X19" s="505"/>
      <c r="Y19" s="491"/>
      <c r="Z19" s="88"/>
      <c r="AA19" s="88"/>
      <c r="AB19" s="88"/>
      <c r="AC19" s="89"/>
      <c r="AD19" s="53"/>
      <c r="AE19" s="54"/>
      <c r="AF19" s="54"/>
      <c r="AG19" s="55"/>
      <c r="AH19" s="54"/>
      <c r="AI19" s="54"/>
      <c r="AJ19" s="54"/>
      <c r="AK19" s="55"/>
      <c r="AL19" s="56"/>
      <c r="AM19" s="22"/>
    </row>
    <row r="20" spans="1:39" x14ac:dyDescent="0.25">
      <c r="A20" s="6">
        <v>1</v>
      </c>
      <c r="B20" s="49"/>
      <c r="C20" s="100"/>
      <c r="D20" s="473" t="str">
        <f>'（添付１ー②）設計計画'!D20</f>
        <v>1-01</v>
      </c>
      <c r="E20" s="624" t="str">
        <f>'（添付１ー②）設計計画'!E20</f>
        <v>竹島枝線</v>
      </c>
      <c r="F20" s="474" t="str">
        <f>'（添付１ー②）設計計画'!F20</f>
        <v>FA</v>
      </c>
      <c r="G20" s="475">
        <f>'（添付１ー②）設計計画'!G20</f>
        <v>400</v>
      </c>
      <c r="H20" s="476">
        <f>'（添付１ー②）設計計画'!H20</f>
        <v>3</v>
      </c>
      <c r="I20" s="477">
        <f>'（添付１ー②）設計計画'!I20</f>
        <v>0</v>
      </c>
      <c r="J20" s="479">
        <f>'（添付１ー②）設計計画'!J20</f>
        <v>3</v>
      </c>
      <c r="K20" s="389">
        <f t="shared" ref="K20:K146" si="35">J20</f>
        <v>3</v>
      </c>
      <c r="L20" s="558"/>
      <c r="M20" s="559"/>
      <c r="N20" s="559"/>
      <c r="O20" s="560"/>
      <c r="P20" s="559"/>
      <c r="Q20" s="559"/>
      <c r="R20" s="559"/>
      <c r="S20" s="560"/>
      <c r="T20" s="561">
        <f t="shared" si="1"/>
        <v>0</v>
      </c>
      <c r="U20" s="22"/>
      <c r="V20" s="6">
        <v>1</v>
      </c>
      <c r="W20" s="49"/>
      <c r="X20" s="100"/>
      <c r="Y20" s="473" t="str">
        <f t="shared" ref="Y20:Y134" si="36">D20</f>
        <v>1-01</v>
      </c>
      <c r="Z20" s="154" t="str">
        <f t="shared" ref="Z20:Z134" si="37">E20</f>
        <v>竹島枝線</v>
      </c>
      <c r="AA20" s="88"/>
      <c r="AB20" s="88"/>
      <c r="AC20" s="89"/>
      <c r="AD20" s="53">
        <f>IF(AND(ISNUMBER(L20),ISBLANK(M20)),$K20,0)</f>
        <v>0</v>
      </c>
      <c r="AE20" s="54">
        <f t="shared" ref="AE20" si="38">IF(AND(ISNUMBER(M20),ISBLANK(N20)),$K20,0)</f>
        <v>0</v>
      </c>
      <c r="AF20" s="54">
        <f t="shared" ref="AF20" si="39">IF(AND(ISNUMBER(N20),ISBLANK(O20)),$K20,0)</f>
        <v>0</v>
      </c>
      <c r="AG20" s="55">
        <f t="shared" ref="AG20" si="40">IF(AND(ISNUMBER(O20),ISBLANK(P20)),$K20,0)</f>
        <v>0</v>
      </c>
      <c r="AH20" s="54">
        <f t="shared" ref="AH20" si="41">IF(AND(ISNUMBER(P20),ISBLANK(Q20)),$K20,0)</f>
        <v>0</v>
      </c>
      <c r="AI20" s="54">
        <f t="shared" ref="AI20" si="42">IF(AND(ISNUMBER(Q20),ISBLANK(R20)),$K20,0)</f>
        <v>0</v>
      </c>
      <c r="AJ20" s="54">
        <f t="shared" ref="AJ20" si="43">IF(AND(ISNUMBER(R20),ISBLANK(S20)),$K20,0)</f>
        <v>0</v>
      </c>
      <c r="AK20" s="55">
        <f>IF(ISNUMBER(S20),$K20,0)</f>
        <v>0</v>
      </c>
      <c r="AL20" s="56">
        <f t="shared" si="9"/>
        <v>0</v>
      </c>
      <c r="AM20" s="22"/>
    </row>
    <row r="21" spans="1:39" x14ac:dyDescent="0.25">
      <c r="B21" s="49"/>
      <c r="C21" s="100"/>
      <c r="D21" s="504"/>
      <c r="E21" s="524" t="s">
        <v>280</v>
      </c>
      <c r="F21" s="371"/>
      <c r="G21" s="375"/>
      <c r="H21" s="380"/>
      <c r="I21" s="381"/>
      <c r="J21" s="387"/>
      <c r="K21" s="391"/>
      <c r="L21" s="566"/>
      <c r="M21" s="567"/>
      <c r="N21" s="567"/>
      <c r="O21" s="568"/>
      <c r="P21" s="567"/>
      <c r="Q21" s="567"/>
      <c r="R21" s="567"/>
      <c r="S21" s="568"/>
      <c r="T21" s="569">
        <f t="shared" si="1"/>
        <v>0</v>
      </c>
      <c r="U21" s="22"/>
      <c r="W21" s="49"/>
      <c r="X21" s="100"/>
      <c r="Y21" s="493"/>
      <c r="Z21" s="494"/>
      <c r="AA21" s="495"/>
      <c r="AB21" s="495"/>
      <c r="AC21" s="496"/>
      <c r="AD21" s="497"/>
      <c r="AE21" s="498"/>
      <c r="AF21" s="498"/>
      <c r="AG21" s="499"/>
      <c r="AH21" s="498"/>
      <c r="AI21" s="498"/>
      <c r="AJ21" s="498"/>
      <c r="AK21" s="499"/>
      <c r="AL21" s="500"/>
      <c r="AM21" s="22"/>
    </row>
    <row r="22" spans="1:39" x14ac:dyDescent="0.25">
      <c r="A22" s="6">
        <v>1</v>
      </c>
      <c r="B22" s="49"/>
      <c r="C22" s="100"/>
      <c r="D22" s="473" t="str">
        <f>'（添付１ー②）設計計画'!D22</f>
        <v>1-02</v>
      </c>
      <c r="E22" s="624" t="str">
        <f>'（添付１ー②）設計計画'!E22</f>
        <v>竹島枝線</v>
      </c>
      <c r="F22" s="474" t="str">
        <f>'（添付１ー②）設計計画'!F22</f>
        <v>FA</v>
      </c>
      <c r="G22" s="475">
        <f>'（添付１ー②）設計計画'!G22</f>
        <v>400</v>
      </c>
      <c r="H22" s="476">
        <f>'（添付１ー②）設計計画'!H22</f>
        <v>2</v>
      </c>
      <c r="I22" s="477">
        <f>'（添付１ー②）設計計画'!I22</f>
        <v>0</v>
      </c>
      <c r="J22" s="479">
        <f>'（添付１ー②）設計計画'!J22</f>
        <v>2</v>
      </c>
      <c r="K22" s="483">
        <f t="shared" si="35"/>
        <v>2</v>
      </c>
      <c r="L22" s="558"/>
      <c r="M22" s="559"/>
      <c r="N22" s="559"/>
      <c r="O22" s="560"/>
      <c r="P22" s="559"/>
      <c r="Q22" s="559"/>
      <c r="R22" s="559"/>
      <c r="S22" s="560"/>
      <c r="T22" s="561">
        <f t="shared" si="1"/>
        <v>0</v>
      </c>
      <c r="U22" s="22"/>
      <c r="V22" s="6">
        <v>1</v>
      </c>
      <c r="W22" s="49"/>
      <c r="X22" s="100"/>
      <c r="Y22" s="473" t="str">
        <f t="shared" si="36"/>
        <v>1-02</v>
      </c>
      <c r="Z22" s="154" t="str">
        <f t="shared" si="37"/>
        <v>竹島枝線</v>
      </c>
      <c r="AA22" s="88"/>
      <c r="AB22" s="88"/>
      <c r="AC22" s="89"/>
      <c r="AD22" s="53">
        <f t="shared" ref="AD22:AD134" si="44">IF(AND(ISNUMBER(L22),ISBLANK(M22)),$K22,0)</f>
        <v>0</v>
      </c>
      <c r="AE22" s="54">
        <f t="shared" ref="AE22:AE134" si="45">IF(AND(ISNUMBER(M22),ISBLANK(N22)),$K22,0)</f>
        <v>0</v>
      </c>
      <c r="AF22" s="54">
        <f t="shared" ref="AF22:AF134" si="46">IF(AND(ISNUMBER(N22),ISBLANK(O22)),$K22,0)</f>
        <v>0</v>
      </c>
      <c r="AG22" s="55">
        <f t="shared" ref="AG22:AG134" si="47">IF(AND(ISNUMBER(O22),ISBLANK(P22)),$K22,0)</f>
        <v>0</v>
      </c>
      <c r="AH22" s="54">
        <f t="shared" ref="AH22:AH134" si="48">IF(AND(ISNUMBER(P22),ISBLANK(Q22)),$K22,0)</f>
        <v>0</v>
      </c>
      <c r="AI22" s="54">
        <f t="shared" ref="AI22:AI134" si="49">IF(AND(ISNUMBER(Q22),ISBLANK(R22)),$K22,0)</f>
        <v>0</v>
      </c>
      <c r="AJ22" s="54">
        <f t="shared" ref="AJ22:AJ134" si="50">IF(AND(ISNUMBER(R22),ISBLANK(S22)),$K22,0)</f>
        <v>0</v>
      </c>
      <c r="AK22" s="55">
        <f t="shared" ref="AK22:AK134" si="51">IF(ISNUMBER(S22),$K22,0)</f>
        <v>0</v>
      </c>
      <c r="AL22" s="56">
        <f t="shared" ref="AL22:AL134" si="52">SUM(AD22:AK22)</f>
        <v>0</v>
      </c>
      <c r="AM22" s="22"/>
    </row>
    <row r="23" spans="1:39" x14ac:dyDescent="0.25">
      <c r="B23" s="49"/>
      <c r="C23" s="100"/>
      <c r="D23" s="504"/>
      <c r="E23" s="524" t="s">
        <v>280</v>
      </c>
      <c r="F23" s="371"/>
      <c r="G23" s="375"/>
      <c r="H23" s="380"/>
      <c r="I23" s="381"/>
      <c r="J23" s="387"/>
      <c r="K23" s="391"/>
      <c r="L23" s="566"/>
      <c r="M23" s="567"/>
      <c r="N23" s="567"/>
      <c r="O23" s="568"/>
      <c r="P23" s="567"/>
      <c r="Q23" s="567"/>
      <c r="R23" s="567"/>
      <c r="S23" s="568"/>
      <c r="T23" s="569">
        <f t="shared" si="1"/>
        <v>0</v>
      </c>
      <c r="U23" s="22"/>
      <c r="W23" s="49"/>
      <c r="X23" s="100"/>
      <c r="Y23" s="493"/>
      <c r="Z23" s="494"/>
      <c r="AA23" s="495"/>
      <c r="AB23" s="495"/>
      <c r="AC23" s="496"/>
      <c r="AD23" s="497"/>
      <c r="AE23" s="498"/>
      <c r="AF23" s="498"/>
      <c r="AG23" s="499"/>
      <c r="AH23" s="498"/>
      <c r="AI23" s="498"/>
      <c r="AJ23" s="498"/>
      <c r="AK23" s="499"/>
      <c r="AL23" s="500"/>
      <c r="AM23" s="22"/>
    </row>
    <row r="24" spans="1:39" x14ac:dyDescent="0.25">
      <c r="A24" s="6">
        <v>1</v>
      </c>
      <c r="B24" s="49"/>
      <c r="C24" s="100"/>
      <c r="D24" s="473" t="str">
        <f>'（添付１ー②）設計計画'!D24</f>
        <v>1-03</v>
      </c>
      <c r="E24" s="624" t="str">
        <f>'（添付１ー②）設計計画'!E24</f>
        <v>淀川北部幹線</v>
      </c>
      <c r="F24" s="474" t="str">
        <f>'（添付１ー②）設計計画'!F24</f>
        <v>FA</v>
      </c>
      <c r="G24" s="475">
        <f>'（添付１ー②）設計計画'!G24</f>
        <v>500</v>
      </c>
      <c r="H24" s="476">
        <f>'（添付１ー②）設計計画'!H24</f>
        <v>19</v>
      </c>
      <c r="I24" s="477">
        <f>'（添付１ー②）設計計画'!I24</f>
        <v>58</v>
      </c>
      <c r="J24" s="479">
        <f>'（添付１ー②）設計計画'!J24</f>
        <v>77</v>
      </c>
      <c r="K24" s="483">
        <f t="shared" si="35"/>
        <v>77</v>
      </c>
      <c r="L24" s="558"/>
      <c r="M24" s="559"/>
      <c r="N24" s="559"/>
      <c r="O24" s="560"/>
      <c r="P24" s="559"/>
      <c r="Q24" s="559"/>
      <c r="R24" s="559"/>
      <c r="S24" s="560"/>
      <c r="T24" s="561">
        <f t="shared" si="1"/>
        <v>0</v>
      </c>
      <c r="U24" s="22"/>
      <c r="V24" s="6">
        <v>1</v>
      </c>
      <c r="W24" s="49"/>
      <c r="X24" s="100"/>
      <c r="Y24" s="473" t="str">
        <f t="shared" si="36"/>
        <v>1-03</v>
      </c>
      <c r="Z24" s="154" t="str">
        <f t="shared" si="37"/>
        <v>淀川北部幹線</v>
      </c>
      <c r="AA24" s="88"/>
      <c r="AB24" s="88"/>
      <c r="AC24" s="89"/>
      <c r="AD24" s="53">
        <f t="shared" si="44"/>
        <v>0</v>
      </c>
      <c r="AE24" s="54">
        <f t="shared" si="45"/>
        <v>0</v>
      </c>
      <c r="AF24" s="54">
        <f t="shared" si="46"/>
        <v>0</v>
      </c>
      <c r="AG24" s="55">
        <f t="shared" si="47"/>
        <v>0</v>
      </c>
      <c r="AH24" s="54">
        <f t="shared" si="48"/>
        <v>0</v>
      </c>
      <c r="AI24" s="54">
        <f t="shared" si="49"/>
        <v>0</v>
      </c>
      <c r="AJ24" s="54">
        <f t="shared" si="50"/>
        <v>0</v>
      </c>
      <c r="AK24" s="55">
        <f t="shared" si="51"/>
        <v>0</v>
      </c>
      <c r="AL24" s="56">
        <f t="shared" si="52"/>
        <v>0</v>
      </c>
      <c r="AM24" s="22"/>
    </row>
    <row r="25" spans="1:39" x14ac:dyDescent="0.25">
      <c r="B25" s="49"/>
      <c r="C25" s="100"/>
      <c r="D25" s="504"/>
      <c r="E25" s="524" t="s">
        <v>280</v>
      </c>
      <c r="F25" s="371"/>
      <c r="G25" s="375"/>
      <c r="H25" s="380"/>
      <c r="I25" s="381"/>
      <c r="J25" s="387"/>
      <c r="K25" s="391"/>
      <c r="L25" s="566"/>
      <c r="M25" s="567"/>
      <c r="N25" s="567"/>
      <c r="O25" s="568"/>
      <c r="P25" s="567"/>
      <c r="Q25" s="567"/>
      <c r="R25" s="567"/>
      <c r="S25" s="568"/>
      <c r="T25" s="569">
        <f t="shared" si="1"/>
        <v>0</v>
      </c>
      <c r="U25" s="22"/>
      <c r="W25" s="49"/>
      <c r="X25" s="100"/>
      <c r="Y25" s="493"/>
      <c r="Z25" s="494"/>
      <c r="AA25" s="495"/>
      <c r="AB25" s="495"/>
      <c r="AC25" s="496"/>
      <c r="AD25" s="497"/>
      <c r="AE25" s="498"/>
      <c r="AF25" s="498"/>
      <c r="AG25" s="499"/>
      <c r="AH25" s="498"/>
      <c r="AI25" s="498"/>
      <c r="AJ25" s="498"/>
      <c r="AK25" s="499"/>
      <c r="AL25" s="500"/>
      <c r="AM25" s="22"/>
    </row>
    <row r="26" spans="1:39" x14ac:dyDescent="0.25">
      <c r="A26" s="6">
        <v>1</v>
      </c>
      <c r="B26" s="49"/>
      <c r="C26" s="100"/>
      <c r="D26" s="473" t="str">
        <f>'（添付１ー②）設計計画'!D26</f>
        <v>1-04</v>
      </c>
      <c r="E26" s="624" t="str">
        <f>'（添付１ー②）設計計画'!E26</f>
        <v>野中枝線</v>
      </c>
      <c r="F26" s="474" t="str">
        <f>'（添付１ー②）設計計画'!F26</f>
        <v>FA</v>
      </c>
      <c r="G26" s="475">
        <f>'（添付１ー②）設計計画'!G26</f>
        <v>500</v>
      </c>
      <c r="H26" s="476">
        <f>'（添付１ー②）設計計画'!H26</f>
        <v>23</v>
      </c>
      <c r="I26" s="477">
        <f>'（添付１ー②）設計計画'!I26</f>
        <v>0</v>
      </c>
      <c r="J26" s="479">
        <f>'（添付１ー②）設計計画'!J26</f>
        <v>23</v>
      </c>
      <c r="K26" s="483">
        <f t="shared" si="35"/>
        <v>23</v>
      </c>
      <c r="L26" s="558"/>
      <c r="M26" s="559"/>
      <c r="N26" s="559"/>
      <c r="O26" s="560"/>
      <c r="P26" s="559"/>
      <c r="Q26" s="559"/>
      <c r="R26" s="559"/>
      <c r="S26" s="560"/>
      <c r="T26" s="561">
        <f t="shared" si="1"/>
        <v>0</v>
      </c>
      <c r="U26" s="22"/>
      <c r="V26" s="6">
        <v>1</v>
      </c>
      <c r="W26" s="49"/>
      <c r="X26" s="100"/>
      <c r="Y26" s="473" t="str">
        <f t="shared" si="36"/>
        <v>1-04</v>
      </c>
      <c r="Z26" s="154" t="str">
        <f t="shared" si="37"/>
        <v>野中枝線</v>
      </c>
      <c r="AA26" s="88"/>
      <c r="AB26" s="88"/>
      <c r="AC26" s="89"/>
      <c r="AD26" s="53">
        <f t="shared" si="44"/>
        <v>0</v>
      </c>
      <c r="AE26" s="54">
        <f t="shared" si="45"/>
        <v>0</v>
      </c>
      <c r="AF26" s="54">
        <f t="shared" si="46"/>
        <v>0</v>
      </c>
      <c r="AG26" s="55">
        <f t="shared" si="47"/>
        <v>0</v>
      </c>
      <c r="AH26" s="54">
        <f t="shared" si="48"/>
        <v>0</v>
      </c>
      <c r="AI26" s="54">
        <f t="shared" si="49"/>
        <v>0</v>
      </c>
      <c r="AJ26" s="54">
        <f t="shared" si="50"/>
        <v>0</v>
      </c>
      <c r="AK26" s="55">
        <f t="shared" si="51"/>
        <v>0</v>
      </c>
      <c r="AL26" s="56">
        <f t="shared" si="52"/>
        <v>0</v>
      </c>
      <c r="AM26" s="22"/>
    </row>
    <row r="27" spans="1:39" x14ac:dyDescent="0.25">
      <c r="B27" s="49"/>
      <c r="C27" s="100"/>
      <c r="D27" s="504"/>
      <c r="E27" s="524" t="s">
        <v>280</v>
      </c>
      <c r="F27" s="371"/>
      <c r="G27" s="375"/>
      <c r="H27" s="380"/>
      <c r="I27" s="381"/>
      <c r="J27" s="387"/>
      <c r="K27" s="391"/>
      <c r="L27" s="566"/>
      <c r="M27" s="567"/>
      <c r="N27" s="567"/>
      <c r="O27" s="568"/>
      <c r="P27" s="567"/>
      <c r="Q27" s="567"/>
      <c r="R27" s="567"/>
      <c r="S27" s="568"/>
      <c r="T27" s="569">
        <f t="shared" si="1"/>
        <v>0</v>
      </c>
      <c r="U27" s="22"/>
      <c r="W27" s="49"/>
      <c r="X27" s="100"/>
      <c r="Y27" s="493"/>
      <c r="Z27" s="494"/>
      <c r="AA27" s="495"/>
      <c r="AB27" s="495"/>
      <c r="AC27" s="496"/>
      <c r="AD27" s="497"/>
      <c r="AE27" s="498"/>
      <c r="AF27" s="498"/>
      <c r="AG27" s="499"/>
      <c r="AH27" s="498"/>
      <c r="AI27" s="498"/>
      <c r="AJ27" s="498"/>
      <c r="AK27" s="499"/>
      <c r="AL27" s="500"/>
      <c r="AM27" s="22"/>
    </row>
    <row r="28" spans="1:39" x14ac:dyDescent="0.25">
      <c r="A28" s="6">
        <v>1</v>
      </c>
      <c r="B28" s="49"/>
      <c r="C28" s="100"/>
      <c r="D28" s="473" t="str">
        <f>'（添付１ー②）設計計画'!D28</f>
        <v>1-05</v>
      </c>
      <c r="E28" s="624" t="str">
        <f>'（添付１ー②）設計計画'!E28</f>
        <v>十三枝線</v>
      </c>
      <c r="F28" s="474" t="str">
        <f>'（添付１ー②）設計計画'!F28</f>
        <v>CC</v>
      </c>
      <c r="G28" s="475">
        <f>'（添付１ー②）設計計画'!G28</f>
        <v>406</v>
      </c>
      <c r="H28" s="476">
        <f>'（添付１ー②）設計計画'!H28</f>
        <v>19</v>
      </c>
      <c r="I28" s="477">
        <f>'（添付１ー②）設計計画'!I28</f>
        <v>0</v>
      </c>
      <c r="J28" s="479">
        <f>'（添付１ー②）設計計画'!J28</f>
        <v>19</v>
      </c>
      <c r="K28" s="483">
        <f t="shared" si="35"/>
        <v>19</v>
      </c>
      <c r="L28" s="558"/>
      <c r="M28" s="559"/>
      <c r="N28" s="559"/>
      <c r="O28" s="560"/>
      <c r="P28" s="559"/>
      <c r="Q28" s="559"/>
      <c r="R28" s="559"/>
      <c r="S28" s="560"/>
      <c r="T28" s="561">
        <f t="shared" si="1"/>
        <v>0</v>
      </c>
      <c r="U28" s="22"/>
      <c r="V28" s="6">
        <v>1</v>
      </c>
      <c r="W28" s="49"/>
      <c r="X28" s="100"/>
      <c r="Y28" s="473" t="str">
        <f t="shared" si="36"/>
        <v>1-05</v>
      </c>
      <c r="Z28" s="154" t="str">
        <f t="shared" si="37"/>
        <v>十三枝線</v>
      </c>
      <c r="AA28" s="88"/>
      <c r="AB28" s="88"/>
      <c r="AC28" s="89"/>
      <c r="AD28" s="53">
        <f t="shared" si="44"/>
        <v>0</v>
      </c>
      <c r="AE28" s="54">
        <f t="shared" si="45"/>
        <v>0</v>
      </c>
      <c r="AF28" s="54">
        <f t="shared" si="46"/>
        <v>0</v>
      </c>
      <c r="AG28" s="55">
        <f t="shared" si="47"/>
        <v>0</v>
      </c>
      <c r="AH28" s="54">
        <f t="shared" si="48"/>
        <v>0</v>
      </c>
      <c r="AI28" s="54">
        <f t="shared" si="49"/>
        <v>0</v>
      </c>
      <c r="AJ28" s="54">
        <f t="shared" si="50"/>
        <v>0</v>
      </c>
      <c r="AK28" s="55">
        <f t="shared" si="51"/>
        <v>0</v>
      </c>
      <c r="AL28" s="56">
        <f t="shared" si="52"/>
        <v>0</v>
      </c>
      <c r="AM28" s="22"/>
    </row>
    <row r="29" spans="1:39" x14ac:dyDescent="0.25">
      <c r="B29" s="49"/>
      <c r="C29" s="100"/>
      <c r="D29" s="504"/>
      <c r="E29" s="524" t="s">
        <v>280</v>
      </c>
      <c r="F29" s="371"/>
      <c r="G29" s="375"/>
      <c r="H29" s="380"/>
      <c r="I29" s="381"/>
      <c r="J29" s="387"/>
      <c r="K29" s="391"/>
      <c r="L29" s="566"/>
      <c r="M29" s="567"/>
      <c r="N29" s="567"/>
      <c r="O29" s="568"/>
      <c r="P29" s="567"/>
      <c r="Q29" s="567"/>
      <c r="R29" s="567"/>
      <c r="S29" s="568"/>
      <c r="T29" s="569">
        <f t="shared" si="1"/>
        <v>0</v>
      </c>
      <c r="U29" s="22"/>
      <c r="W29" s="49"/>
      <c r="X29" s="100"/>
      <c r="Y29" s="493"/>
      <c r="Z29" s="494"/>
      <c r="AA29" s="495"/>
      <c r="AB29" s="495"/>
      <c r="AC29" s="496"/>
      <c r="AD29" s="497"/>
      <c r="AE29" s="498"/>
      <c r="AF29" s="498"/>
      <c r="AG29" s="499"/>
      <c r="AH29" s="498"/>
      <c r="AI29" s="498"/>
      <c r="AJ29" s="498"/>
      <c r="AK29" s="499"/>
      <c r="AL29" s="500"/>
      <c r="AM29" s="22"/>
    </row>
    <row r="30" spans="1:39" x14ac:dyDescent="0.25">
      <c r="A30" s="6">
        <v>1</v>
      </c>
      <c r="B30" s="49"/>
      <c r="C30" s="100"/>
      <c r="D30" s="473" t="str">
        <f>'（添付１ー②）設計計画'!D30</f>
        <v>1-06</v>
      </c>
      <c r="E30" s="624" t="str">
        <f>'（添付１ー②）設計計画'!E30</f>
        <v>十三枝線</v>
      </c>
      <c r="F30" s="474" t="str">
        <f>'（添付１ー②）設計計画'!F30</f>
        <v>CC</v>
      </c>
      <c r="G30" s="475">
        <f>'（添付１ー②）設計計画'!G30</f>
        <v>406</v>
      </c>
      <c r="H30" s="476">
        <f>'（添付１ー②）設計計画'!H30</f>
        <v>19</v>
      </c>
      <c r="I30" s="477">
        <f>'（添付１ー②）設計計画'!I30</f>
        <v>0</v>
      </c>
      <c r="J30" s="479">
        <f>'（添付１ー②）設計計画'!J30</f>
        <v>19</v>
      </c>
      <c r="K30" s="483">
        <f t="shared" si="35"/>
        <v>19</v>
      </c>
      <c r="L30" s="558"/>
      <c r="M30" s="559"/>
      <c r="N30" s="559"/>
      <c r="O30" s="560"/>
      <c r="P30" s="559"/>
      <c r="Q30" s="559"/>
      <c r="R30" s="559"/>
      <c r="S30" s="560"/>
      <c r="T30" s="561">
        <f t="shared" si="1"/>
        <v>0</v>
      </c>
      <c r="U30" s="22"/>
      <c r="V30" s="6">
        <v>1</v>
      </c>
      <c r="W30" s="49"/>
      <c r="X30" s="100"/>
      <c r="Y30" s="473" t="str">
        <f t="shared" ref="Y30" si="53">D30</f>
        <v>1-06</v>
      </c>
      <c r="Z30" s="154" t="str">
        <f t="shared" ref="Z30" si="54">E30</f>
        <v>十三枝線</v>
      </c>
      <c r="AA30" s="88"/>
      <c r="AB30" s="88"/>
      <c r="AC30" s="89"/>
      <c r="AD30" s="53">
        <f t="shared" ref="AD30" si="55">IF(AND(ISNUMBER(L30),ISBLANK(M30)),$K30,0)</f>
        <v>0</v>
      </c>
      <c r="AE30" s="54">
        <f t="shared" ref="AE30" si="56">IF(AND(ISNUMBER(M30),ISBLANK(N30)),$K30,0)</f>
        <v>0</v>
      </c>
      <c r="AF30" s="54">
        <f t="shared" ref="AF30" si="57">IF(AND(ISNUMBER(N30),ISBLANK(O30)),$K30,0)</f>
        <v>0</v>
      </c>
      <c r="AG30" s="55">
        <f t="shared" ref="AG30" si="58">IF(AND(ISNUMBER(O30),ISBLANK(P30)),$K30,0)</f>
        <v>0</v>
      </c>
      <c r="AH30" s="54">
        <f t="shared" ref="AH30" si="59">IF(AND(ISNUMBER(P30),ISBLANK(Q30)),$K30,0)</f>
        <v>0</v>
      </c>
      <c r="AI30" s="54">
        <f t="shared" ref="AI30" si="60">IF(AND(ISNUMBER(Q30),ISBLANK(R30)),$K30,0)</f>
        <v>0</v>
      </c>
      <c r="AJ30" s="54">
        <f t="shared" ref="AJ30" si="61">IF(AND(ISNUMBER(R30),ISBLANK(S30)),$K30,0)</f>
        <v>0</v>
      </c>
      <c r="AK30" s="55">
        <f t="shared" ref="AK30" si="62">IF(ISNUMBER(S30),$K30,0)</f>
        <v>0</v>
      </c>
      <c r="AL30" s="56">
        <f t="shared" ref="AL30" si="63">SUM(AD30:AK30)</f>
        <v>0</v>
      </c>
      <c r="AM30" s="22"/>
    </row>
    <row r="31" spans="1:39" x14ac:dyDescent="0.25">
      <c r="B31" s="49"/>
      <c r="C31" s="100"/>
      <c r="D31" s="504"/>
      <c r="E31" s="524" t="s">
        <v>280</v>
      </c>
      <c r="F31" s="371"/>
      <c r="G31" s="375"/>
      <c r="H31" s="380"/>
      <c r="I31" s="381"/>
      <c r="J31" s="387"/>
      <c r="K31" s="391"/>
      <c r="L31" s="566"/>
      <c r="M31" s="567"/>
      <c r="N31" s="567"/>
      <c r="O31" s="568"/>
      <c r="P31" s="567"/>
      <c r="Q31" s="567"/>
      <c r="R31" s="567"/>
      <c r="S31" s="568"/>
      <c r="T31" s="569">
        <f t="shared" si="1"/>
        <v>0</v>
      </c>
      <c r="U31" s="22"/>
      <c r="W31" s="49"/>
      <c r="X31" s="100"/>
      <c r="Y31" s="493"/>
      <c r="Z31" s="494"/>
      <c r="AA31" s="495"/>
      <c r="AB31" s="495"/>
      <c r="AC31" s="496"/>
      <c r="AD31" s="497"/>
      <c r="AE31" s="498"/>
      <c r="AF31" s="498"/>
      <c r="AG31" s="499"/>
      <c r="AH31" s="498"/>
      <c r="AI31" s="498"/>
      <c r="AJ31" s="498"/>
      <c r="AK31" s="499"/>
      <c r="AL31" s="500"/>
      <c r="AM31" s="22"/>
    </row>
    <row r="32" spans="1:39" x14ac:dyDescent="0.25">
      <c r="A32" s="6">
        <v>1</v>
      </c>
      <c r="B32" s="49"/>
      <c r="C32" s="100"/>
      <c r="D32" s="473" t="str">
        <f>'（添付１ー②）設計計画'!D32</f>
        <v>1-07</v>
      </c>
      <c r="E32" s="624" t="str">
        <f>'（添付１ー②）設計計画'!E32</f>
        <v>淀川北部幹線</v>
      </c>
      <c r="F32" s="474" t="str">
        <f>'（添付１ー②）設計計画'!F32</f>
        <v>FC</v>
      </c>
      <c r="G32" s="475">
        <f>'（添付１ー②）設計計画'!G32</f>
        <v>1000</v>
      </c>
      <c r="H32" s="476">
        <f>'（添付１ー②）設計計画'!H32</f>
        <v>22</v>
      </c>
      <c r="I32" s="477">
        <f>'（添付１ー②）設計計画'!I32</f>
        <v>369</v>
      </c>
      <c r="J32" s="479">
        <f>'（添付１ー②）設計計画'!J32</f>
        <v>391</v>
      </c>
      <c r="K32" s="483">
        <f t="shared" si="35"/>
        <v>391</v>
      </c>
      <c r="L32" s="558"/>
      <c r="M32" s="559"/>
      <c r="N32" s="559"/>
      <c r="O32" s="560"/>
      <c r="P32" s="559"/>
      <c r="Q32" s="559"/>
      <c r="R32" s="559"/>
      <c r="S32" s="560"/>
      <c r="T32" s="561">
        <f t="shared" si="1"/>
        <v>0</v>
      </c>
      <c r="U32" s="22"/>
      <c r="V32" s="6">
        <v>1</v>
      </c>
      <c r="W32" s="49"/>
      <c r="X32" s="100"/>
      <c r="Y32" s="473" t="str">
        <f t="shared" ref="Y32" si="64">D32</f>
        <v>1-07</v>
      </c>
      <c r="Z32" s="154" t="str">
        <f t="shared" ref="Z32" si="65">E32</f>
        <v>淀川北部幹線</v>
      </c>
      <c r="AA32" s="88"/>
      <c r="AB32" s="88"/>
      <c r="AC32" s="89"/>
      <c r="AD32" s="53">
        <f t="shared" ref="AD32" si="66">IF(AND(ISNUMBER(L32),ISBLANK(M32)),$K32,0)</f>
        <v>0</v>
      </c>
      <c r="AE32" s="54">
        <f t="shared" ref="AE32" si="67">IF(AND(ISNUMBER(M32),ISBLANK(N32)),$K32,0)</f>
        <v>0</v>
      </c>
      <c r="AF32" s="54">
        <f t="shared" ref="AF32" si="68">IF(AND(ISNUMBER(N32),ISBLANK(O32)),$K32,0)</f>
        <v>0</v>
      </c>
      <c r="AG32" s="55">
        <f t="shared" ref="AG32" si="69">IF(AND(ISNUMBER(O32),ISBLANK(P32)),$K32,0)</f>
        <v>0</v>
      </c>
      <c r="AH32" s="54">
        <f t="shared" ref="AH32" si="70">IF(AND(ISNUMBER(P32),ISBLANK(Q32)),$K32,0)</f>
        <v>0</v>
      </c>
      <c r="AI32" s="54">
        <f t="shared" ref="AI32" si="71">IF(AND(ISNUMBER(Q32),ISBLANK(R32)),$K32,0)</f>
        <v>0</v>
      </c>
      <c r="AJ32" s="54">
        <f t="shared" ref="AJ32" si="72">IF(AND(ISNUMBER(R32),ISBLANK(S32)),$K32,0)</f>
        <v>0</v>
      </c>
      <c r="AK32" s="55">
        <f t="shared" ref="AK32" si="73">IF(ISNUMBER(S32),$K32,0)</f>
        <v>0</v>
      </c>
      <c r="AL32" s="56">
        <f t="shared" ref="AL32" si="74">SUM(AD32:AK32)</f>
        <v>0</v>
      </c>
      <c r="AM32" s="22"/>
    </row>
    <row r="33" spans="1:39" x14ac:dyDescent="0.25">
      <c r="B33" s="49"/>
      <c r="C33" s="100"/>
      <c r="D33" s="504"/>
      <c r="E33" s="524" t="s">
        <v>280</v>
      </c>
      <c r="F33" s="371"/>
      <c r="G33" s="375"/>
      <c r="H33" s="380"/>
      <c r="I33" s="381"/>
      <c r="J33" s="387"/>
      <c r="K33" s="391"/>
      <c r="L33" s="566"/>
      <c r="M33" s="567"/>
      <c r="N33" s="567"/>
      <c r="O33" s="568"/>
      <c r="P33" s="567"/>
      <c r="Q33" s="567"/>
      <c r="R33" s="567"/>
      <c r="S33" s="568"/>
      <c r="T33" s="569">
        <f t="shared" si="1"/>
        <v>0</v>
      </c>
      <c r="U33" s="22"/>
      <c r="W33" s="49"/>
      <c r="X33" s="100"/>
      <c r="Y33" s="493"/>
      <c r="Z33" s="494"/>
      <c r="AA33" s="495"/>
      <c r="AB33" s="495"/>
      <c r="AC33" s="496"/>
      <c r="AD33" s="497"/>
      <c r="AE33" s="498"/>
      <c r="AF33" s="498"/>
      <c r="AG33" s="499"/>
      <c r="AH33" s="498"/>
      <c r="AI33" s="498"/>
      <c r="AJ33" s="498"/>
      <c r="AK33" s="499"/>
      <c r="AL33" s="500"/>
      <c r="AM33" s="22"/>
    </row>
    <row r="34" spans="1:39" x14ac:dyDescent="0.25">
      <c r="A34" s="6">
        <v>1</v>
      </c>
      <c r="B34" s="49"/>
      <c r="C34" s="100"/>
      <c r="D34" s="473" t="str">
        <f>'（添付１ー②）設計計画'!D34</f>
        <v>1-08</v>
      </c>
      <c r="E34" s="624" t="str">
        <f>'（添付１ー②）設計計画'!E34</f>
        <v>新庄幹線</v>
      </c>
      <c r="F34" s="474" t="str">
        <f>'（添付１ー②）設計計画'!F34</f>
        <v>FC</v>
      </c>
      <c r="G34" s="475">
        <f>'（添付１ー②）設計計画'!G34</f>
        <v>700</v>
      </c>
      <c r="H34" s="476">
        <f>'（添付１ー②）設計計画'!H34</f>
        <v>84</v>
      </c>
      <c r="I34" s="477">
        <f>'（添付１ー②）設計計画'!I34</f>
        <v>0</v>
      </c>
      <c r="J34" s="479">
        <f>'（添付１ー②）設計計画'!J34</f>
        <v>84</v>
      </c>
      <c r="K34" s="483">
        <f t="shared" si="35"/>
        <v>84</v>
      </c>
      <c r="L34" s="558"/>
      <c r="M34" s="559"/>
      <c r="N34" s="559"/>
      <c r="O34" s="560"/>
      <c r="P34" s="559"/>
      <c r="Q34" s="559"/>
      <c r="R34" s="559"/>
      <c r="S34" s="560"/>
      <c r="T34" s="561">
        <f t="shared" si="1"/>
        <v>0</v>
      </c>
      <c r="U34" s="2"/>
      <c r="V34" s="6">
        <v>1</v>
      </c>
      <c r="W34" s="49"/>
      <c r="X34" s="100"/>
      <c r="Y34" s="473" t="str">
        <f t="shared" ref="Y34" si="75">D34</f>
        <v>1-08</v>
      </c>
      <c r="Z34" s="154" t="str">
        <f t="shared" ref="Z34" si="76">E34</f>
        <v>新庄幹線</v>
      </c>
      <c r="AA34" s="88"/>
      <c r="AB34" s="88"/>
      <c r="AC34" s="89"/>
      <c r="AD34" s="53">
        <f t="shared" ref="AD34" si="77">IF(AND(ISNUMBER(L34),ISBLANK(M34)),$K34,0)</f>
        <v>0</v>
      </c>
      <c r="AE34" s="54">
        <f t="shared" ref="AE34" si="78">IF(AND(ISNUMBER(M34),ISBLANK(N34)),$K34,0)</f>
        <v>0</v>
      </c>
      <c r="AF34" s="54">
        <f t="shared" ref="AF34" si="79">IF(AND(ISNUMBER(N34),ISBLANK(O34)),$K34,0)</f>
        <v>0</v>
      </c>
      <c r="AG34" s="55">
        <f t="shared" ref="AG34" si="80">IF(AND(ISNUMBER(O34),ISBLANK(P34)),$K34,0)</f>
        <v>0</v>
      </c>
      <c r="AH34" s="54">
        <f t="shared" ref="AH34" si="81">IF(AND(ISNUMBER(P34),ISBLANK(Q34)),$K34,0)</f>
        <v>0</v>
      </c>
      <c r="AI34" s="54">
        <f t="shared" ref="AI34" si="82">IF(AND(ISNUMBER(Q34),ISBLANK(R34)),$K34,0)</f>
        <v>0</v>
      </c>
      <c r="AJ34" s="54">
        <f t="shared" ref="AJ34" si="83">IF(AND(ISNUMBER(R34),ISBLANK(S34)),$K34,0)</f>
        <v>0</v>
      </c>
      <c r="AK34" s="55">
        <f t="shared" ref="AK34" si="84">IF(ISNUMBER(S34),$K34,0)</f>
        <v>0</v>
      </c>
      <c r="AL34" s="56">
        <f t="shared" ref="AL34" si="85">SUM(AD34:AK34)</f>
        <v>0</v>
      </c>
      <c r="AM34" s="2"/>
    </row>
    <row r="35" spans="1:39" x14ac:dyDescent="0.25">
      <c r="B35" s="49"/>
      <c r="C35" s="100"/>
      <c r="D35" s="504"/>
      <c r="E35" s="524" t="s">
        <v>280</v>
      </c>
      <c r="F35" s="371"/>
      <c r="G35" s="375"/>
      <c r="H35" s="380"/>
      <c r="I35" s="381"/>
      <c r="J35" s="387"/>
      <c r="K35" s="391"/>
      <c r="L35" s="566"/>
      <c r="M35" s="567"/>
      <c r="N35" s="567"/>
      <c r="O35" s="568"/>
      <c r="P35" s="567"/>
      <c r="Q35" s="567"/>
      <c r="R35" s="567"/>
      <c r="S35" s="568"/>
      <c r="T35" s="569">
        <f t="shared" si="1"/>
        <v>0</v>
      </c>
      <c r="U35" s="2"/>
      <c r="W35" s="49"/>
      <c r="X35" s="100"/>
      <c r="Y35" s="493"/>
      <c r="Z35" s="494"/>
      <c r="AA35" s="495"/>
      <c r="AB35" s="495"/>
      <c r="AC35" s="496"/>
      <c r="AD35" s="497"/>
      <c r="AE35" s="498"/>
      <c r="AF35" s="498"/>
      <c r="AG35" s="499"/>
      <c r="AH35" s="498"/>
      <c r="AI35" s="498"/>
      <c r="AJ35" s="498"/>
      <c r="AK35" s="499"/>
      <c r="AL35" s="500"/>
      <c r="AM35" s="2"/>
    </row>
    <row r="36" spans="1:39" x14ac:dyDescent="0.25">
      <c r="A36" s="6">
        <v>1</v>
      </c>
      <c r="B36" s="49"/>
      <c r="C36" s="100"/>
      <c r="D36" s="473" t="str">
        <f>'（添付１ー②）設計計画'!D36</f>
        <v>1-09</v>
      </c>
      <c r="E36" s="624" t="str">
        <f>'（添付１ー②）設計計画'!E36</f>
        <v>新庄幹線</v>
      </c>
      <c r="F36" s="474" t="str">
        <f>'（添付１ー②）設計計画'!F36</f>
        <v>FC</v>
      </c>
      <c r="G36" s="475">
        <f>'（添付１ー②）設計計画'!G36</f>
        <v>700</v>
      </c>
      <c r="H36" s="476">
        <f>'（添付１ー②）設計計画'!H36</f>
        <v>228</v>
      </c>
      <c r="I36" s="477">
        <f>'（添付１ー②）設計計画'!I36</f>
        <v>0</v>
      </c>
      <c r="J36" s="479">
        <f>'（添付１ー②）設計計画'!J36</f>
        <v>228</v>
      </c>
      <c r="K36" s="483">
        <f t="shared" si="35"/>
        <v>228</v>
      </c>
      <c r="L36" s="558"/>
      <c r="M36" s="559"/>
      <c r="N36" s="559"/>
      <c r="O36" s="560"/>
      <c r="P36" s="559"/>
      <c r="Q36" s="559"/>
      <c r="R36" s="559"/>
      <c r="S36" s="560"/>
      <c r="T36" s="561">
        <f t="shared" si="1"/>
        <v>0</v>
      </c>
      <c r="U36" s="18"/>
      <c r="V36" s="6">
        <v>1</v>
      </c>
      <c r="W36" s="49"/>
      <c r="X36" s="100"/>
      <c r="Y36" s="473" t="str">
        <f t="shared" ref="Y36" si="86">D36</f>
        <v>1-09</v>
      </c>
      <c r="Z36" s="154" t="str">
        <f t="shared" ref="Z36" si="87">E36</f>
        <v>新庄幹線</v>
      </c>
      <c r="AA36" s="88"/>
      <c r="AB36" s="88"/>
      <c r="AC36" s="89"/>
      <c r="AD36" s="53">
        <f t="shared" ref="AD36" si="88">IF(AND(ISNUMBER(L36),ISBLANK(M36)),$K36,0)</f>
        <v>0</v>
      </c>
      <c r="AE36" s="54">
        <f t="shared" ref="AE36" si="89">IF(AND(ISNUMBER(M36),ISBLANK(N36)),$K36,0)</f>
        <v>0</v>
      </c>
      <c r="AF36" s="54">
        <f t="shared" ref="AF36" si="90">IF(AND(ISNUMBER(N36),ISBLANK(O36)),$K36,0)</f>
        <v>0</v>
      </c>
      <c r="AG36" s="55">
        <f t="shared" ref="AG36" si="91">IF(AND(ISNUMBER(O36),ISBLANK(P36)),$K36,0)</f>
        <v>0</v>
      </c>
      <c r="AH36" s="54">
        <f t="shared" ref="AH36" si="92">IF(AND(ISNUMBER(P36),ISBLANK(Q36)),$K36,0)</f>
        <v>0</v>
      </c>
      <c r="AI36" s="54">
        <f t="shared" ref="AI36" si="93">IF(AND(ISNUMBER(Q36),ISBLANK(R36)),$K36,0)</f>
        <v>0</v>
      </c>
      <c r="AJ36" s="54">
        <f t="shared" ref="AJ36" si="94">IF(AND(ISNUMBER(R36),ISBLANK(S36)),$K36,0)</f>
        <v>0</v>
      </c>
      <c r="AK36" s="55">
        <f t="shared" ref="AK36" si="95">IF(ISNUMBER(S36),$K36,0)</f>
        <v>0</v>
      </c>
      <c r="AL36" s="56">
        <f t="shared" ref="AL36" si="96">SUM(AD36:AK36)</f>
        <v>0</v>
      </c>
      <c r="AM36" s="18"/>
    </row>
    <row r="37" spans="1:39" x14ac:dyDescent="0.25">
      <c r="B37" s="49"/>
      <c r="C37" s="100"/>
      <c r="D37" s="504"/>
      <c r="E37" s="524" t="s">
        <v>280</v>
      </c>
      <c r="F37" s="371"/>
      <c r="G37" s="375"/>
      <c r="H37" s="380"/>
      <c r="I37" s="381"/>
      <c r="J37" s="387"/>
      <c r="K37" s="391"/>
      <c r="L37" s="566"/>
      <c r="M37" s="567"/>
      <c r="N37" s="567"/>
      <c r="O37" s="568"/>
      <c r="P37" s="567"/>
      <c r="Q37" s="567"/>
      <c r="R37" s="567"/>
      <c r="S37" s="568"/>
      <c r="T37" s="569">
        <f t="shared" si="1"/>
        <v>0</v>
      </c>
      <c r="U37" s="18"/>
      <c r="W37" s="49"/>
      <c r="X37" s="100"/>
      <c r="Y37" s="493"/>
      <c r="Z37" s="494"/>
      <c r="AA37" s="495"/>
      <c r="AB37" s="495"/>
      <c r="AC37" s="496"/>
      <c r="AD37" s="497"/>
      <c r="AE37" s="498"/>
      <c r="AF37" s="498"/>
      <c r="AG37" s="499"/>
      <c r="AH37" s="498"/>
      <c r="AI37" s="498"/>
      <c r="AJ37" s="498"/>
      <c r="AK37" s="499"/>
      <c r="AL37" s="500"/>
      <c r="AM37" s="18"/>
    </row>
    <row r="38" spans="1:39" x14ac:dyDescent="0.25">
      <c r="A38" s="6">
        <v>1</v>
      </c>
      <c r="B38" s="49"/>
      <c r="C38" s="100"/>
      <c r="D38" s="473" t="str">
        <f>'（添付１ー②）設計計画'!D38</f>
        <v>1-10</v>
      </c>
      <c r="E38" s="624" t="str">
        <f>'（添付１ー②）設計計画'!E38</f>
        <v>上新庄枝線</v>
      </c>
      <c r="F38" s="474" t="str">
        <f>'（添付１ー②）設計計画'!F38</f>
        <v>FA</v>
      </c>
      <c r="G38" s="475">
        <f>'（添付１ー②）設計計画'!G38</f>
        <v>700</v>
      </c>
      <c r="H38" s="476">
        <f>'（添付１ー②）設計計画'!H38</f>
        <v>70</v>
      </c>
      <c r="I38" s="477">
        <f>'（添付１ー②）設計計画'!I38</f>
        <v>0</v>
      </c>
      <c r="J38" s="479">
        <f>'（添付１ー②）設計計画'!J38</f>
        <v>70</v>
      </c>
      <c r="K38" s="483">
        <f t="shared" si="35"/>
        <v>70</v>
      </c>
      <c r="L38" s="558"/>
      <c r="M38" s="559"/>
      <c r="N38" s="559"/>
      <c r="O38" s="560"/>
      <c r="P38" s="559"/>
      <c r="Q38" s="559"/>
      <c r="R38" s="559"/>
      <c r="S38" s="560"/>
      <c r="T38" s="561">
        <f t="shared" si="1"/>
        <v>0</v>
      </c>
      <c r="U38" s="18"/>
      <c r="V38" s="6">
        <v>1</v>
      </c>
      <c r="W38" s="49"/>
      <c r="X38" s="100"/>
      <c r="Y38" s="473" t="str">
        <f t="shared" ref="Y38" si="97">D38</f>
        <v>1-10</v>
      </c>
      <c r="Z38" s="154" t="str">
        <f t="shared" ref="Z38" si="98">E38</f>
        <v>上新庄枝線</v>
      </c>
      <c r="AA38" s="88"/>
      <c r="AB38" s="88"/>
      <c r="AC38" s="89"/>
      <c r="AD38" s="53">
        <f t="shared" ref="AD38" si="99">IF(AND(ISNUMBER(L38),ISBLANK(M38)),$K38,0)</f>
        <v>0</v>
      </c>
      <c r="AE38" s="54">
        <f t="shared" ref="AE38" si="100">IF(AND(ISNUMBER(M38),ISBLANK(N38)),$K38,0)</f>
        <v>0</v>
      </c>
      <c r="AF38" s="54">
        <f t="shared" ref="AF38" si="101">IF(AND(ISNUMBER(N38),ISBLANK(O38)),$K38,0)</f>
        <v>0</v>
      </c>
      <c r="AG38" s="55">
        <f t="shared" ref="AG38" si="102">IF(AND(ISNUMBER(O38),ISBLANK(P38)),$K38,0)</f>
        <v>0</v>
      </c>
      <c r="AH38" s="54">
        <f t="shared" ref="AH38" si="103">IF(AND(ISNUMBER(P38),ISBLANK(Q38)),$K38,0)</f>
        <v>0</v>
      </c>
      <c r="AI38" s="54">
        <f t="shared" ref="AI38" si="104">IF(AND(ISNUMBER(Q38),ISBLANK(R38)),$K38,0)</f>
        <v>0</v>
      </c>
      <c r="AJ38" s="54">
        <f t="shared" ref="AJ38" si="105">IF(AND(ISNUMBER(R38),ISBLANK(S38)),$K38,0)</f>
        <v>0</v>
      </c>
      <c r="AK38" s="55">
        <f t="shared" ref="AK38" si="106">IF(ISNUMBER(S38),$K38,0)</f>
        <v>0</v>
      </c>
      <c r="AL38" s="56">
        <f t="shared" ref="AL38" si="107">SUM(AD38:AK38)</f>
        <v>0</v>
      </c>
      <c r="AM38" s="18"/>
    </row>
    <row r="39" spans="1:39" x14ac:dyDescent="0.25">
      <c r="B39" s="49"/>
      <c r="C39" s="100"/>
      <c r="D39" s="504"/>
      <c r="E39" s="524" t="s">
        <v>280</v>
      </c>
      <c r="F39" s="371"/>
      <c r="G39" s="375"/>
      <c r="H39" s="380"/>
      <c r="I39" s="381"/>
      <c r="J39" s="387"/>
      <c r="K39" s="391"/>
      <c r="L39" s="566"/>
      <c r="M39" s="567"/>
      <c r="N39" s="567"/>
      <c r="O39" s="568"/>
      <c r="P39" s="567"/>
      <c r="Q39" s="567"/>
      <c r="R39" s="567"/>
      <c r="S39" s="568"/>
      <c r="T39" s="569">
        <f t="shared" si="1"/>
        <v>0</v>
      </c>
      <c r="U39" s="18"/>
      <c r="W39" s="49"/>
      <c r="X39" s="100"/>
      <c r="Y39" s="493"/>
      <c r="Z39" s="494"/>
      <c r="AA39" s="495"/>
      <c r="AB39" s="495"/>
      <c r="AC39" s="496"/>
      <c r="AD39" s="497"/>
      <c r="AE39" s="498"/>
      <c r="AF39" s="498"/>
      <c r="AG39" s="499"/>
      <c r="AH39" s="498"/>
      <c r="AI39" s="498"/>
      <c r="AJ39" s="498"/>
      <c r="AK39" s="499"/>
      <c r="AL39" s="500"/>
      <c r="AM39" s="18"/>
    </row>
    <row r="40" spans="1:39" x14ac:dyDescent="0.25">
      <c r="A40" s="6">
        <v>1</v>
      </c>
      <c r="B40" s="49"/>
      <c r="C40" s="100"/>
      <c r="D40" s="473" t="str">
        <f>'（添付１ー②）設計計画'!D40</f>
        <v>1-11</v>
      </c>
      <c r="E40" s="624" t="str">
        <f>'（添付１ー②）設計計画'!E40</f>
        <v>小松枝線</v>
      </c>
      <c r="F40" s="474" t="str">
        <f>'（添付１ー②）設計計画'!F40</f>
        <v>FA</v>
      </c>
      <c r="G40" s="475">
        <f>'（添付１ー②）設計計画'!G40</f>
        <v>400</v>
      </c>
      <c r="H40" s="476">
        <f>'（添付１ー②）設計計画'!H40</f>
        <v>3</v>
      </c>
      <c r="I40" s="477">
        <f>'（添付１ー②）設計計画'!I40</f>
        <v>1038</v>
      </c>
      <c r="J40" s="479">
        <f>'（添付１ー②）設計計画'!J40</f>
        <v>1041</v>
      </c>
      <c r="K40" s="483">
        <f t="shared" si="35"/>
        <v>1041</v>
      </c>
      <c r="L40" s="558"/>
      <c r="M40" s="559"/>
      <c r="N40" s="559"/>
      <c r="O40" s="560"/>
      <c r="P40" s="559"/>
      <c r="Q40" s="559"/>
      <c r="R40" s="559"/>
      <c r="S40" s="560"/>
      <c r="T40" s="561">
        <f t="shared" si="1"/>
        <v>0</v>
      </c>
      <c r="U40" s="2"/>
      <c r="V40" s="6">
        <v>1</v>
      </c>
      <c r="W40" s="49"/>
      <c r="X40" s="100"/>
      <c r="Y40" s="473" t="str">
        <f t="shared" ref="Y40" si="108">D40</f>
        <v>1-11</v>
      </c>
      <c r="Z40" s="154" t="str">
        <f t="shared" ref="Z40" si="109">E40</f>
        <v>小松枝線</v>
      </c>
      <c r="AA40" s="88"/>
      <c r="AB40" s="88"/>
      <c r="AC40" s="89"/>
      <c r="AD40" s="53">
        <f t="shared" ref="AD40" si="110">IF(AND(ISNUMBER(L40),ISBLANK(M40)),$K40,0)</f>
        <v>0</v>
      </c>
      <c r="AE40" s="54">
        <f t="shared" ref="AE40" si="111">IF(AND(ISNUMBER(M40),ISBLANK(N40)),$K40,0)</f>
        <v>0</v>
      </c>
      <c r="AF40" s="54">
        <f t="shared" ref="AF40" si="112">IF(AND(ISNUMBER(N40),ISBLANK(O40)),$K40,0)</f>
        <v>0</v>
      </c>
      <c r="AG40" s="55">
        <f t="shared" ref="AG40" si="113">IF(AND(ISNUMBER(O40),ISBLANK(P40)),$K40,0)</f>
        <v>0</v>
      </c>
      <c r="AH40" s="54">
        <f t="shared" ref="AH40" si="114">IF(AND(ISNUMBER(P40),ISBLANK(Q40)),$K40,0)</f>
        <v>0</v>
      </c>
      <c r="AI40" s="54">
        <f t="shared" ref="AI40" si="115">IF(AND(ISNUMBER(Q40),ISBLANK(R40)),$K40,0)</f>
        <v>0</v>
      </c>
      <c r="AJ40" s="54">
        <f t="shared" ref="AJ40" si="116">IF(AND(ISNUMBER(R40),ISBLANK(S40)),$K40,0)</f>
        <v>0</v>
      </c>
      <c r="AK40" s="55">
        <f t="shared" ref="AK40" si="117">IF(ISNUMBER(S40),$K40,0)</f>
        <v>0</v>
      </c>
      <c r="AL40" s="56">
        <f t="shared" ref="AL40" si="118">SUM(AD40:AK40)</f>
        <v>0</v>
      </c>
      <c r="AM40" s="2"/>
    </row>
    <row r="41" spans="1:39" x14ac:dyDescent="0.25">
      <c r="B41" s="49"/>
      <c r="C41" s="100"/>
      <c r="D41" s="504"/>
      <c r="E41" s="525" t="s">
        <v>280</v>
      </c>
      <c r="F41" s="371"/>
      <c r="G41" s="375"/>
      <c r="H41" s="380"/>
      <c r="I41" s="381"/>
      <c r="J41" s="387"/>
      <c r="K41" s="391"/>
      <c r="L41" s="566"/>
      <c r="M41" s="567"/>
      <c r="N41" s="567"/>
      <c r="O41" s="568"/>
      <c r="P41" s="567"/>
      <c r="Q41" s="567"/>
      <c r="R41" s="567"/>
      <c r="S41" s="568"/>
      <c r="T41" s="569">
        <f t="shared" si="1"/>
        <v>0</v>
      </c>
      <c r="U41" s="2"/>
      <c r="W41" s="49"/>
      <c r="X41" s="100"/>
      <c r="Y41" s="493"/>
      <c r="Z41" s="494"/>
      <c r="AA41" s="495"/>
      <c r="AB41" s="495"/>
      <c r="AC41" s="496"/>
      <c r="AD41" s="497"/>
      <c r="AE41" s="498"/>
      <c r="AF41" s="498"/>
      <c r="AG41" s="499"/>
      <c r="AH41" s="498"/>
      <c r="AI41" s="498"/>
      <c r="AJ41" s="498"/>
      <c r="AK41" s="499"/>
      <c r="AL41" s="500"/>
      <c r="AM41" s="2"/>
    </row>
    <row r="42" spans="1:39" x14ac:dyDescent="0.25">
      <c r="A42" s="6">
        <v>1</v>
      </c>
      <c r="B42" s="49"/>
      <c r="C42" s="100"/>
      <c r="D42" s="471" t="str">
        <f>'（添付１ー②）設計計画'!D42</f>
        <v>2-01</v>
      </c>
      <c r="E42" s="444" t="str">
        <f>'（添付１ー②）設計計画'!E42</f>
        <v>高見枝線</v>
      </c>
      <c r="F42" s="108" t="str">
        <f>'（添付１ー②）設計計画'!F42</f>
        <v>FA</v>
      </c>
      <c r="G42" s="464">
        <f>'（添付１ー②）設計計画'!G42</f>
        <v>400</v>
      </c>
      <c r="H42" s="465">
        <f>'（添付１ー②）設計計画'!H42</f>
        <v>385</v>
      </c>
      <c r="I42" s="466">
        <f>'（添付１ー②）設計計画'!I42</f>
        <v>0</v>
      </c>
      <c r="J42" s="445">
        <f>'（添付１ー②）設計計画'!J42</f>
        <v>705</v>
      </c>
      <c r="K42" s="472">
        <f t="shared" si="35"/>
        <v>705</v>
      </c>
      <c r="L42" s="572"/>
      <c r="M42" s="573"/>
      <c r="N42" s="573"/>
      <c r="O42" s="574"/>
      <c r="P42" s="573"/>
      <c r="Q42" s="573"/>
      <c r="R42" s="573"/>
      <c r="S42" s="574"/>
      <c r="T42" s="575">
        <f t="shared" si="1"/>
        <v>0</v>
      </c>
      <c r="V42" s="6">
        <v>1</v>
      </c>
      <c r="W42" s="49"/>
      <c r="X42" s="100"/>
      <c r="Y42" s="473" t="str">
        <f t="shared" si="36"/>
        <v>2-01</v>
      </c>
      <c r="Z42" s="154" t="str">
        <f t="shared" si="37"/>
        <v>高見枝線</v>
      </c>
      <c r="AA42" s="88"/>
      <c r="AB42" s="88"/>
      <c r="AC42" s="89"/>
      <c r="AD42" s="53">
        <f t="shared" si="44"/>
        <v>0</v>
      </c>
      <c r="AE42" s="54">
        <f t="shared" si="45"/>
        <v>0</v>
      </c>
      <c r="AF42" s="54">
        <f t="shared" si="46"/>
        <v>0</v>
      </c>
      <c r="AG42" s="55">
        <f t="shared" si="47"/>
        <v>0</v>
      </c>
      <c r="AH42" s="54">
        <f t="shared" si="48"/>
        <v>0</v>
      </c>
      <c r="AI42" s="54">
        <f t="shared" si="49"/>
        <v>0</v>
      </c>
      <c r="AJ42" s="54">
        <f t="shared" si="50"/>
        <v>0</v>
      </c>
      <c r="AK42" s="55">
        <f t="shared" si="51"/>
        <v>0</v>
      </c>
      <c r="AL42" s="56">
        <f t="shared" si="52"/>
        <v>0</v>
      </c>
    </row>
    <row r="43" spans="1:39" x14ac:dyDescent="0.25">
      <c r="B43" s="49"/>
      <c r="C43" s="100"/>
      <c r="D43" s="502"/>
      <c r="E43" s="524" t="s">
        <v>280</v>
      </c>
      <c r="F43" s="429"/>
      <c r="G43" s="430"/>
      <c r="H43" s="431"/>
      <c r="I43" s="432"/>
      <c r="J43" s="434"/>
      <c r="K43" s="447"/>
      <c r="L43" s="562"/>
      <c r="M43" s="563"/>
      <c r="N43" s="563"/>
      <c r="O43" s="564"/>
      <c r="P43" s="563"/>
      <c r="Q43" s="563"/>
      <c r="R43" s="563"/>
      <c r="S43" s="564"/>
      <c r="T43" s="565">
        <f t="shared" si="1"/>
        <v>0</v>
      </c>
      <c r="W43" s="49"/>
      <c r="X43" s="100"/>
      <c r="Y43" s="463"/>
      <c r="Z43" s="458"/>
      <c r="AA43" s="485"/>
      <c r="AB43" s="485"/>
      <c r="AC43" s="492"/>
      <c r="AD43" s="459"/>
      <c r="AE43" s="460"/>
      <c r="AF43" s="460"/>
      <c r="AG43" s="461"/>
      <c r="AH43" s="460"/>
      <c r="AI43" s="460"/>
      <c r="AJ43" s="460"/>
      <c r="AK43" s="461"/>
      <c r="AL43" s="462"/>
    </row>
    <row r="44" spans="1:39" x14ac:dyDescent="0.25">
      <c r="B44" s="49"/>
      <c r="C44" s="100"/>
      <c r="D44" s="446" t="str">
        <f>'（添付１ー②）設計計画'!D44</f>
        <v>2-01</v>
      </c>
      <c r="E44" s="503" t="str">
        <f>'（添付１ー②）設計計画'!E44</f>
        <v>高見枝線</v>
      </c>
      <c r="F44" s="429" t="str">
        <f>'（添付１ー②）設計計画'!F44</f>
        <v>FA</v>
      </c>
      <c r="G44" s="430">
        <f>'（添付１ー②）設計計画'!G44</f>
        <v>400</v>
      </c>
      <c r="H44" s="431">
        <f>'（添付１ー②）設計計画'!H44</f>
        <v>320</v>
      </c>
      <c r="I44" s="432">
        <f>'（添付１ー②）設計計画'!I44</f>
        <v>0</v>
      </c>
      <c r="J44" s="434">
        <f>'（添付１ー②）設計計画'!J44</f>
        <v>0</v>
      </c>
      <c r="K44" s="447">
        <f t="shared" si="35"/>
        <v>0</v>
      </c>
      <c r="L44" s="562"/>
      <c r="M44" s="563"/>
      <c r="N44" s="563"/>
      <c r="O44" s="564"/>
      <c r="P44" s="563"/>
      <c r="Q44" s="563"/>
      <c r="R44" s="563"/>
      <c r="S44" s="564"/>
      <c r="T44" s="565">
        <f t="shared" si="1"/>
        <v>0</v>
      </c>
      <c r="W44" s="49"/>
      <c r="X44" s="100"/>
      <c r="Y44" s="446" t="str">
        <f t="shared" si="36"/>
        <v>2-01</v>
      </c>
      <c r="Z44" s="428" t="str">
        <f t="shared" si="37"/>
        <v>高見枝線</v>
      </c>
      <c r="AA44" s="111"/>
      <c r="AB44" s="111"/>
      <c r="AC44" s="112"/>
      <c r="AD44" s="113">
        <f t="shared" si="44"/>
        <v>0</v>
      </c>
      <c r="AE44" s="114">
        <f t="shared" si="45"/>
        <v>0</v>
      </c>
      <c r="AF44" s="114">
        <f t="shared" si="46"/>
        <v>0</v>
      </c>
      <c r="AG44" s="115">
        <f t="shared" si="47"/>
        <v>0</v>
      </c>
      <c r="AH44" s="114">
        <f t="shared" si="48"/>
        <v>0</v>
      </c>
      <c r="AI44" s="114">
        <f t="shared" si="49"/>
        <v>0</v>
      </c>
      <c r="AJ44" s="114">
        <f t="shared" si="50"/>
        <v>0</v>
      </c>
      <c r="AK44" s="115">
        <f t="shared" si="51"/>
        <v>0</v>
      </c>
      <c r="AL44" s="116">
        <f t="shared" si="52"/>
        <v>0</v>
      </c>
    </row>
    <row r="45" spans="1:39" x14ac:dyDescent="0.25">
      <c r="B45" s="49"/>
      <c r="C45" s="100"/>
      <c r="D45" s="502"/>
      <c r="E45" s="524" t="s">
        <v>280</v>
      </c>
      <c r="F45" s="429"/>
      <c r="G45" s="430"/>
      <c r="H45" s="431"/>
      <c r="I45" s="432"/>
      <c r="J45" s="434"/>
      <c r="K45" s="447"/>
      <c r="L45" s="562"/>
      <c r="M45" s="563"/>
      <c r="N45" s="563"/>
      <c r="O45" s="564"/>
      <c r="P45" s="563"/>
      <c r="Q45" s="563"/>
      <c r="R45" s="563"/>
      <c r="S45" s="564"/>
      <c r="T45" s="565">
        <f t="shared" si="1"/>
        <v>0</v>
      </c>
      <c r="W45" s="49"/>
      <c r="X45" s="100"/>
      <c r="Y45" s="493"/>
      <c r="Z45" s="494"/>
      <c r="AA45" s="495"/>
      <c r="AB45" s="495"/>
      <c r="AC45" s="496"/>
      <c r="AD45" s="497"/>
      <c r="AE45" s="498"/>
      <c r="AF45" s="498"/>
      <c r="AG45" s="499"/>
      <c r="AH45" s="498"/>
      <c r="AI45" s="498"/>
      <c r="AJ45" s="498"/>
      <c r="AK45" s="499"/>
      <c r="AL45" s="500"/>
    </row>
    <row r="46" spans="1:39" x14ac:dyDescent="0.25">
      <c r="A46" s="6">
        <v>1</v>
      </c>
      <c r="B46" s="49"/>
      <c r="C46" s="100"/>
      <c r="D46" s="473" t="str">
        <f>'（添付１ー②）設計計画'!D46</f>
        <v>2-02</v>
      </c>
      <c r="E46" s="624" t="str">
        <f>'（添付１ー②）設計計画'!E46</f>
        <v>淀川北部幹線</v>
      </c>
      <c r="F46" s="474" t="str">
        <f>'（添付１ー②）設計計画'!F46</f>
        <v>FA</v>
      </c>
      <c r="G46" s="475">
        <f>'（添付１ー②）設計計画'!G46</f>
        <v>600</v>
      </c>
      <c r="H46" s="476">
        <f>'（添付１ー②）設計計画'!H46</f>
        <v>82</v>
      </c>
      <c r="I46" s="477">
        <f>'（添付１ー②）設計計画'!I46</f>
        <v>0</v>
      </c>
      <c r="J46" s="479">
        <f>'（添付１ー②）設計計画'!J46</f>
        <v>618</v>
      </c>
      <c r="K46" s="483">
        <f t="shared" si="35"/>
        <v>618</v>
      </c>
      <c r="L46" s="558"/>
      <c r="M46" s="559"/>
      <c r="N46" s="559"/>
      <c r="O46" s="560"/>
      <c r="P46" s="559"/>
      <c r="Q46" s="559"/>
      <c r="R46" s="559"/>
      <c r="S46" s="560"/>
      <c r="T46" s="561">
        <f t="shared" si="1"/>
        <v>0</v>
      </c>
      <c r="V46" s="6">
        <v>1</v>
      </c>
      <c r="W46" s="49"/>
      <c r="X46" s="100"/>
      <c r="Y46" s="471" t="str">
        <f t="shared" si="36"/>
        <v>2-02</v>
      </c>
      <c r="Z46" s="17" t="str">
        <f t="shared" si="37"/>
        <v>淀川北部幹線</v>
      </c>
      <c r="AA46" s="16"/>
      <c r="AB46" s="16"/>
      <c r="AC46" s="99"/>
      <c r="AD46" s="77">
        <f t="shared" si="44"/>
        <v>0</v>
      </c>
      <c r="AE46" s="78">
        <f t="shared" si="45"/>
        <v>0</v>
      </c>
      <c r="AF46" s="78">
        <f t="shared" si="46"/>
        <v>0</v>
      </c>
      <c r="AG46" s="79">
        <f t="shared" si="47"/>
        <v>0</v>
      </c>
      <c r="AH46" s="78">
        <f t="shared" si="48"/>
        <v>0</v>
      </c>
      <c r="AI46" s="78">
        <f t="shared" si="49"/>
        <v>0</v>
      </c>
      <c r="AJ46" s="78">
        <f t="shared" si="50"/>
        <v>0</v>
      </c>
      <c r="AK46" s="79">
        <f t="shared" si="51"/>
        <v>0</v>
      </c>
      <c r="AL46" s="80">
        <f t="shared" si="52"/>
        <v>0</v>
      </c>
    </row>
    <row r="47" spans="1:39" x14ac:dyDescent="0.25">
      <c r="B47" s="49"/>
      <c r="C47" s="100"/>
      <c r="D47" s="515"/>
      <c r="E47" s="524" t="s">
        <v>280</v>
      </c>
      <c r="F47" s="370"/>
      <c r="G47" s="374"/>
      <c r="H47" s="377"/>
      <c r="I47" s="378"/>
      <c r="J47" s="386"/>
      <c r="K47" s="390"/>
      <c r="L47" s="576"/>
      <c r="M47" s="577"/>
      <c r="N47" s="577"/>
      <c r="O47" s="578"/>
      <c r="P47" s="577"/>
      <c r="Q47" s="577"/>
      <c r="R47" s="577"/>
      <c r="S47" s="578"/>
      <c r="T47" s="579">
        <f t="shared" si="1"/>
        <v>0</v>
      </c>
      <c r="W47" s="49"/>
      <c r="X47" s="100"/>
      <c r="Y47" s="463"/>
      <c r="Z47" s="458"/>
      <c r="AA47" s="485"/>
      <c r="AB47" s="485"/>
      <c r="AC47" s="492"/>
      <c r="AD47" s="459"/>
      <c r="AE47" s="460"/>
      <c r="AF47" s="460"/>
      <c r="AG47" s="461"/>
      <c r="AH47" s="460"/>
      <c r="AI47" s="460"/>
      <c r="AJ47" s="460"/>
      <c r="AK47" s="461"/>
      <c r="AL47" s="462"/>
    </row>
    <row r="48" spans="1:39" x14ac:dyDescent="0.25">
      <c r="B48" s="49"/>
      <c r="C48" s="100"/>
      <c r="D48" s="446" t="str">
        <f>'（添付１ー②）設計計画'!D48</f>
        <v>2-02</v>
      </c>
      <c r="E48" s="503" t="str">
        <f>'（添付１ー②）設計計画'!E48</f>
        <v>梅香枝線</v>
      </c>
      <c r="F48" s="429" t="str">
        <f>'（添付１ー②）設計計画'!F48</f>
        <v>FA</v>
      </c>
      <c r="G48" s="430">
        <f>'（添付１ー②）設計計画'!G48</f>
        <v>400</v>
      </c>
      <c r="H48" s="431">
        <f>'（添付１ー②）設計計画'!H48</f>
        <v>371</v>
      </c>
      <c r="I48" s="432">
        <f>'（添付１ー②）設計計画'!I48</f>
        <v>0</v>
      </c>
      <c r="J48" s="434">
        <f>'（添付１ー②）設計計画'!J48</f>
        <v>0</v>
      </c>
      <c r="K48" s="447">
        <f t="shared" si="35"/>
        <v>0</v>
      </c>
      <c r="L48" s="562"/>
      <c r="M48" s="563"/>
      <c r="N48" s="563"/>
      <c r="O48" s="564"/>
      <c r="P48" s="563"/>
      <c r="Q48" s="563"/>
      <c r="R48" s="563"/>
      <c r="S48" s="564"/>
      <c r="T48" s="565">
        <f t="shared" si="1"/>
        <v>0</v>
      </c>
      <c r="W48" s="49"/>
      <c r="X48" s="100"/>
      <c r="Y48" s="446" t="str">
        <f t="shared" si="36"/>
        <v>2-02</v>
      </c>
      <c r="Z48" s="428" t="str">
        <f t="shared" si="37"/>
        <v>梅香枝線</v>
      </c>
      <c r="AA48" s="111"/>
      <c r="AB48" s="111"/>
      <c r="AC48" s="112"/>
      <c r="AD48" s="113">
        <f t="shared" si="44"/>
        <v>0</v>
      </c>
      <c r="AE48" s="114">
        <f t="shared" si="45"/>
        <v>0</v>
      </c>
      <c r="AF48" s="114">
        <f t="shared" si="46"/>
        <v>0</v>
      </c>
      <c r="AG48" s="115">
        <f t="shared" si="47"/>
        <v>0</v>
      </c>
      <c r="AH48" s="114">
        <f t="shared" si="48"/>
        <v>0</v>
      </c>
      <c r="AI48" s="114">
        <f t="shared" si="49"/>
        <v>0</v>
      </c>
      <c r="AJ48" s="114">
        <f t="shared" si="50"/>
        <v>0</v>
      </c>
      <c r="AK48" s="115">
        <f t="shared" si="51"/>
        <v>0</v>
      </c>
      <c r="AL48" s="116">
        <f t="shared" si="52"/>
        <v>0</v>
      </c>
    </row>
    <row r="49" spans="1:38" x14ac:dyDescent="0.25">
      <c r="B49" s="49"/>
      <c r="C49" s="100"/>
      <c r="D49" s="502"/>
      <c r="E49" s="524" t="s">
        <v>280</v>
      </c>
      <c r="F49" s="429"/>
      <c r="G49" s="430"/>
      <c r="H49" s="431"/>
      <c r="I49" s="432"/>
      <c r="J49" s="434"/>
      <c r="K49" s="447"/>
      <c r="L49" s="562"/>
      <c r="M49" s="563"/>
      <c r="N49" s="563"/>
      <c r="O49" s="564"/>
      <c r="P49" s="563"/>
      <c r="Q49" s="563"/>
      <c r="R49" s="563"/>
      <c r="S49" s="564"/>
      <c r="T49" s="565">
        <f t="shared" si="1"/>
        <v>0</v>
      </c>
      <c r="W49" s="49"/>
      <c r="X49" s="100"/>
      <c r="Y49" s="471"/>
      <c r="Z49" s="17"/>
      <c r="AA49" s="16"/>
      <c r="AB49" s="16"/>
      <c r="AC49" s="99"/>
      <c r="AD49" s="77"/>
      <c r="AE49" s="78"/>
      <c r="AF49" s="78"/>
      <c r="AG49" s="79"/>
      <c r="AH49" s="78"/>
      <c r="AI49" s="78"/>
      <c r="AJ49" s="78"/>
      <c r="AK49" s="79"/>
      <c r="AL49" s="80"/>
    </row>
    <row r="50" spans="1:38" x14ac:dyDescent="0.25">
      <c r="B50" s="49"/>
      <c r="C50" s="100"/>
      <c r="D50" s="446" t="str">
        <f>'（添付１ー②）設計計画'!D50</f>
        <v>2-02</v>
      </c>
      <c r="E50" s="503" t="str">
        <f>'（添付１ー②）設計計画'!E50</f>
        <v>梅香枝線</v>
      </c>
      <c r="F50" s="429" t="str">
        <f>'（添付１ー②）設計計画'!F50</f>
        <v>FA</v>
      </c>
      <c r="G50" s="430">
        <f>'（添付１ー②）設計計画'!G50</f>
        <v>400</v>
      </c>
      <c r="H50" s="431">
        <f>'（添付１ー②）設計計画'!H50</f>
        <v>165</v>
      </c>
      <c r="I50" s="432">
        <f>'（添付１ー②）設計計画'!I50</f>
        <v>0</v>
      </c>
      <c r="J50" s="434">
        <f>'（添付１ー②）設計計画'!J50</f>
        <v>0</v>
      </c>
      <c r="K50" s="447">
        <f t="shared" si="35"/>
        <v>0</v>
      </c>
      <c r="L50" s="562"/>
      <c r="M50" s="563"/>
      <c r="N50" s="563"/>
      <c r="O50" s="564"/>
      <c r="P50" s="563"/>
      <c r="Q50" s="563"/>
      <c r="R50" s="563"/>
      <c r="S50" s="564"/>
      <c r="T50" s="565">
        <f t="shared" si="1"/>
        <v>0</v>
      </c>
      <c r="W50" s="49"/>
      <c r="X50" s="100"/>
      <c r="Y50" s="446" t="str">
        <f t="shared" si="36"/>
        <v>2-02</v>
      </c>
      <c r="Z50" s="428" t="str">
        <f t="shared" si="37"/>
        <v>梅香枝線</v>
      </c>
      <c r="AA50" s="111"/>
      <c r="AB50" s="111"/>
      <c r="AC50" s="112"/>
      <c r="AD50" s="113">
        <f t="shared" si="44"/>
        <v>0</v>
      </c>
      <c r="AE50" s="114">
        <f t="shared" si="45"/>
        <v>0</v>
      </c>
      <c r="AF50" s="114">
        <f t="shared" si="46"/>
        <v>0</v>
      </c>
      <c r="AG50" s="115">
        <f t="shared" si="47"/>
        <v>0</v>
      </c>
      <c r="AH50" s="114">
        <f t="shared" si="48"/>
        <v>0</v>
      </c>
      <c r="AI50" s="114">
        <f t="shared" si="49"/>
        <v>0</v>
      </c>
      <c r="AJ50" s="114">
        <f t="shared" si="50"/>
        <v>0</v>
      </c>
      <c r="AK50" s="115">
        <f t="shared" si="51"/>
        <v>0</v>
      </c>
      <c r="AL50" s="116">
        <f t="shared" si="52"/>
        <v>0</v>
      </c>
    </row>
    <row r="51" spans="1:38" x14ac:dyDescent="0.25">
      <c r="B51" s="49"/>
      <c r="C51" s="100"/>
      <c r="D51" s="502"/>
      <c r="E51" s="524" t="s">
        <v>280</v>
      </c>
      <c r="F51" s="429"/>
      <c r="G51" s="430"/>
      <c r="H51" s="431"/>
      <c r="I51" s="432"/>
      <c r="J51" s="434"/>
      <c r="K51" s="447"/>
      <c r="L51" s="562"/>
      <c r="M51" s="563"/>
      <c r="N51" s="563"/>
      <c r="O51" s="564"/>
      <c r="P51" s="563"/>
      <c r="Q51" s="563"/>
      <c r="R51" s="563"/>
      <c r="S51" s="564"/>
      <c r="T51" s="565">
        <f t="shared" si="1"/>
        <v>0</v>
      </c>
      <c r="W51" s="49"/>
      <c r="X51" s="100"/>
      <c r="Y51" s="471"/>
      <c r="Z51" s="17"/>
      <c r="AA51" s="16"/>
      <c r="AB51" s="16"/>
      <c r="AC51" s="99"/>
      <c r="AD51" s="77"/>
      <c r="AE51" s="78"/>
      <c r="AF51" s="78"/>
      <c r="AG51" s="79"/>
      <c r="AH51" s="78"/>
      <c r="AI51" s="78"/>
      <c r="AJ51" s="78"/>
      <c r="AK51" s="79"/>
      <c r="AL51" s="80"/>
    </row>
    <row r="52" spans="1:38" x14ac:dyDescent="0.25">
      <c r="A52" s="6">
        <v>1</v>
      </c>
      <c r="B52" s="49"/>
      <c r="C52" s="100"/>
      <c r="D52" s="473" t="str">
        <f>'（添付１ー②）設計計画'!D52</f>
        <v>2-03</v>
      </c>
      <c r="E52" s="624" t="str">
        <f>'（添付１ー②）設計計画'!E52</f>
        <v>春日出枝線</v>
      </c>
      <c r="F52" s="474" t="str">
        <f>'（添付１ー②）設計計画'!F52</f>
        <v>FA</v>
      </c>
      <c r="G52" s="475">
        <f>'（添付１ー②）設計計画'!G52</f>
        <v>400</v>
      </c>
      <c r="H52" s="476">
        <f>'（添付１ー②）設計計画'!H52</f>
        <v>34</v>
      </c>
      <c r="I52" s="477">
        <f>'（添付１ー②）設計計画'!I52</f>
        <v>0</v>
      </c>
      <c r="J52" s="479">
        <f>'（添付１ー②）設計計画'!J52</f>
        <v>88</v>
      </c>
      <c r="K52" s="483">
        <f t="shared" si="35"/>
        <v>88</v>
      </c>
      <c r="L52" s="558"/>
      <c r="M52" s="559"/>
      <c r="N52" s="559"/>
      <c r="O52" s="560"/>
      <c r="P52" s="559"/>
      <c r="Q52" s="559"/>
      <c r="R52" s="559"/>
      <c r="S52" s="560"/>
      <c r="T52" s="561">
        <f t="shared" si="1"/>
        <v>0</v>
      </c>
      <c r="V52" s="6">
        <v>1</v>
      </c>
      <c r="W52" s="49"/>
      <c r="X52" s="100"/>
      <c r="Y52" s="473" t="str">
        <f t="shared" si="36"/>
        <v>2-03</v>
      </c>
      <c r="Z52" s="154" t="str">
        <f t="shared" si="37"/>
        <v>春日出枝線</v>
      </c>
      <c r="AA52" s="88"/>
      <c r="AB52" s="88"/>
      <c r="AC52" s="89"/>
      <c r="AD52" s="53">
        <f t="shared" si="44"/>
        <v>0</v>
      </c>
      <c r="AE52" s="54">
        <f t="shared" si="45"/>
        <v>0</v>
      </c>
      <c r="AF52" s="54">
        <f t="shared" si="46"/>
        <v>0</v>
      </c>
      <c r="AG52" s="55">
        <f t="shared" si="47"/>
        <v>0</v>
      </c>
      <c r="AH52" s="54">
        <f t="shared" si="48"/>
        <v>0</v>
      </c>
      <c r="AI52" s="54">
        <f t="shared" si="49"/>
        <v>0</v>
      </c>
      <c r="AJ52" s="54">
        <f t="shared" si="50"/>
        <v>0</v>
      </c>
      <c r="AK52" s="55">
        <f t="shared" si="51"/>
        <v>0</v>
      </c>
      <c r="AL52" s="56">
        <f t="shared" si="52"/>
        <v>0</v>
      </c>
    </row>
    <row r="53" spans="1:38" x14ac:dyDescent="0.25">
      <c r="B53" s="49"/>
      <c r="C53" s="100"/>
      <c r="D53" s="502"/>
      <c r="E53" s="524" t="s">
        <v>280</v>
      </c>
      <c r="F53" s="429"/>
      <c r="G53" s="430"/>
      <c r="H53" s="431"/>
      <c r="I53" s="432"/>
      <c r="J53" s="434"/>
      <c r="K53" s="447"/>
      <c r="L53" s="562"/>
      <c r="M53" s="563"/>
      <c r="N53" s="563"/>
      <c r="O53" s="564"/>
      <c r="P53" s="563"/>
      <c r="Q53" s="563"/>
      <c r="R53" s="563"/>
      <c r="S53" s="564"/>
      <c r="T53" s="565">
        <f t="shared" si="1"/>
        <v>0</v>
      </c>
      <c r="W53" s="49"/>
      <c r="X53" s="100"/>
      <c r="Y53" s="471"/>
      <c r="Z53" s="17"/>
      <c r="AA53" s="16"/>
      <c r="AB53" s="16"/>
      <c r="AC53" s="99"/>
      <c r="AD53" s="77"/>
      <c r="AE53" s="78"/>
      <c r="AF53" s="78"/>
      <c r="AG53" s="79"/>
      <c r="AH53" s="78"/>
      <c r="AI53" s="78"/>
      <c r="AJ53" s="78"/>
      <c r="AK53" s="79"/>
      <c r="AL53" s="80"/>
    </row>
    <row r="54" spans="1:38" x14ac:dyDescent="0.25">
      <c r="B54" s="49"/>
      <c r="C54" s="100"/>
      <c r="D54" s="446" t="str">
        <f>'（添付１ー②）設計計画'!D54</f>
        <v>2-03</v>
      </c>
      <c r="E54" s="503" t="str">
        <f>'（添付１ー②）設計計画'!E54</f>
        <v>春日出枝線</v>
      </c>
      <c r="F54" s="429" t="str">
        <f>'（添付１ー②）設計計画'!F54</f>
        <v>CC</v>
      </c>
      <c r="G54" s="430">
        <f>'（添付１ー②）設計計画'!G54</f>
        <v>406</v>
      </c>
      <c r="H54" s="431">
        <f>'（添付１ー②）設計計画'!H54</f>
        <v>54</v>
      </c>
      <c r="I54" s="432">
        <f>'（添付１ー②）設計計画'!I54</f>
        <v>0</v>
      </c>
      <c r="J54" s="434">
        <f>'（添付１ー②）設計計画'!J54</f>
        <v>0</v>
      </c>
      <c r="K54" s="447">
        <f t="shared" si="35"/>
        <v>0</v>
      </c>
      <c r="L54" s="562"/>
      <c r="M54" s="563"/>
      <c r="N54" s="563"/>
      <c r="O54" s="564"/>
      <c r="P54" s="563"/>
      <c r="Q54" s="563"/>
      <c r="R54" s="563"/>
      <c r="S54" s="564"/>
      <c r="T54" s="565">
        <f t="shared" si="1"/>
        <v>0</v>
      </c>
      <c r="W54" s="49"/>
      <c r="X54" s="100"/>
      <c r="Y54" s="446" t="str">
        <f t="shared" si="36"/>
        <v>2-03</v>
      </c>
      <c r="Z54" s="428" t="str">
        <f t="shared" si="37"/>
        <v>春日出枝線</v>
      </c>
      <c r="AA54" s="111"/>
      <c r="AB54" s="111"/>
      <c r="AC54" s="112"/>
      <c r="AD54" s="113">
        <f t="shared" si="44"/>
        <v>0</v>
      </c>
      <c r="AE54" s="114">
        <f t="shared" si="45"/>
        <v>0</v>
      </c>
      <c r="AF54" s="114">
        <f t="shared" si="46"/>
        <v>0</v>
      </c>
      <c r="AG54" s="115">
        <f t="shared" si="47"/>
        <v>0</v>
      </c>
      <c r="AH54" s="114">
        <f t="shared" si="48"/>
        <v>0</v>
      </c>
      <c r="AI54" s="114">
        <f t="shared" si="49"/>
        <v>0</v>
      </c>
      <c r="AJ54" s="114">
        <f t="shared" si="50"/>
        <v>0</v>
      </c>
      <c r="AK54" s="115">
        <f t="shared" si="51"/>
        <v>0</v>
      </c>
      <c r="AL54" s="116">
        <f t="shared" si="52"/>
        <v>0</v>
      </c>
    </row>
    <row r="55" spans="1:38" x14ac:dyDescent="0.25">
      <c r="B55" s="49"/>
      <c r="C55" s="100"/>
      <c r="D55" s="502"/>
      <c r="E55" s="524" t="s">
        <v>280</v>
      </c>
      <c r="F55" s="429"/>
      <c r="G55" s="430"/>
      <c r="H55" s="431"/>
      <c r="I55" s="432"/>
      <c r="J55" s="434"/>
      <c r="K55" s="447"/>
      <c r="L55" s="562"/>
      <c r="M55" s="563"/>
      <c r="N55" s="563"/>
      <c r="O55" s="564"/>
      <c r="P55" s="563"/>
      <c r="Q55" s="563"/>
      <c r="R55" s="563"/>
      <c r="S55" s="564"/>
      <c r="T55" s="565">
        <f t="shared" si="1"/>
        <v>0</v>
      </c>
      <c r="W55" s="49"/>
      <c r="X55" s="100"/>
      <c r="Y55" s="493"/>
      <c r="Z55" s="494"/>
      <c r="AA55" s="495"/>
      <c r="AB55" s="495"/>
      <c r="AC55" s="496"/>
      <c r="AD55" s="497"/>
      <c r="AE55" s="498"/>
      <c r="AF55" s="498"/>
      <c r="AG55" s="499"/>
      <c r="AH55" s="498"/>
      <c r="AI55" s="498"/>
      <c r="AJ55" s="498"/>
      <c r="AK55" s="499"/>
      <c r="AL55" s="500"/>
    </row>
    <row r="56" spans="1:38" x14ac:dyDescent="0.25">
      <c r="A56" s="6">
        <v>1</v>
      </c>
      <c r="B56" s="49"/>
      <c r="C56" s="100"/>
      <c r="D56" s="473" t="str">
        <f>'（添付１ー②）設計計画'!D56</f>
        <v>2-04</v>
      </c>
      <c r="E56" s="624" t="str">
        <f>'（添付１ー②）設計計画'!E56</f>
        <v>北部幹線</v>
      </c>
      <c r="F56" s="474" t="str">
        <f>'（添付１ー②）設計計画'!F56</f>
        <v>FB</v>
      </c>
      <c r="G56" s="475">
        <f>'（添付１ー②）設計計画'!G56</f>
        <v>800</v>
      </c>
      <c r="H56" s="476">
        <f>'（添付１ー②）設計計画'!H56</f>
        <v>136</v>
      </c>
      <c r="I56" s="477">
        <f>'（添付１ー②）設計計画'!I56</f>
        <v>0</v>
      </c>
      <c r="J56" s="479">
        <f>'（添付１ー②）設計計画'!J56</f>
        <v>205</v>
      </c>
      <c r="K56" s="483">
        <f t="shared" si="35"/>
        <v>205</v>
      </c>
      <c r="L56" s="558"/>
      <c r="M56" s="559"/>
      <c r="N56" s="559"/>
      <c r="O56" s="560"/>
      <c r="P56" s="559"/>
      <c r="Q56" s="559"/>
      <c r="R56" s="559"/>
      <c r="S56" s="560"/>
      <c r="T56" s="561">
        <f t="shared" si="1"/>
        <v>0</v>
      </c>
      <c r="V56" s="6">
        <v>1</v>
      </c>
      <c r="W56" s="49"/>
      <c r="X56" s="100"/>
      <c r="Y56" s="471" t="str">
        <f t="shared" si="36"/>
        <v>2-04</v>
      </c>
      <c r="Z56" s="17" t="str">
        <f t="shared" si="37"/>
        <v>北部幹線</v>
      </c>
      <c r="AA56" s="16"/>
      <c r="AB56" s="16"/>
      <c r="AC56" s="99"/>
      <c r="AD56" s="77">
        <f t="shared" si="44"/>
        <v>0</v>
      </c>
      <c r="AE56" s="78">
        <f t="shared" si="45"/>
        <v>0</v>
      </c>
      <c r="AF56" s="78">
        <f t="shared" si="46"/>
        <v>0</v>
      </c>
      <c r="AG56" s="79">
        <f t="shared" si="47"/>
        <v>0</v>
      </c>
      <c r="AH56" s="78">
        <f t="shared" si="48"/>
        <v>0</v>
      </c>
      <c r="AI56" s="78">
        <f t="shared" si="49"/>
        <v>0</v>
      </c>
      <c r="AJ56" s="78">
        <f t="shared" si="50"/>
        <v>0</v>
      </c>
      <c r="AK56" s="79">
        <f t="shared" si="51"/>
        <v>0</v>
      </c>
      <c r="AL56" s="80">
        <f t="shared" si="52"/>
        <v>0</v>
      </c>
    </row>
    <row r="57" spans="1:38" x14ac:dyDescent="0.25">
      <c r="B57" s="49"/>
      <c r="C57" s="100"/>
      <c r="D57" s="515"/>
      <c r="E57" s="524" t="s">
        <v>280</v>
      </c>
      <c r="F57" s="370"/>
      <c r="G57" s="374"/>
      <c r="H57" s="377"/>
      <c r="I57" s="378"/>
      <c r="J57" s="386"/>
      <c r="K57" s="390"/>
      <c r="L57" s="576"/>
      <c r="M57" s="577"/>
      <c r="N57" s="577"/>
      <c r="O57" s="578"/>
      <c r="P57" s="577"/>
      <c r="Q57" s="577"/>
      <c r="R57" s="577"/>
      <c r="S57" s="578"/>
      <c r="T57" s="579">
        <f t="shared" si="1"/>
        <v>0</v>
      </c>
      <c r="W57" s="49"/>
      <c r="X57" s="100"/>
      <c r="Y57" s="463"/>
      <c r="Z57" s="458"/>
      <c r="AA57" s="485"/>
      <c r="AB57" s="485"/>
      <c r="AC57" s="492"/>
      <c r="AD57" s="459"/>
      <c r="AE57" s="460"/>
      <c r="AF57" s="460"/>
      <c r="AG57" s="461"/>
      <c r="AH57" s="460"/>
      <c r="AI57" s="460"/>
      <c r="AJ57" s="460"/>
      <c r="AK57" s="461"/>
      <c r="AL57" s="462"/>
    </row>
    <row r="58" spans="1:38" x14ac:dyDescent="0.25">
      <c r="B58" s="49"/>
      <c r="C58" s="100"/>
      <c r="D58" s="446" t="str">
        <f>'（添付１ー②）設計計画'!D58</f>
        <v>2-04</v>
      </c>
      <c r="E58" s="503" t="str">
        <f>'（添付１ー②）設計計画'!E58</f>
        <v>北部幹線</v>
      </c>
      <c r="F58" s="429" t="str">
        <f>'（添付１ー②）設計計画'!F58</f>
        <v>FLC</v>
      </c>
      <c r="G58" s="430">
        <f>'（添付１ー②）設計計画'!G58</f>
        <v>600</v>
      </c>
      <c r="H58" s="431">
        <f>'（添付１ー②）設計計画'!H58</f>
        <v>15</v>
      </c>
      <c r="I58" s="432">
        <f>'（添付１ー②）設計計画'!I58</f>
        <v>0</v>
      </c>
      <c r="J58" s="434">
        <f>'（添付１ー②）設計計画'!J58</f>
        <v>0</v>
      </c>
      <c r="K58" s="447">
        <f t="shared" si="35"/>
        <v>0</v>
      </c>
      <c r="L58" s="562"/>
      <c r="M58" s="563"/>
      <c r="N58" s="563"/>
      <c r="O58" s="564"/>
      <c r="P58" s="563"/>
      <c r="Q58" s="563"/>
      <c r="R58" s="563"/>
      <c r="S58" s="564"/>
      <c r="T58" s="565">
        <f t="shared" si="1"/>
        <v>0</v>
      </c>
      <c r="W58" s="49"/>
      <c r="X58" s="100"/>
      <c r="Y58" s="446" t="str">
        <f t="shared" si="36"/>
        <v>2-04</v>
      </c>
      <c r="Z58" s="428" t="str">
        <f t="shared" si="37"/>
        <v>北部幹線</v>
      </c>
      <c r="AA58" s="111"/>
      <c r="AB58" s="111"/>
      <c r="AC58" s="112"/>
      <c r="AD58" s="113">
        <f t="shared" si="44"/>
        <v>0</v>
      </c>
      <c r="AE58" s="114">
        <f t="shared" si="45"/>
        <v>0</v>
      </c>
      <c r="AF58" s="114">
        <f t="shared" si="46"/>
        <v>0</v>
      </c>
      <c r="AG58" s="115">
        <f t="shared" si="47"/>
        <v>0</v>
      </c>
      <c r="AH58" s="114">
        <f t="shared" si="48"/>
        <v>0</v>
      </c>
      <c r="AI58" s="114">
        <f t="shared" si="49"/>
        <v>0</v>
      </c>
      <c r="AJ58" s="114">
        <f t="shared" si="50"/>
        <v>0</v>
      </c>
      <c r="AK58" s="115">
        <f t="shared" si="51"/>
        <v>0</v>
      </c>
      <c r="AL58" s="116">
        <f t="shared" si="52"/>
        <v>0</v>
      </c>
    </row>
    <row r="59" spans="1:38" x14ac:dyDescent="0.25">
      <c r="B59" s="49"/>
      <c r="C59" s="100"/>
      <c r="D59" s="502"/>
      <c r="E59" s="524" t="s">
        <v>280</v>
      </c>
      <c r="F59" s="429"/>
      <c r="G59" s="430"/>
      <c r="H59" s="431"/>
      <c r="I59" s="432"/>
      <c r="J59" s="434"/>
      <c r="K59" s="447"/>
      <c r="L59" s="562"/>
      <c r="M59" s="563"/>
      <c r="N59" s="563"/>
      <c r="O59" s="564"/>
      <c r="P59" s="563"/>
      <c r="Q59" s="563"/>
      <c r="R59" s="563"/>
      <c r="S59" s="564"/>
      <c r="T59" s="565">
        <f t="shared" si="1"/>
        <v>0</v>
      </c>
      <c r="W59" s="49"/>
      <c r="X59" s="100"/>
      <c r="Y59" s="471"/>
      <c r="Z59" s="17"/>
      <c r="AA59" s="16"/>
      <c r="AB59" s="16"/>
      <c r="AC59" s="99"/>
      <c r="AD59" s="77"/>
      <c r="AE59" s="78"/>
      <c r="AF59" s="78"/>
      <c r="AG59" s="79"/>
      <c r="AH59" s="78"/>
      <c r="AI59" s="78"/>
      <c r="AJ59" s="78"/>
      <c r="AK59" s="79"/>
      <c r="AL59" s="80"/>
    </row>
    <row r="60" spans="1:38" x14ac:dyDescent="0.25">
      <c r="B60" s="49"/>
      <c r="C60" s="100"/>
      <c r="D60" s="446" t="str">
        <f>'（添付１ー②）設計計画'!D60</f>
        <v>2-04</v>
      </c>
      <c r="E60" s="503" t="str">
        <f>'（添付１ー②）設計計画'!E60</f>
        <v>北部幹線</v>
      </c>
      <c r="F60" s="429" t="str">
        <f>'（添付１ー②）設計計画'!F60</f>
        <v>FC</v>
      </c>
      <c r="G60" s="430">
        <f>'（添付１ー②）設計計画'!G60</f>
        <v>500</v>
      </c>
      <c r="H60" s="431">
        <f>'（添付１ー②）設計計画'!H60</f>
        <v>54</v>
      </c>
      <c r="I60" s="432">
        <f>'（添付１ー②）設計計画'!I60</f>
        <v>0</v>
      </c>
      <c r="J60" s="434">
        <f>'（添付１ー②）設計計画'!J60</f>
        <v>0</v>
      </c>
      <c r="K60" s="447">
        <f t="shared" si="35"/>
        <v>0</v>
      </c>
      <c r="L60" s="562"/>
      <c r="M60" s="563"/>
      <c r="N60" s="563"/>
      <c r="O60" s="564"/>
      <c r="P60" s="563"/>
      <c r="Q60" s="563"/>
      <c r="R60" s="563"/>
      <c r="S60" s="564"/>
      <c r="T60" s="565">
        <f t="shared" si="1"/>
        <v>0</v>
      </c>
      <c r="W60" s="49"/>
      <c r="X60" s="100"/>
      <c r="Y60" s="446" t="str">
        <f t="shared" si="36"/>
        <v>2-04</v>
      </c>
      <c r="Z60" s="428" t="str">
        <f t="shared" si="37"/>
        <v>北部幹線</v>
      </c>
      <c r="AA60" s="111"/>
      <c r="AB60" s="111"/>
      <c r="AC60" s="112"/>
      <c r="AD60" s="113">
        <f t="shared" si="44"/>
        <v>0</v>
      </c>
      <c r="AE60" s="114">
        <f t="shared" si="45"/>
        <v>0</v>
      </c>
      <c r="AF60" s="114">
        <f t="shared" si="46"/>
        <v>0</v>
      </c>
      <c r="AG60" s="115">
        <f t="shared" si="47"/>
        <v>0</v>
      </c>
      <c r="AH60" s="114">
        <f t="shared" si="48"/>
        <v>0</v>
      </c>
      <c r="AI60" s="114">
        <f t="shared" si="49"/>
        <v>0</v>
      </c>
      <c r="AJ60" s="114">
        <f t="shared" si="50"/>
        <v>0</v>
      </c>
      <c r="AK60" s="115">
        <f t="shared" si="51"/>
        <v>0</v>
      </c>
      <c r="AL60" s="116">
        <f t="shared" si="52"/>
        <v>0</v>
      </c>
    </row>
    <row r="61" spans="1:38" x14ac:dyDescent="0.25">
      <c r="B61" s="49"/>
      <c r="C61" s="100"/>
      <c r="D61" s="502"/>
      <c r="E61" s="524" t="s">
        <v>280</v>
      </c>
      <c r="F61" s="429"/>
      <c r="G61" s="430"/>
      <c r="H61" s="431"/>
      <c r="I61" s="432"/>
      <c r="J61" s="434"/>
      <c r="K61" s="447"/>
      <c r="L61" s="562"/>
      <c r="M61" s="563"/>
      <c r="N61" s="563"/>
      <c r="O61" s="564"/>
      <c r="P61" s="563"/>
      <c r="Q61" s="563"/>
      <c r="R61" s="563"/>
      <c r="S61" s="564"/>
      <c r="T61" s="565">
        <f t="shared" si="1"/>
        <v>0</v>
      </c>
      <c r="W61" s="49"/>
      <c r="X61" s="100"/>
      <c r="Y61" s="471"/>
      <c r="Z61" s="17"/>
      <c r="AA61" s="16"/>
      <c r="AB61" s="16"/>
      <c r="AC61" s="99"/>
      <c r="AD61" s="77"/>
      <c r="AE61" s="78"/>
      <c r="AF61" s="78"/>
      <c r="AG61" s="79"/>
      <c r="AH61" s="78"/>
      <c r="AI61" s="78"/>
      <c r="AJ61" s="78"/>
      <c r="AK61" s="79"/>
      <c r="AL61" s="80"/>
    </row>
    <row r="62" spans="1:38" x14ac:dyDescent="0.25">
      <c r="A62" s="6">
        <v>1</v>
      </c>
      <c r="B62" s="49"/>
      <c r="C62" s="100"/>
      <c r="D62" s="473" t="str">
        <f>'（添付１ー②）設計計画'!D62</f>
        <v>2-04</v>
      </c>
      <c r="E62" s="624" t="str">
        <f>'（添付１ー②）設計計画'!E62</f>
        <v>北部幹線</v>
      </c>
      <c r="F62" s="474" t="str">
        <f>'（添付１ー②）設計計画'!F62</f>
        <v>FLC</v>
      </c>
      <c r="G62" s="475">
        <f>'（添付１ー②）設計計画'!G62</f>
        <v>800</v>
      </c>
      <c r="H62" s="476">
        <f>'（添付１ー②）設計計画'!H62</f>
        <v>42</v>
      </c>
      <c r="I62" s="477">
        <f>'（添付１ー②）設計計画'!I62</f>
        <v>0</v>
      </c>
      <c r="J62" s="479">
        <f>'（添付１ー②）設計計画'!J62</f>
        <v>125</v>
      </c>
      <c r="K62" s="483">
        <f t="shared" si="35"/>
        <v>125</v>
      </c>
      <c r="L62" s="558"/>
      <c r="M62" s="559"/>
      <c r="N62" s="559"/>
      <c r="O62" s="560"/>
      <c r="P62" s="559"/>
      <c r="Q62" s="559"/>
      <c r="R62" s="559"/>
      <c r="S62" s="560"/>
      <c r="T62" s="561">
        <f t="shared" si="1"/>
        <v>0</v>
      </c>
      <c r="V62" s="6">
        <v>1</v>
      </c>
      <c r="W62" s="49"/>
      <c r="X62" s="100"/>
      <c r="Y62" s="473" t="str">
        <f t="shared" si="36"/>
        <v>2-04</v>
      </c>
      <c r="Z62" s="154" t="str">
        <f t="shared" si="37"/>
        <v>北部幹線</v>
      </c>
      <c r="AA62" s="88"/>
      <c r="AB62" s="88"/>
      <c r="AC62" s="89"/>
      <c r="AD62" s="53">
        <f t="shared" si="44"/>
        <v>0</v>
      </c>
      <c r="AE62" s="54">
        <f t="shared" si="45"/>
        <v>0</v>
      </c>
      <c r="AF62" s="54">
        <f t="shared" si="46"/>
        <v>0</v>
      </c>
      <c r="AG62" s="55">
        <f t="shared" si="47"/>
        <v>0</v>
      </c>
      <c r="AH62" s="54">
        <f t="shared" si="48"/>
        <v>0</v>
      </c>
      <c r="AI62" s="54">
        <f t="shared" si="49"/>
        <v>0</v>
      </c>
      <c r="AJ62" s="54">
        <f t="shared" si="50"/>
        <v>0</v>
      </c>
      <c r="AK62" s="55">
        <f t="shared" si="51"/>
        <v>0</v>
      </c>
      <c r="AL62" s="56">
        <f t="shared" si="52"/>
        <v>0</v>
      </c>
    </row>
    <row r="63" spans="1:38" x14ac:dyDescent="0.25">
      <c r="B63" s="49"/>
      <c r="C63" s="100"/>
      <c r="D63" s="502"/>
      <c r="E63" s="524" t="s">
        <v>280</v>
      </c>
      <c r="F63" s="429"/>
      <c r="G63" s="430"/>
      <c r="H63" s="431"/>
      <c r="I63" s="432"/>
      <c r="J63" s="434"/>
      <c r="K63" s="447"/>
      <c r="L63" s="562"/>
      <c r="M63" s="563"/>
      <c r="N63" s="563"/>
      <c r="O63" s="564"/>
      <c r="P63" s="563"/>
      <c r="Q63" s="563"/>
      <c r="R63" s="563"/>
      <c r="S63" s="564"/>
      <c r="T63" s="565">
        <f t="shared" si="1"/>
        <v>0</v>
      </c>
      <c r="W63" s="49"/>
      <c r="X63" s="100"/>
      <c r="Y63" s="471"/>
      <c r="Z63" s="17"/>
      <c r="AA63" s="16"/>
      <c r="AB63" s="16"/>
      <c r="AC63" s="99"/>
      <c r="AD63" s="77"/>
      <c r="AE63" s="78"/>
      <c r="AF63" s="78"/>
      <c r="AG63" s="79"/>
      <c r="AH63" s="78"/>
      <c r="AI63" s="78"/>
      <c r="AJ63" s="78"/>
      <c r="AK63" s="79"/>
      <c r="AL63" s="80"/>
    </row>
    <row r="64" spans="1:38" x14ac:dyDescent="0.25">
      <c r="B64" s="49"/>
      <c r="C64" s="100"/>
      <c r="D64" s="446" t="str">
        <f>'（添付１ー②）設計計画'!D64</f>
        <v>2-04</v>
      </c>
      <c r="E64" s="503" t="str">
        <f>'（添付１ー②）設計計画'!E64</f>
        <v>北部幹線</v>
      </c>
      <c r="F64" s="429" t="str">
        <f>'（添付１ー②）設計計画'!F64</f>
        <v>CC</v>
      </c>
      <c r="G64" s="430">
        <f>'（添付１ー②）設計計画'!G64</f>
        <v>762</v>
      </c>
      <c r="H64" s="431">
        <f>'（添付１ー②）設計計画'!H64</f>
        <v>83</v>
      </c>
      <c r="I64" s="432">
        <f>'（添付１ー②）設計計画'!I64</f>
        <v>0</v>
      </c>
      <c r="J64" s="434">
        <f>'（添付１ー②）設計計画'!J64</f>
        <v>0</v>
      </c>
      <c r="K64" s="447">
        <f t="shared" si="35"/>
        <v>0</v>
      </c>
      <c r="L64" s="562"/>
      <c r="M64" s="563"/>
      <c r="N64" s="563"/>
      <c r="O64" s="564"/>
      <c r="P64" s="563"/>
      <c r="Q64" s="563"/>
      <c r="R64" s="563"/>
      <c r="S64" s="564"/>
      <c r="T64" s="565">
        <f t="shared" si="1"/>
        <v>0</v>
      </c>
      <c r="W64" s="49"/>
      <c r="X64" s="100"/>
      <c r="Y64" s="446" t="str">
        <f t="shared" si="36"/>
        <v>2-04</v>
      </c>
      <c r="Z64" s="428" t="str">
        <f t="shared" si="37"/>
        <v>北部幹線</v>
      </c>
      <c r="AA64" s="111"/>
      <c r="AB64" s="111"/>
      <c r="AC64" s="112"/>
      <c r="AD64" s="113">
        <f t="shared" si="44"/>
        <v>0</v>
      </c>
      <c r="AE64" s="114">
        <f t="shared" si="45"/>
        <v>0</v>
      </c>
      <c r="AF64" s="114">
        <f t="shared" si="46"/>
        <v>0</v>
      </c>
      <c r="AG64" s="115">
        <f t="shared" si="47"/>
        <v>0</v>
      </c>
      <c r="AH64" s="114">
        <f t="shared" si="48"/>
        <v>0</v>
      </c>
      <c r="AI64" s="114">
        <f t="shared" si="49"/>
        <v>0</v>
      </c>
      <c r="AJ64" s="114">
        <f t="shared" si="50"/>
        <v>0</v>
      </c>
      <c r="AK64" s="115">
        <f t="shared" si="51"/>
        <v>0</v>
      </c>
      <c r="AL64" s="116">
        <f t="shared" si="52"/>
        <v>0</v>
      </c>
    </row>
    <row r="65" spans="1:38" x14ac:dyDescent="0.25">
      <c r="B65" s="49"/>
      <c r="C65" s="100"/>
      <c r="D65" s="504"/>
      <c r="E65" s="524" t="s">
        <v>280</v>
      </c>
      <c r="F65" s="371"/>
      <c r="G65" s="375"/>
      <c r="H65" s="380"/>
      <c r="I65" s="381"/>
      <c r="J65" s="387"/>
      <c r="K65" s="391"/>
      <c r="L65" s="566"/>
      <c r="M65" s="567"/>
      <c r="N65" s="567"/>
      <c r="O65" s="568"/>
      <c r="P65" s="567"/>
      <c r="Q65" s="567"/>
      <c r="R65" s="567"/>
      <c r="S65" s="568"/>
      <c r="T65" s="569">
        <f t="shared" si="1"/>
        <v>0</v>
      </c>
      <c r="W65" s="49"/>
      <c r="X65" s="100"/>
      <c r="Y65" s="493"/>
      <c r="Z65" s="494"/>
      <c r="AA65" s="495"/>
      <c r="AB65" s="495"/>
      <c r="AC65" s="496"/>
      <c r="AD65" s="497"/>
      <c r="AE65" s="498"/>
      <c r="AF65" s="498"/>
      <c r="AG65" s="499"/>
      <c r="AH65" s="498"/>
      <c r="AI65" s="498"/>
      <c r="AJ65" s="498"/>
      <c r="AK65" s="499"/>
      <c r="AL65" s="500"/>
    </row>
    <row r="66" spans="1:38" x14ac:dyDescent="0.25">
      <c r="A66" s="6">
        <v>1</v>
      </c>
      <c r="B66" s="49"/>
      <c r="C66" s="100"/>
      <c r="D66" s="473" t="str">
        <f>'（添付１ー②）設計計画'!D66</f>
        <v>2-05</v>
      </c>
      <c r="E66" s="624" t="str">
        <f>'（添付１ー②）設計計画'!E66</f>
        <v>堀江幹線</v>
      </c>
      <c r="F66" s="474" t="str">
        <f>'（添付１ー②）設計計画'!F66</f>
        <v>CC</v>
      </c>
      <c r="G66" s="475">
        <f>'（添付１ー②）設計計画'!G66</f>
        <v>1067</v>
      </c>
      <c r="H66" s="476">
        <f>'（添付１ー②）設計計画'!H66</f>
        <v>420</v>
      </c>
      <c r="I66" s="477">
        <f>'（添付１ー②）設計計画'!I66</f>
        <v>0</v>
      </c>
      <c r="J66" s="479">
        <f>'（添付１ー②）設計計画'!J66</f>
        <v>420</v>
      </c>
      <c r="K66" s="483">
        <f t="shared" si="35"/>
        <v>420</v>
      </c>
      <c r="L66" s="558"/>
      <c r="M66" s="559"/>
      <c r="N66" s="559"/>
      <c r="O66" s="560"/>
      <c r="P66" s="559"/>
      <c r="Q66" s="559"/>
      <c r="R66" s="559"/>
      <c r="S66" s="560"/>
      <c r="T66" s="561">
        <f t="shared" si="1"/>
        <v>0</v>
      </c>
      <c r="V66" s="6">
        <v>1</v>
      </c>
      <c r="W66" s="49"/>
      <c r="X66" s="100"/>
      <c r="Y66" s="473" t="str">
        <f t="shared" si="36"/>
        <v>2-05</v>
      </c>
      <c r="Z66" s="154" t="str">
        <f t="shared" si="37"/>
        <v>堀江幹線</v>
      </c>
      <c r="AA66" s="88"/>
      <c r="AB66" s="88"/>
      <c r="AC66" s="89"/>
      <c r="AD66" s="53">
        <f t="shared" si="44"/>
        <v>0</v>
      </c>
      <c r="AE66" s="54">
        <f t="shared" si="45"/>
        <v>0</v>
      </c>
      <c r="AF66" s="54">
        <f t="shared" si="46"/>
        <v>0</v>
      </c>
      <c r="AG66" s="55">
        <f t="shared" si="47"/>
        <v>0</v>
      </c>
      <c r="AH66" s="54">
        <f t="shared" si="48"/>
        <v>0</v>
      </c>
      <c r="AI66" s="54">
        <f t="shared" si="49"/>
        <v>0</v>
      </c>
      <c r="AJ66" s="54">
        <f t="shared" si="50"/>
        <v>0</v>
      </c>
      <c r="AK66" s="55">
        <f t="shared" si="51"/>
        <v>0</v>
      </c>
      <c r="AL66" s="56">
        <f t="shared" si="52"/>
        <v>0</v>
      </c>
    </row>
    <row r="67" spans="1:38" x14ac:dyDescent="0.25">
      <c r="B67" s="49"/>
      <c r="C67" s="100"/>
      <c r="D67" s="504"/>
      <c r="E67" s="524" t="s">
        <v>280</v>
      </c>
      <c r="F67" s="371"/>
      <c r="G67" s="375"/>
      <c r="H67" s="380"/>
      <c r="I67" s="381"/>
      <c r="J67" s="387"/>
      <c r="K67" s="391"/>
      <c r="L67" s="566"/>
      <c r="M67" s="567"/>
      <c r="N67" s="567"/>
      <c r="O67" s="568"/>
      <c r="P67" s="567"/>
      <c r="Q67" s="567"/>
      <c r="R67" s="567"/>
      <c r="S67" s="568"/>
      <c r="T67" s="569">
        <f t="shared" si="1"/>
        <v>0</v>
      </c>
      <c r="W67" s="49"/>
      <c r="X67" s="100"/>
      <c r="Y67" s="493"/>
      <c r="Z67" s="494"/>
      <c r="AA67" s="495"/>
      <c r="AB67" s="495"/>
      <c r="AC67" s="496"/>
      <c r="AD67" s="497"/>
      <c r="AE67" s="498"/>
      <c r="AF67" s="498"/>
      <c r="AG67" s="499"/>
      <c r="AH67" s="498"/>
      <c r="AI67" s="498"/>
      <c r="AJ67" s="498"/>
      <c r="AK67" s="499"/>
      <c r="AL67" s="500"/>
    </row>
    <row r="68" spans="1:38" x14ac:dyDescent="0.25">
      <c r="A68" s="6">
        <v>1</v>
      </c>
      <c r="B68" s="49"/>
      <c r="C68" s="100"/>
      <c r="D68" s="473" t="str">
        <f>'（添付１ー②）設計計画'!D68</f>
        <v>2-06</v>
      </c>
      <c r="E68" s="624" t="str">
        <f>'（添付１ー②）設計計画'!E68</f>
        <v>中津枝線</v>
      </c>
      <c r="F68" s="474" t="str">
        <f>'（添付１ー②）設計計画'!F68</f>
        <v>CC</v>
      </c>
      <c r="G68" s="475">
        <f>'（添付１ー②）設計計画'!G68</f>
        <v>406</v>
      </c>
      <c r="H68" s="476">
        <f>'（添付１ー②）設計計画'!H68</f>
        <v>553</v>
      </c>
      <c r="I68" s="477">
        <f>'（添付１ー②）設計計画'!I68</f>
        <v>0</v>
      </c>
      <c r="J68" s="479">
        <f>'（添付１ー②）設計計画'!J68</f>
        <v>553</v>
      </c>
      <c r="K68" s="483">
        <f t="shared" si="35"/>
        <v>553</v>
      </c>
      <c r="L68" s="558"/>
      <c r="M68" s="559"/>
      <c r="N68" s="559"/>
      <c r="O68" s="560"/>
      <c r="P68" s="559"/>
      <c r="Q68" s="559"/>
      <c r="R68" s="559"/>
      <c r="S68" s="560"/>
      <c r="T68" s="561">
        <f t="shared" si="1"/>
        <v>0</v>
      </c>
      <c r="V68" s="6">
        <v>1</v>
      </c>
      <c r="W68" s="49"/>
      <c r="X68" s="100"/>
      <c r="Y68" s="473" t="str">
        <f t="shared" ref="Y68" si="119">D68</f>
        <v>2-06</v>
      </c>
      <c r="Z68" s="154" t="str">
        <f t="shared" ref="Z68" si="120">E68</f>
        <v>中津枝線</v>
      </c>
      <c r="AA68" s="88"/>
      <c r="AB68" s="88"/>
      <c r="AC68" s="89"/>
      <c r="AD68" s="53">
        <f t="shared" ref="AD68" si="121">IF(AND(ISNUMBER(L68),ISBLANK(M68)),$K68,0)</f>
        <v>0</v>
      </c>
      <c r="AE68" s="54">
        <f t="shared" ref="AE68" si="122">IF(AND(ISNUMBER(M68),ISBLANK(N68)),$K68,0)</f>
        <v>0</v>
      </c>
      <c r="AF68" s="54">
        <f t="shared" ref="AF68" si="123">IF(AND(ISNUMBER(N68),ISBLANK(O68)),$K68,0)</f>
        <v>0</v>
      </c>
      <c r="AG68" s="55">
        <f t="shared" ref="AG68" si="124">IF(AND(ISNUMBER(O68),ISBLANK(P68)),$K68,0)</f>
        <v>0</v>
      </c>
      <c r="AH68" s="54">
        <f t="shared" ref="AH68" si="125">IF(AND(ISNUMBER(P68),ISBLANK(Q68)),$K68,0)</f>
        <v>0</v>
      </c>
      <c r="AI68" s="54">
        <f t="shared" ref="AI68" si="126">IF(AND(ISNUMBER(Q68),ISBLANK(R68)),$K68,0)</f>
        <v>0</v>
      </c>
      <c r="AJ68" s="54">
        <f t="shared" ref="AJ68" si="127">IF(AND(ISNUMBER(R68),ISBLANK(S68)),$K68,0)</f>
        <v>0</v>
      </c>
      <c r="AK68" s="55">
        <f t="shared" ref="AK68" si="128">IF(ISNUMBER(S68),$K68,0)</f>
        <v>0</v>
      </c>
      <c r="AL68" s="56">
        <f t="shared" ref="AL68" si="129">SUM(AD68:AK68)</f>
        <v>0</v>
      </c>
    </row>
    <row r="69" spans="1:38" x14ac:dyDescent="0.25">
      <c r="B69" s="49"/>
      <c r="C69" s="100"/>
      <c r="D69" s="504"/>
      <c r="E69" s="524" t="s">
        <v>280</v>
      </c>
      <c r="F69" s="371"/>
      <c r="G69" s="375"/>
      <c r="H69" s="380"/>
      <c r="I69" s="381"/>
      <c r="J69" s="387"/>
      <c r="K69" s="391"/>
      <c r="L69" s="566"/>
      <c r="M69" s="567"/>
      <c r="N69" s="567"/>
      <c r="O69" s="568"/>
      <c r="P69" s="567"/>
      <c r="Q69" s="567"/>
      <c r="R69" s="567"/>
      <c r="S69" s="568"/>
      <c r="T69" s="569">
        <f t="shared" si="1"/>
        <v>0</v>
      </c>
      <c r="W69" s="49"/>
      <c r="X69" s="100"/>
      <c r="Y69" s="493"/>
      <c r="Z69" s="494"/>
      <c r="AA69" s="495"/>
      <c r="AB69" s="495"/>
      <c r="AC69" s="496"/>
      <c r="AD69" s="497"/>
      <c r="AE69" s="498"/>
      <c r="AF69" s="498"/>
      <c r="AG69" s="499"/>
      <c r="AH69" s="498"/>
      <c r="AI69" s="498"/>
      <c r="AJ69" s="498"/>
      <c r="AK69" s="499"/>
      <c r="AL69" s="500"/>
    </row>
    <row r="70" spans="1:38" x14ac:dyDescent="0.25">
      <c r="A70" s="6">
        <v>1</v>
      </c>
      <c r="B70" s="49"/>
      <c r="C70" s="100"/>
      <c r="D70" s="473" t="str">
        <f>'（添付１ー②）設計計画'!D70</f>
        <v>2-07</v>
      </c>
      <c r="E70" s="624" t="str">
        <f>'（添付１ー②）設計計画'!E70</f>
        <v>中津枝線</v>
      </c>
      <c r="F70" s="474" t="str">
        <f>'（添付１ー②）設計計画'!F70</f>
        <v>CC</v>
      </c>
      <c r="G70" s="475">
        <f>'（添付１ー②）設計計画'!G70</f>
        <v>406</v>
      </c>
      <c r="H70" s="476">
        <f>'（添付１ー②）設計計画'!H70</f>
        <v>142</v>
      </c>
      <c r="I70" s="477">
        <f>'（添付１ー②）設計計画'!I70</f>
        <v>0</v>
      </c>
      <c r="J70" s="479">
        <f>'（添付１ー②）設計計画'!J70</f>
        <v>142</v>
      </c>
      <c r="K70" s="483">
        <f t="shared" si="35"/>
        <v>142</v>
      </c>
      <c r="L70" s="558"/>
      <c r="M70" s="559"/>
      <c r="N70" s="559"/>
      <c r="O70" s="560"/>
      <c r="P70" s="559"/>
      <c r="Q70" s="559"/>
      <c r="R70" s="559"/>
      <c r="S70" s="560"/>
      <c r="T70" s="561">
        <f t="shared" si="1"/>
        <v>0</v>
      </c>
      <c r="V70" s="6">
        <v>1</v>
      </c>
      <c r="W70" s="49"/>
      <c r="X70" s="100"/>
      <c r="Y70" s="473" t="str">
        <f t="shared" ref="Y70" si="130">D70</f>
        <v>2-07</v>
      </c>
      <c r="Z70" s="154" t="str">
        <f t="shared" ref="Z70" si="131">E70</f>
        <v>中津枝線</v>
      </c>
      <c r="AA70" s="88"/>
      <c r="AB70" s="88"/>
      <c r="AC70" s="89"/>
      <c r="AD70" s="53">
        <f t="shared" ref="AD70" si="132">IF(AND(ISNUMBER(L70),ISBLANK(M70)),$K70,0)</f>
        <v>0</v>
      </c>
      <c r="AE70" s="54">
        <f t="shared" ref="AE70" si="133">IF(AND(ISNUMBER(M70),ISBLANK(N70)),$K70,0)</f>
        <v>0</v>
      </c>
      <c r="AF70" s="54">
        <f t="shared" ref="AF70" si="134">IF(AND(ISNUMBER(N70),ISBLANK(O70)),$K70,0)</f>
        <v>0</v>
      </c>
      <c r="AG70" s="55">
        <f t="shared" ref="AG70" si="135">IF(AND(ISNUMBER(O70),ISBLANK(P70)),$K70,0)</f>
        <v>0</v>
      </c>
      <c r="AH70" s="54">
        <f t="shared" ref="AH70" si="136">IF(AND(ISNUMBER(P70),ISBLANK(Q70)),$K70,0)</f>
        <v>0</v>
      </c>
      <c r="AI70" s="54">
        <f t="shared" ref="AI70" si="137">IF(AND(ISNUMBER(Q70),ISBLANK(R70)),$K70,0)</f>
        <v>0</v>
      </c>
      <c r="AJ70" s="54">
        <f t="shared" ref="AJ70" si="138">IF(AND(ISNUMBER(R70),ISBLANK(S70)),$K70,0)</f>
        <v>0</v>
      </c>
      <c r="AK70" s="55">
        <f t="shared" ref="AK70" si="139">IF(ISNUMBER(S70),$K70,0)</f>
        <v>0</v>
      </c>
      <c r="AL70" s="56">
        <f t="shared" ref="AL70" si="140">SUM(AD70:AK70)</f>
        <v>0</v>
      </c>
    </row>
    <row r="71" spans="1:38" x14ac:dyDescent="0.25">
      <c r="B71" s="49"/>
      <c r="C71" s="100"/>
      <c r="D71" s="504"/>
      <c r="E71" s="524" t="s">
        <v>280</v>
      </c>
      <c r="F71" s="371"/>
      <c r="G71" s="375"/>
      <c r="H71" s="380"/>
      <c r="I71" s="381"/>
      <c r="J71" s="387"/>
      <c r="K71" s="391"/>
      <c r="L71" s="566"/>
      <c r="M71" s="567"/>
      <c r="N71" s="567"/>
      <c r="O71" s="568"/>
      <c r="P71" s="567"/>
      <c r="Q71" s="567"/>
      <c r="R71" s="567"/>
      <c r="S71" s="568"/>
      <c r="T71" s="569">
        <f t="shared" si="1"/>
        <v>0</v>
      </c>
      <c r="W71" s="49"/>
      <c r="X71" s="100"/>
      <c r="Y71" s="493"/>
      <c r="Z71" s="494"/>
      <c r="AA71" s="495"/>
      <c r="AB71" s="495"/>
      <c r="AC71" s="496"/>
      <c r="AD71" s="497"/>
      <c r="AE71" s="498"/>
      <c r="AF71" s="498"/>
      <c r="AG71" s="499"/>
      <c r="AH71" s="498"/>
      <c r="AI71" s="498"/>
      <c r="AJ71" s="498"/>
      <c r="AK71" s="499"/>
      <c r="AL71" s="500"/>
    </row>
    <row r="72" spans="1:38" x14ac:dyDescent="0.25">
      <c r="A72" s="6">
        <v>1</v>
      </c>
      <c r="B72" s="49"/>
      <c r="C72" s="100"/>
      <c r="D72" s="473" t="str">
        <f>'（添付１ー②）設計計画'!D72</f>
        <v>2-08</v>
      </c>
      <c r="E72" s="624" t="str">
        <f>'（添付１ー②）設計計画'!E72</f>
        <v>太融寺枝線</v>
      </c>
      <c r="F72" s="474" t="str">
        <f>'（添付１ー②）設計計画'!F72</f>
        <v>FA</v>
      </c>
      <c r="G72" s="475">
        <f>'（添付１ー②）設計計画'!G72</f>
        <v>400</v>
      </c>
      <c r="H72" s="476">
        <f>'（添付１ー②）設計計画'!H72</f>
        <v>180</v>
      </c>
      <c r="I72" s="477">
        <f>'（添付１ー②）設計計画'!I72</f>
        <v>0</v>
      </c>
      <c r="J72" s="479">
        <f>'（添付１ー②）設計計画'!J72</f>
        <v>180</v>
      </c>
      <c r="K72" s="483">
        <f t="shared" si="35"/>
        <v>180</v>
      </c>
      <c r="L72" s="558"/>
      <c r="M72" s="559"/>
      <c r="N72" s="559"/>
      <c r="O72" s="560"/>
      <c r="P72" s="559"/>
      <c r="Q72" s="559"/>
      <c r="R72" s="559"/>
      <c r="S72" s="560"/>
      <c r="T72" s="561">
        <f t="shared" si="1"/>
        <v>0</v>
      </c>
      <c r="V72" s="6">
        <v>1</v>
      </c>
      <c r="W72" s="49"/>
      <c r="X72" s="100"/>
      <c r="Y72" s="473" t="str">
        <f t="shared" ref="Y72" si="141">D72</f>
        <v>2-08</v>
      </c>
      <c r="Z72" s="154" t="str">
        <f t="shared" ref="Z72" si="142">E72</f>
        <v>太融寺枝線</v>
      </c>
      <c r="AA72" s="88"/>
      <c r="AB72" s="88"/>
      <c r="AC72" s="89"/>
      <c r="AD72" s="53">
        <f t="shared" ref="AD72" si="143">IF(AND(ISNUMBER(L72),ISBLANK(M72)),$K72,0)</f>
        <v>0</v>
      </c>
      <c r="AE72" s="54">
        <f t="shared" ref="AE72" si="144">IF(AND(ISNUMBER(M72),ISBLANK(N72)),$K72,0)</f>
        <v>0</v>
      </c>
      <c r="AF72" s="54">
        <f t="shared" ref="AF72" si="145">IF(AND(ISNUMBER(N72),ISBLANK(O72)),$K72,0)</f>
        <v>0</v>
      </c>
      <c r="AG72" s="55">
        <f t="shared" ref="AG72" si="146">IF(AND(ISNUMBER(O72),ISBLANK(P72)),$K72,0)</f>
        <v>0</v>
      </c>
      <c r="AH72" s="54">
        <f t="shared" ref="AH72" si="147">IF(AND(ISNUMBER(P72),ISBLANK(Q72)),$K72,0)</f>
        <v>0</v>
      </c>
      <c r="AI72" s="54">
        <f t="shared" ref="AI72" si="148">IF(AND(ISNUMBER(Q72),ISBLANK(R72)),$K72,0)</f>
        <v>0</v>
      </c>
      <c r="AJ72" s="54">
        <f t="shared" ref="AJ72" si="149">IF(AND(ISNUMBER(R72),ISBLANK(S72)),$K72,0)</f>
        <v>0</v>
      </c>
      <c r="AK72" s="55">
        <f t="shared" ref="AK72" si="150">IF(ISNUMBER(S72),$K72,0)</f>
        <v>0</v>
      </c>
      <c r="AL72" s="56">
        <f t="shared" ref="AL72" si="151">SUM(AD72:AK72)</f>
        <v>0</v>
      </c>
    </row>
    <row r="73" spans="1:38" x14ac:dyDescent="0.25">
      <c r="B73" s="49"/>
      <c r="C73" s="100"/>
      <c r="D73" s="504"/>
      <c r="E73" s="524" t="s">
        <v>280</v>
      </c>
      <c r="F73" s="371"/>
      <c r="G73" s="375"/>
      <c r="H73" s="380"/>
      <c r="I73" s="381"/>
      <c r="J73" s="387"/>
      <c r="K73" s="391"/>
      <c r="L73" s="566"/>
      <c r="M73" s="567"/>
      <c r="N73" s="567"/>
      <c r="O73" s="568"/>
      <c r="P73" s="567"/>
      <c r="Q73" s="567"/>
      <c r="R73" s="567"/>
      <c r="S73" s="568"/>
      <c r="T73" s="569">
        <f t="shared" ref="T73:T136" si="152">SUM(L73:S73)</f>
        <v>0</v>
      </c>
      <c r="W73" s="49"/>
      <c r="X73" s="100"/>
      <c r="Y73" s="493"/>
      <c r="Z73" s="494"/>
      <c r="AA73" s="495"/>
      <c r="AB73" s="495"/>
      <c r="AC73" s="496"/>
      <c r="AD73" s="497"/>
      <c r="AE73" s="498"/>
      <c r="AF73" s="498"/>
      <c r="AG73" s="499"/>
      <c r="AH73" s="498"/>
      <c r="AI73" s="498"/>
      <c r="AJ73" s="498"/>
      <c r="AK73" s="499"/>
      <c r="AL73" s="500"/>
    </row>
    <row r="74" spans="1:38" x14ac:dyDescent="0.25">
      <c r="A74" s="6">
        <v>1</v>
      </c>
      <c r="B74" s="49"/>
      <c r="C74" s="100"/>
      <c r="D74" s="473" t="str">
        <f>'（添付１ー②）設計計画'!D74</f>
        <v>2-09</v>
      </c>
      <c r="E74" s="624" t="str">
        <f>'（添付１ー②）設計計画'!E74</f>
        <v>太融寺枝線</v>
      </c>
      <c r="F74" s="474" t="str">
        <f>'（添付１ー②）設計計画'!F74</f>
        <v>FA</v>
      </c>
      <c r="G74" s="475">
        <f>'（添付１ー②）設計計画'!G74</f>
        <v>400</v>
      </c>
      <c r="H74" s="476">
        <f>'（添付１ー②）設計計画'!H74</f>
        <v>66</v>
      </c>
      <c r="I74" s="477">
        <f>'（添付１ー②）設計計画'!I74</f>
        <v>0</v>
      </c>
      <c r="J74" s="479">
        <f>'（添付１ー②）設計計画'!J74</f>
        <v>66</v>
      </c>
      <c r="K74" s="483">
        <f t="shared" si="35"/>
        <v>66</v>
      </c>
      <c r="L74" s="558"/>
      <c r="M74" s="559"/>
      <c r="N74" s="559"/>
      <c r="O74" s="560"/>
      <c r="P74" s="559"/>
      <c r="Q74" s="559"/>
      <c r="R74" s="559"/>
      <c r="S74" s="560"/>
      <c r="T74" s="561">
        <f t="shared" si="152"/>
        <v>0</v>
      </c>
      <c r="V74" s="6">
        <v>1</v>
      </c>
      <c r="W74" s="49"/>
      <c r="X74" s="100"/>
      <c r="Y74" s="473" t="str">
        <f t="shared" ref="Y74" si="153">D74</f>
        <v>2-09</v>
      </c>
      <c r="Z74" s="154" t="str">
        <f t="shared" ref="Z74" si="154">E74</f>
        <v>太融寺枝線</v>
      </c>
      <c r="AA74" s="88"/>
      <c r="AB74" s="88"/>
      <c r="AC74" s="89"/>
      <c r="AD74" s="53">
        <f t="shared" ref="AD74" si="155">IF(AND(ISNUMBER(L74),ISBLANK(M74)),$K74,0)</f>
        <v>0</v>
      </c>
      <c r="AE74" s="54">
        <f t="shared" ref="AE74" si="156">IF(AND(ISNUMBER(M74),ISBLANK(N74)),$K74,0)</f>
        <v>0</v>
      </c>
      <c r="AF74" s="54">
        <f t="shared" ref="AF74" si="157">IF(AND(ISNUMBER(N74),ISBLANK(O74)),$K74,0)</f>
        <v>0</v>
      </c>
      <c r="AG74" s="55">
        <f t="shared" ref="AG74" si="158">IF(AND(ISNUMBER(O74),ISBLANK(P74)),$K74,0)</f>
        <v>0</v>
      </c>
      <c r="AH74" s="54">
        <f t="shared" ref="AH74" si="159">IF(AND(ISNUMBER(P74),ISBLANK(Q74)),$K74,0)</f>
        <v>0</v>
      </c>
      <c r="AI74" s="54">
        <f t="shared" ref="AI74" si="160">IF(AND(ISNUMBER(Q74),ISBLANK(R74)),$K74,0)</f>
        <v>0</v>
      </c>
      <c r="AJ74" s="54">
        <f t="shared" ref="AJ74" si="161">IF(AND(ISNUMBER(R74),ISBLANK(S74)),$K74,0)</f>
        <v>0</v>
      </c>
      <c r="AK74" s="55">
        <f t="shared" ref="AK74" si="162">IF(ISNUMBER(S74),$K74,0)</f>
        <v>0</v>
      </c>
      <c r="AL74" s="56">
        <f t="shared" ref="AL74" si="163">SUM(AD74:AK74)</f>
        <v>0</v>
      </c>
    </row>
    <row r="75" spans="1:38" x14ac:dyDescent="0.25">
      <c r="B75" s="49"/>
      <c r="C75" s="100"/>
      <c r="D75" s="504"/>
      <c r="E75" s="524" t="s">
        <v>280</v>
      </c>
      <c r="F75" s="371"/>
      <c r="G75" s="375"/>
      <c r="H75" s="380"/>
      <c r="I75" s="381"/>
      <c r="J75" s="387"/>
      <c r="K75" s="391"/>
      <c r="L75" s="566"/>
      <c r="M75" s="567"/>
      <c r="N75" s="567"/>
      <c r="O75" s="568"/>
      <c r="P75" s="567"/>
      <c r="Q75" s="567"/>
      <c r="R75" s="567"/>
      <c r="S75" s="568"/>
      <c r="T75" s="569">
        <f t="shared" si="152"/>
        <v>0</v>
      </c>
      <c r="W75" s="49"/>
      <c r="X75" s="100"/>
      <c r="Y75" s="493"/>
      <c r="Z75" s="494"/>
      <c r="AA75" s="495"/>
      <c r="AB75" s="495"/>
      <c r="AC75" s="496"/>
      <c r="AD75" s="497"/>
      <c r="AE75" s="498"/>
      <c r="AF75" s="498"/>
      <c r="AG75" s="499"/>
      <c r="AH75" s="498"/>
      <c r="AI75" s="498"/>
      <c r="AJ75" s="498"/>
      <c r="AK75" s="499"/>
      <c r="AL75" s="500"/>
    </row>
    <row r="76" spans="1:38" x14ac:dyDescent="0.25">
      <c r="A76" s="6">
        <v>1</v>
      </c>
      <c r="B76" s="49"/>
      <c r="C76" s="100"/>
      <c r="D76" s="473" t="str">
        <f>'（添付１ー②）設計計画'!D76</f>
        <v>2-10</v>
      </c>
      <c r="E76" s="624" t="str">
        <f>'（添付１ー②）設計計画'!E76</f>
        <v>梅田枝線</v>
      </c>
      <c r="F76" s="474" t="str">
        <f>'（添付１ー②）設計計画'!F76</f>
        <v>FC</v>
      </c>
      <c r="G76" s="475">
        <f>'（添付１ー②）設計計画'!G76</f>
        <v>200</v>
      </c>
      <c r="H76" s="476">
        <f>'（添付１ー②）設計計画'!H76</f>
        <v>76</v>
      </c>
      <c r="I76" s="477">
        <f>'（添付１ー②）設計計画'!I76</f>
        <v>0</v>
      </c>
      <c r="J76" s="479">
        <f>'（添付１ー②）設計計画'!J76</f>
        <v>76</v>
      </c>
      <c r="K76" s="483">
        <f t="shared" si="35"/>
        <v>76</v>
      </c>
      <c r="L76" s="558"/>
      <c r="M76" s="559"/>
      <c r="N76" s="559"/>
      <c r="O76" s="560"/>
      <c r="P76" s="559"/>
      <c r="Q76" s="559"/>
      <c r="R76" s="559"/>
      <c r="S76" s="560"/>
      <c r="T76" s="561">
        <f t="shared" si="152"/>
        <v>0</v>
      </c>
      <c r="V76" s="6">
        <v>1</v>
      </c>
      <c r="W76" s="49"/>
      <c r="X76" s="100"/>
      <c r="Y76" s="473" t="str">
        <f t="shared" ref="Y76" si="164">D76</f>
        <v>2-10</v>
      </c>
      <c r="Z76" s="154" t="str">
        <f t="shared" ref="Z76" si="165">E76</f>
        <v>梅田枝線</v>
      </c>
      <c r="AA76" s="88"/>
      <c r="AB76" s="88"/>
      <c r="AC76" s="89"/>
      <c r="AD76" s="53">
        <f t="shared" ref="AD76" si="166">IF(AND(ISNUMBER(L76),ISBLANK(M76)),$K76,0)</f>
        <v>0</v>
      </c>
      <c r="AE76" s="54">
        <f t="shared" ref="AE76" si="167">IF(AND(ISNUMBER(M76),ISBLANK(N76)),$K76,0)</f>
        <v>0</v>
      </c>
      <c r="AF76" s="54">
        <f t="shared" ref="AF76" si="168">IF(AND(ISNUMBER(N76),ISBLANK(O76)),$K76,0)</f>
        <v>0</v>
      </c>
      <c r="AG76" s="55">
        <f t="shared" ref="AG76" si="169">IF(AND(ISNUMBER(O76),ISBLANK(P76)),$K76,0)</f>
        <v>0</v>
      </c>
      <c r="AH76" s="54">
        <f t="shared" ref="AH76" si="170">IF(AND(ISNUMBER(P76),ISBLANK(Q76)),$K76,0)</f>
        <v>0</v>
      </c>
      <c r="AI76" s="54">
        <f t="shared" ref="AI76" si="171">IF(AND(ISNUMBER(Q76),ISBLANK(R76)),$K76,0)</f>
        <v>0</v>
      </c>
      <c r="AJ76" s="54">
        <f t="shared" ref="AJ76" si="172">IF(AND(ISNUMBER(R76),ISBLANK(S76)),$K76,0)</f>
        <v>0</v>
      </c>
      <c r="AK76" s="55">
        <f t="shared" ref="AK76" si="173">IF(ISNUMBER(S76),$K76,0)</f>
        <v>0</v>
      </c>
      <c r="AL76" s="56">
        <f t="shared" ref="AL76" si="174">SUM(AD76:AK76)</f>
        <v>0</v>
      </c>
    </row>
    <row r="77" spans="1:38" x14ac:dyDescent="0.25">
      <c r="B77" s="49"/>
      <c r="C77" s="100"/>
      <c r="D77" s="504"/>
      <c r="E77" s="524" t="s">
        <v>280</v>
      </c>
      <c r="F77" s="371"/>
      <c r="G77" s="375"/>
      <c r="H77" s="380"/>
      <c r="I77" s="381"/>
      <c r="J77" s="387"/>
      <c r="K77" s="391"/>
      <c r="L77" s="566"/>
      <c r="M77" s="567"/>
      <c r="N77" s="567"/>
      <c r="O77" s="568"/>
      <c r="P77" s="567"/>
      <c r="Q77" s="567"/>
      <c r="R77" s="567"/>
      <c r="S77" s="568"/>
      <c r="T77" s="569">
        <f t="shared" si="152"/>
        <v>0</v>
      </c>
      <c r="W77" s="49"/>
      <c r="X77" s="100"/>
      <c r="Y77" s="493"/>
      <c r="Z77" s="494"/>
      <c r="AA77" s="495"/>
      <c r="AB77" s="495"/>
      <c r="AC77" s="496"/>
      <c r="AD77" s="497"/>
      <c r="AE77" s="498"/>
      <c r="AF77" s="498"/>
      <c r="AG77" s="499"/>
      <c r="AH77" s="498"/>
      <c r="AI77" s="498"/>
      <c r="AJ77" s="498"/>
      <c r="AK77" s="499"/>
      <c r="AL77" s="500"/>
    </row>
    <row r="78" spans="1:38" x14ac:dyDescent="0.25">
      <c r="A78" s="6">
        <v>1</v>
      </c>
      <c r="B78" s="49"/>
      <c r="C78" s="100"/>
      <c r="D78" s="473" t="str">
        <f>'（添付１ー②）設計計画'!D78</f>
        <v>2-11</v>
      </c>
      <c r="E78" s="624" t="str">
        <f>'（添付１ー②）設計計画'!E78</f>
        <v>老松枝線</v>
      </c>
      <c r="F78" s="474" t="str">
        <f>'（添付１ー②）設計計画'!F78</f>
        <v>FA</v>
      </c>
      <c r="G78" s="475">
        <f>'（添付１ー②）設計計画'!G78</f>
        <v>400</v>
      </c>
      <c r="H78" s="476">
        <f>'（添付１ー②）設計計画'!H78</f>
        <v>158</v>
      </c>
      <c r="I78" s="477">
        <f>'（添付１ー②）設計計画'!I78</f>
        <v>0</v>
      </c>
      <c r="J78" s="479">
        <f>'（添付１ー②）設計計画'!J78</f>
        <v>158</v>
      </c>
      <c r="K78" s="483">
        <f t="shared" si="35"/>
        <v>158</v>
      </c>
      <c r="L78" s="558"/>
      <c r="M78" s="559"/>
      <c r="N78" s="559"/>
      <c r="O78" s="560"/>
      <c r="P78" s="559"/>
      <c r="Q78" s="559"/>
      <c r="R78" s="559"/>
      <c r="S78" s="560"/>
      <c r="T78" s="561">
        <f t="shared" si="152"/>
        <v>0</v>
      </c>
      <c r="V78" s="6">
        <v>1</v>
      </c>
      <c r="W78" s="49"/>
      <c r="X78" s="100"/>
      <c r="Y78" s="473" t="str">
        <f t="shared" ref="Y78" si="175">D78</f>
        <v>2-11</v>
      </c>
      <c r="Z78" s="154" t="str">
        <f t="shared" ref="Z78" si="176">E78</f>
        <v>老松枝線</v>
      </c>
      <c r="AA78" s="88"/>
      <c r="AB78" s="88"/>
      <c r="AC78" s="89"/>
      <c r="AD78" s="53">
        <f t="shared" ref="AD78" si="177">IF(AND(ISNUMBER(L78),ISBLANK(M78)),$K78,0)</f>
        <v>0</v>
      </c>
      <c r="AE78" s="54">
        <f t="shared" ref="AE78" si="178">IF(AND(ISNUMBER(M78),ISBLANK(N78)),$K78,0)</f>
        <v>0</v>
      </c>
      <c r="AF78" s="54">
        <f t="shared" ref="AF78" si="179">IF(AND(ISNUMBER(N78),ISBLANK(O78)),$K78,0)</f>
        <v>0</v>
      </c>
      <c r="AG78" s="55">
        <f t="shared" ref="AG78" si="180">IF(AND(ISNUMBER(O78),ISBLANK(P78)),$K78,0)</f>
        <v>0</v>
      </c>
      <c r="AH78" s="54">
        <f t="shared" ref="AH78" si="181">IF(AND(ISNUMBER(P78),ISBLANK(Q78)),$K78,0)</f>
        <v>0</v>
      </c>
      <c r="AI78" s="54">
        <f t="shared" ref="AI78" si="182">IF(AND(ISNUMBER(Q78),ISBLANK(R78)),$K78,0)</f>
        <v>0</v>
      </c>
      <c r="AJ78" s="54">
        <f t="shared" ref="AJ78" si="183">IF(AND(ISNUMBER(R78),ISBLANK(S78)),$K78,0)</f>
        <v>0</v>
      </c>
      <c r="AK78" s="55">
        <f t="shared" ref="AK78" si="184">IF(ISNUMBER(S78),$K78,0)</f>
        <v>0</v>
      </c>
      <c r="AL78" s="56">
        <f t="shared" ref="AL78" si="185">SUM(AD78:AK78)</f>
        <v>0</v>
      </c>
    </row>
    <row r="79" spans="1:38" x14ac:dyDescent="0.25">
      <c r="B79" s="49"/>
      <c r="C79" s="100"/>
      <c r="D79" s="504"/>
      <c r="E79" s="524" t="s">
        <v>280</v>
      </c>
      <c r="F79" s="371"/>
      <c r="G79" s="375"/>
      <c r="H79" s="380"/>
      <c r="I79" s="381"/>
      <c r="J79" s="387"/>
      <c r="K79" s="391"/>
      <c r="L79" s="566"/>
      <c r="M79" s="567"/>
      <c r="N79" s="567"/>
      <c r="O79" s="568"/>
      <c r="P79" s="567"/>
      <c r="Q79" s="567"/>
      <c r="R79" s="567"/>
      <c r="S79" s="568"/>
      <c r="T79" s="569">
        <f t="shared" si="152"/>
        <v>0</v>
      </c>
      <c r="W79" s="49"/>
      <c r="X79" s="100"/>
      <c r="Y79" s="493"/>
      <c r="Z79" s="494"/>
      <c r="AA79" s="495"/>
      <c r="AB79" s="495"/>
      <c r="AC79" s="496"/>
      <c r="AD79" s="497"/>
      <c r="AE79" s="498"/>
      <c r="AF79" s="498"/>
      <c r="AG79" s="499"/>
      <c r="AH79" s="498"/>
      <c r="AI79" s="498"/>
      <c r="AJ79" s="498"/>
      <c r="AK79" s="499"/>
      <c r="AL79" s="500"/>
    </row>
    <row r="80" spans="1:38" x14ac:dyDescent="0.25">
      <c r="A80" s="6">
        <v>1</v>
      </c>
      <c r="B80" s="49"/>
      <c r="C80" s="100"/>
      <c r="D80" s="473" t="str">
        <f>'（添付１ー②）設計計画'!D80</f>
        <v>2-13</v>
      </c>
      <c r="E80" s="624" t="str">
        <f>'（添付１ー②）設計計画'!E80</f>
        <v>玉造幹線</v>
      </c>
      <c r="F80" s="474" t="str">
        <f>'（添付１ー②）設計計画'!F80</f>
        <v>CC</v>
      </c>
      <c r="G80" s="475">
        <f>'（添付１ー②）設計計画'!G80</f>
        <v>991</v>
      </c>
      <c r="H80" s="476">
        <f>'（添付１ー②）設計計画'!H80</f>
        <v>358</v>
      </c>
      <c r="I80" s="477">
        <f>'（添付１ー②）設計計画'!I80</f>
        <v>0</v>
      </c>
      <c r="J80" s="479">
        <f>'（添付１ー②）設計計画'!J80</f>
        <v>358</v>
      </c>
      <c r="K80" s="483">
        <f t="shared" si="35"/>
        <v>358</v>
      </c>
      <c r="L80" s="558"/>
      <c r="M80" s="559"/>
      <c r="N80" s="559"/>
      <c r="O80" s="560"/>
      <c r="P80" s="559"/>
      <c r="Q80" s="559"/>
      <c r="R80" s="559"/>
      <c r="S80" s="560"/>
      <c r="T80" s="561">
        <f t="shared" si="152"/>
        <v>0</v>
      </c>
      <c r="V80" s="6">
        <v>1</v>
      </c>
      <c r="W80" s="49"/>
      <c r="X80" s="100"/>
      <c r="Y80" s="473" t="str">
        <f t="shared" ref="Y80" si="186">D80</f>
        <v>2-13</v>
      </c>
      <c r="Z80" s="154" t="str">
        <f t="shared" ref="Z80" si="187">E80</f>
        <v>玉造幹線</v>
      </c>
      <c r="AA80" s="88"/>
      <c r="AB80" s="88"/>
      <c r="AC80" s="89"/>
      <c r="AD80" s="53">
        <f t="shared" ref="AD80" si="188">IF(AND(ISNUMBER(L80),ISBLANK(M80)),$K80,0)</f>
        <v>0</v>
      </c>
      <c r="AE80" s="54">
        <f t="shared" ref="AE80" si="189">IF(AND(ISNUMBER(M80),ISBLANK(N80)),$K80,0)</f>
        <v>0</v>
      </c>
      <c r="AF80" s="54">
        <f t="shared" ref="AF80" si="190">IF(AND(ISNUMBER(N80),ISBLANK(O80)),$K80,0)</f>
        <v>0</v>
      </c>
      <c r="AG80" s="55">
        <f t="shared" ref="AG80" si="191">IF(AND(ISNUMBER(O80),ISBLANK(P80)),$K80,0)</f>
        <v>0</v>
      </c>
      <c r="AH80" s="54">
        <f t="shared" ref="AH80" si="192">IF(AND(ISNUMBER(P80),ISBLANK(Q80)),$K80,0)</f>
        <v>0</v>
      </c>
      <c r="AI80" s="54">
        <f t="shared" ref="AI80" si="193">IF(AND(ISNUMBER(Q80),ISBLANK(R80)),$K80,0)</f>
        <v>0</v>
      </c>
      <c r="AJ80" s="54">
        <f t="shared" ref="AJ80" si="194">IF(AND(ISNUMBER(R80),ISBLANK(S80)),$K80,0)</f>
        <v>0</v>
      </c>
      <c r="AK80" s="55">
        <f t="shared" ref="AK80" si="195">IF(ISNUMBER(S80),$K80,0)</f>
        <v>0</v>
      </c>
      <c r="AL80" s="56">
        <f t="shared" ref="AL80" si="196">SUM(AD80:AK80)</f>
        <v>0</v>
      </c>
    </row>
    <row r="81" spans="1:38" x14ac:dyDescent="0.25">
      <c r="B81" s="49"/>
      <c r="C81" s="100"/>
      <c r="D81" s="502"/>
      <c r="E81" s="524" t="s">
        <v>280</v>
      </c>
      <c r="F81" s="429"/>
      <c r="G81" s="430"/>
      <c r="H81" s="431"/>
      <c r="I81" s="432"/>
      <c r="J81" s="434"/>
      <c r="K81" s="447"/>
      <c r="L81" s="562"/>
      <c r="M81" s="563"/>
      <c r="N81" s="563"/>
      <c r="O81" s="564"/>
      <c r="P81" s="563"/>
      <c r="Q81" s="563"/>
      <c r="R81" s="563"/>
      <c r="S81" s="564"/>
      <c r="T81" s="565">
        <f t="shared" si="152"/>
        <v>0</v>
      </c>
      <c r="W81" s="49"/>
      <c r="X81" s="100"/>
      <c r="Y81" s="493"/>
      <c r="Z81" s="494"/>
      <c r="AA81" s="495"/>
      <c r="AB81" s="495"/>
      <c r="AC81" s="496"/>
      <c r="AD81" s="497"/>
      <c r="AE81" s="498"/>
      <c r="AF81" s="498"/>
      <c r="AG81" s="499"/>
      <c r="AH81" s="498"/>
      <c r="AI81" s="498"/>
      <c r="AJ81" s="498"/>
      <c r="AK81" s="499"/>
      <c r="AL81" s="500"/>
    </row>
    <row r="82" spans="1:38" x14ac:dyDescent="0.25">
      <c r="A82" s="6">
        <v>1</v>
      </c>
      <c r="B82" s="49"/>
      <c r="C82" s="100"/>
      <c r="D82" s="473" t="str">
        <f>'（添付１ー②）設計計画'!D82</f>
        <v>2-14</v>
      </c>
      <c r="E82" s="624" t="str">
        <f>'（添付１ー②）設計計画'!E82</f>
        <v>東部幹線</v>
      </c>
      <c r="F82" s="474" t="str">
        <f>'（添付１ー②）設計計画'!F82</f>
        <v>CC</v>
      </c>
      <c r="G82" s="475">
        <f>'（添付１ー②）設計計画'!G82</f>
        <v>1067</v>
      </c>
      <c r="H82" s="476">
        <f>'（添付１ー②）設計計画'!H82</f>
        <v>93</v>
      </c>
      <c r="I82" s="477">
        <f>'（添付１ー②）設計計画'!I82</f>
        <v>0</v>
      </c>
      <c r="J82" s="479">
        <f>'（添付１ー②）設計計画'!J82</f>
        <v>101</v>
      </c>
      <c r="K82" s="483">
        <f t="shared" si="35"/>
        <v>101</v>
      </c>
      <c r="L82" s="558"/>
      <c r="M82" s="559"/>
      <c r="N82" s="559"/>
      <c r="O82" s="560"/>
      <c r="P82" s="559"/>
      <c r="Q82" s="559"/>
      <c r="R82" s="559"/>
      <c r="S82" s="560"/>
      <c r="T82" s="561">
        <f t="shared" si="152"/>
        <v>0</v>
      </c>
      <c r="V82" s="6">
        <v>1</v>
      </c>
      <c r="W82" s="49"/>
      <c r="X82" s="100"/>
      <c r="Y82" s="471" t="str">
        <f t="shared" si="36"/>
        <v>2-14</v>
      </c>
      <c r="Z82" s="17" t="str">
        <f t="shared" si="37"/>
        <v>東部幹線</v>
      </c>
      <c r="AA82" s="16"/>
      <c r="AB82" s="16"/>
      <c r="AC82" s="99"/>
      <c r="AD82" s="77">
        <f t="shared" si="44"/>
        <v>0</v>
      </c>
      <c r="AE82" s="78">
        <f t="shared" si="45"/>
        <v>0</v>
      </c>
      <c r="AF82" s="78">
        <f t="shared" si="46"/>
        <v>0</v>
      </c>
      <c r="AG82" s="79">
        <f t="shared" si="47"/>
        <v>0</v>
      </c>
      <c r="AH82" s="78">
        <f t="shared" si="48"/>
        <v>0</v>
      </c>
      <c r="AI82" s="78">
        <f t="shared" si="49"/>
        <v>0</v>
      </c>
      <c r="AJ82" s="78">
        <f t="shared" si="50"/>
        <v>0</v>
      </c>
      <c r="AK82" s="79">
        <f t="shared" si="51"/>
        <v>0</v>
      </c>
      <c r="AL82" s="80">
        <f t="shared" si="52"/>
        <v>0</v>
      </c>
    </row>
    <row r="83" spans="1:38" x14ac:dyDescent="0.25">
      <c r="B83" s="49"/>
      <c r="C83" s="100"/>
      <c r="D83" s="502"/>
      <c r="E83" s="524" t="s">
        <v>280</v>
      </c>
      <c r="F83" s="429"/>
      <c r="G83" s="430"/>
      <c r="H83" s="431"/>
      <c r="I83" s="432"/>
      <c r="J83" s="434"/>
      <c r="K83" s="447"/>
      <c r="L83" s="562"/>
      <c r="M83" s="563"/>
      <c r="N83" s="563"/>
      <c r="O83" s="564"/>
      <c r="P83" s="563"/>
      <c r="Q83" s="563"/>
      <c r="R83" s="563"/>
      <c r="S83" s="564"/>
      <c r="T83" s="565">
        <f t="shared" si="152"/>
        <v>0</v>
      </c>
      <c r="W83" s="49"/>
      <c r="X83" s="100"/>
      <c r="Y83" s="471"/>
      <c r="Z83" s="17"/>
      <c r="AA83" s="16"/>
      <c r="AB83" s="16"/>
      <c r="AC83" s="99"/>
      <c r="AD83" s="77"/>
      <c r="AE83" s="78"/>
      <c r="AF83" s="78"/>
      <c r="AG83" s="79"/>
      <c r="AH83" s="78"/>
      <c r="AI83" s="78"/>
      <c r="AJ83" s="78"/>
      <c r="AK83" s="79"/>
      <c r="AL83" s="80"/>
    </row>
    <row r="84" spans="1:38" x14ac:dyDescent="0.25">
      <c r="B84" s="49"/>
      <c r="C84" s="100"/>
      <c r="D84" s="446" t="str">
        <f>'（添付１ー②）設計計画'!D84</f>
        <v>2-14</v>
      </c>
      <c r="E84" s="503" t="str">
        <f>'（添付１ー②）設計計画'!E84</f>
        <v>東部幹線</v>
      </c>
      <c r="F84" s="429" t="str">
        <f>'（添付１ー②）設計計画'!F84</f>
        <v>CC</v>
      </c>
      <c r="G84" s="430">
        <f>'（添付１ー②）設計計画'!G84</f>
        <v>914</v>
      </c>
      <c r="H84" s="431">
        <f>'（添付１ー②）設計計画'!H84</f>
        <v>8</v>
      </c>
      <c r="I84" s="432">
        <f>'（添付１ー②）設計計画'!I84</f>
        <v>0</v>
      </c>
      <c r="J84" s="434">
        <f>'（添付１ー②）設計計画'!J84</f>
        <v>0</v>
      </c>
      <c r="K84" s="447">
        <f t="shared" si="35"/>
        <v>0</v>
      </c>
      <c r="L84" s="562"/>
      <c r="M84" s="563"/>
      <c r="N84" s="563"/>
      <c r="O84" s="564"/>
      <c r="P84" s="563"/>
      <c r="Q84" s="563"/>
      <c r="R84" s="563"/>
      <c r="S84" s="564"/>
      <c r="T84" s="565">
        <f t="shared" si="152"/>
        <v>0</v>
      </c>
      <c r="W84" s="49"/>
      <c r="X84" s="100"/>
      <c r="Y84" s="446" t="str">
        <f t="shared" si="36"/>
        <v>2-14</v>
      </c>
      <c r="Z84" s="428" t="str">
        <f t="shared" si="37"/>
        <v>東部幹線</v>
      </c>
      <c r="AA84" s="111"/>
      <c r="AB84" s="111"/>
      <c r="AC84" s="112"/>
      <c r="AD84" s="113">
        <f t="shared" si="44"/>
        <v>0</v>
      </c>
      <c r="AE84" s="114">
        <f t="shared" si="45"/>
        <v>0</v>
      </c>
      <c r="AF84" s="114">
        <f t="shared" si="46"/>
        <v>0</v>
      </c>
      <c r="AG84" s="115">
        <f t="shared" si="47"/>
        <v>0</v>
      </c>
      <c r="AH84" s="114">
        <f t="shared" si="48"/>
        <v>0</v>
      </c>
      <c r="AI84" s="114">
        <f t="shared" si="49"/>
        <v>0</v>
      </c>
      <c r="AJ84" s="114">
        <f t="shared" si="50"/>
        <v>0</v>
      </c>
      <c r="AK84" s="115">
        <f t="shared" si="51"/>
        <v>0</v>
      </c>
      <c r="AL84" s="116">
        <f t="shared" si="52"/>
        <v>0</v>
      </c>
    </row>
    <row r="85" spans="1:38" x14ac:dyDescent="0.25">
      <c r="B85" s="49"/>
      <c r="C85" s="100"/>
      <c r="D85" s="502"/>
      <c r="E85" s="524" t="s">
        <v>280</v>
      </c>
      <c r="F85" s="429"/>
      <c r="G85" s="430"/>
      <c r="H85" s="431"/>
      <c r="I85" s="432"/>
      <c r="J85" s="434"/>
      <c r="K85" s="447"/>
      <c r="L85" s="562"/>
      <c r="M85" s="563"/>
      <c r="N85" s="563"/>
      <c r="O85" s="564"/>
      <c r="P85" s="563"/>
      <c r="Q85" s="563"/>
      <c r="R85" s="563"/>
      <c r="S85" s="564"/>
      <c r="T85" s="565">
        <f t="shared" si="152"/>
        <v>0</v>
      </c>
      <c r="W85" s="49"/>
      <c r="X85" s="100"/>
      <c r="Y85" s="471"/>
      <c r="Z85" s="17"/>
      <c r="AA85" s="16"/>
      <c r="AB85" s="16"/>
      <c r="AC85" s="99"/>
      <c r="AD85" s="77"/>
      <c r="AE85" s="78"/>
      <c r="AF85" s="78"/>
      <c r="AG85" s="79"/>
      <c r="AH85" s="78"/>
      <c r="AI85" s="78"/>
      <c r="AJ85" s="78"/>
      <c r="AK85" s="79"/>
      <c r="AL85" s="80"/>
    </row>
    <row r="86" spans="1:38" x14ac:dyDescent="0.25">
      <c r="A86" s="6">
        <v>1</v>
      </c>
      <c r="B86" s="49"/>
      <c r="C86" s="100"/>
      <c r="D86" s="473" t="str">
        <f>'（添付１ー②）設計計画'!D86</f>
        <v>2-15</v>
      </c>
      <c r="E86" s="624" t="str">
        <f>'（添付１ー②）設計計画'!E86</f>
        <v>中部幹線</v>
      </c>
      <c r="F86" s="474" t="str">
        <f>'（添付１ー②）設計計画'!F86</f>
        <v>CC</v>
      </c>
      <c r="G86" s="475">
        <f>'（添付１ー②）設計計画'!G86</f>
        <v>762</v>
      </c>
      <c r="H86" s="476">
        <f>'（添付１ー②）設計計画'!H86</f>
        <v>180</v>
      </c>
      <c r="I86" s="477">
        <f>'（添付１ー②）設計計画'!I86</f>
        <v>0</v>
      </c>
      <c r="J86" s="479">
        <f>'（添付１ー②）設計計画'!J86</f>
        <v>180</v>
      </c>
      <c r="K86" s="483">
        <f t="shared" si="35"/>
        <v>180</v>
      </c>
      <c r="L86" s="558"/>
      <c r="M86" s="559"/>
      <c r="N86" s="559"/>
      <c r="O86" s="560"/>
      <c r="P86" s="559"/>
      <c r="Q86" s="559"/>
      <c r="R86" s="559"/>
      <c r="S86" s="560"/>
      <c r="T86" s="561">
        <f t="shared" si="152"/>
        <v>0</v>
      </c>
      <c r="V86" s="6">
        <v>1</v>
      </c>
      <c r="W86" s="49"/>
      <c r="X86" s="100"/>
      <c r="Y86" s="473" t="str">
        <f t="shared" si="36"/>
        <v>2-15</v>
      </c>
      <c r="Z86" s="154" t="str">
        <f t="shared" si="37"/>
        <v>中部幹線</v>
      </c>
      <c r="AA86" s="88"/>
      <c r="AB86" s="88"/>
      <c r="AC86" s="89"/>
      <c r="AD86" s="53">
        <f t="shared" si="44"/>
        <v>0</v>
      </c>
      <c r="AE86" s="54">
        <f t="shared" si="45"/>
        <v>0</v>
      </c>
      <c r="AF86" s="54">
        <f t="shared" si="46"/>
        <v>0</v>
      </c>
      <c r="AG86" s="55">
        <f t="shared" si="47"/>
        <v>0</v>
      </c>
      <c r="AH86" s="54">
        <f t="shared" si="48"/>
        <v>0</v>
      </c>
      <c r="AI86" s="54">
        <f t="shared" si="49"/>
        <v>0</v>
      </c>
      <c r="AJ86" s="54">
        <f t="shared" si="50"/>
        <v>0</v>
      </c>
      <c r="AK86" s="55">
        <f t="shared" si="51"/>
        <v>0</v>
      </c>
      <c r="AL86" s="56">
        <f t="shared" si="52"/>
        <v>0</v>
      </c>
    </row>
    <row r="87" spans="1:38" x14ac:dyDescent="0.25">
      <c r="B87" s="49"/>
      <c r="C87" s="100"/>
      <c r="D87" s="504"/>
      <c r="E87" s="524" t="s">
        <v>280</v>
      </c>
      <c r="F87" s="371"/>
      <c r="G87" s="375"/>
      <c r="H87" s="380"/>
      <c r="I87" s="381"/>
      <c r="J87" s="387"/>
      <c r="K87" s="391"/>
      <c r="L87" s="566"/>
      <c r="M87" s="567"/>
      <c r="N87" s="567"/>
      <c r="O87" s="568"/>
      <c r="P87" s="567"/>
      <c r="Q87" s="567"/>
      <c r="R87" s="567"/>
      <c r="S87" s="568"/>
      <c r="T87" s="569">
        <f t="shared" si="152"/>
        <v>0</v>
      </c>
      <c r="W87" s="49"/>
      <c r="X87" s="100"/>
      <c r="Y87" s="493"/>
      <c r="Z87" s="494"/>
      <c r="AA87" s="495"/>
      <c r="AB87" s="495"/>
      <c r="AC87" s="496"/>
      <c r="AD87" s="497"/>
      <c r="AE87" s="498"/>
      <c r="AF87" s="498"/>
      <c r="AG87" s="499"/>
      <c r="AH87" s="498"/>
      <c r="AI87" s="498"/>
      <c r="AJ87" s="498"/>
      <c r="AK87" s="499"/>
      <c r="AL87" s="500"/>
    </row>
    <row r="88" spans="1:38" x14ac:dyDescent="0.25">
      <c r="A88" s="6">
        <v>1</v>
      </c>
      <c r="B88" s="49"/>
      <c r="C88" s="100"/>
      <c r="D88" s="473" t="str">
        <f>'（添付１ー②）設計計画'!D88</f>
        <v>2-16</v>
      </c>
      <c r="E88" s="624" t="str">
        <f>'（添付１ー②）設計計画'!E88</f>
        <v>玉造幹線</v>
      </c>
      <c r="F88" s="474" t="str">
        <f>'（添付１ー②）設計計画'!F88</f>
        <v>FA</v>
      </c>
      <c r="G88" s="475">
        <f>'（添付１ー②）設計計画'!G88</f>
        <v>900</v>
      </c>
      <c r="H88" s="476">
        <f>'（添付１ー②）設計計画'!H88</f>
        <v>22</v>
      </c>
      <c r="I88" s="477">
        <f>'（添付１ー②）設計計画'!I88</f>
        <v>0</v>
      </c>
      <c r="J88" s="479">
        <f>'（添付１ー②）設計計画'!J88</f>
        <v>22</v>
      </c>
      <c r="K88" s="483">
        <f t="shared" si="35"/>
        <v>22</v>
      </c>
      <c r="L88" s="558"/>
      <c r="M88" s="559"/>
      <c r="N88" s="559"/>
      <c r="O88" s="560"/>
      <c r="P88" s="559"/>
      <c r="Q88" s="559"/>
      <c r="R88" s="559"/>
      <c r="S88" s="560"/>
      <c r="T88" s="561">
        <f t="shared" si="152"/>
        <v>0</v>
      </c>
      <c r="V88" s="6">
        <v>1</v>
      </c>
      <c r="W88" s="49"/>
      <c r="X88" s="100"/>
      <c r="Y88" s="473" t="str">
        <f t="shared" ref="Y88" si="197">D88</f>
        <v>2-16</v>
      </c>
      <c r="Z88" s="154" t="str">
        <f t="shared" ref="Z88" si="198">E88</f>
        <v>玉造幹線</v>
      </c>
      <c r="AA88" s="88"/>
      <c r="AB88" s="88"/>
      <c r="AC88" s="89"/>
      <c r="AD88" s="53">
        <f t="shared" ref="AD88" si="199">IF(AND(ISNUMBER(L88),ISBLANK(M88)),$K88,0)</f>
        <v>0</v>
      </c>
      <c r="AE88" s="54">
        <f t="shared" ref="AE88" si="200">IF(AND(ISNUMBER(M88),ISBLANK(N88)),$K88,0)</f>
        <v>0</v>
      </c>
      <c r="AF88" s="54">
        <f t="shared" ref="AF88" si="201">IF(AND(ISNUMBER(N88),ISBLANK(O88)),$K88,0)</f>
        <v>0</v>
      </c>
      <c r="AG88" s="55">
        <f t="shared" ref="AG88" si="202">IF(AND(ISNUMBER(O88),ISBLANK(P88)),$K88,0)</f>
        <v>0</v>
      </c>
      <c r="AH88" s="54">
        <f t="shared" ref="AH88" si="203">IF(AND(ISNUMBER(P88),ISBLANK(Q88)),$K88,0)</f>
        <v>0</v>
      </c>
      <c r="AI88" s="54">
        <f t="shared" ref="AI88" si="204">IF(AND(ISNUMBER(Q88),ISBLANK(R88)),$K88,0)</f>
        <v>0</v>
      </c>
      <c r="AJ88" s="54">
        <f t="shared" ref="AJ88" si="205">IF(AND(ISNUMBER(R88),ISBLANK(S88)),$K88,0)</f>
        <v>0</v>
      </c>
      <c r="AK88" s="55">
        <f t="shared" ref="AK88" si="206">IF(ISNUMBER(S88),$K88,0)</f>
        <v>0</v>
      </c>
      <c r="AL88" s="56">
        <f t="shared" ref="AL88" si="207">SUM(AD88:AK88)</f>
        <v>0</v>
      </c>
    </row>
    <row r="89" spans="1:38" x14ac:dyDescent="0.25">
      <c r="B89" s="49"/>
      <c r="C89" s="100"/>
      <c r="D89" s="504"/>
      <c r="E89" s="524" t="s">
        <v>280</v>
      </c>
      <c r="F89" s="371"/>
      <c r="G89" s="375"/>
      <c r="H89" s="380"/>
      <c r="I89" s="381"/>
      <c r="J89" s="387"/>
      <c r="K89" s="391"/>
      <c r="L89" s="566"/>
      <c r="M89" s="567"/>
      <c r="N89" s="567"/>
      <c r="O89" s="568"/>
      <c r="P89" s="567"/>
      <c r="Q89" s="567"/>
      <c r="R89" s="567"/>
      <c r="S89" s="568"/>
      <c r="T89" s="569">
        <f t="shared" si="152"/>
        <v>0</v>
      </c>
      <c r="W89" s="49"/>
      <c r="X89" s="100"/>
      <c r="Y89" s="493"/>
      <c r="Z89" s="494"/>
      <c r="AA89" s="495"/>
      <c r="AB89" s="495"/>
      <c r="AC89" s="496"/>
      <c r="AD89" s="497"/>
      <c r="AE89" s="498"/>
      <c r="AF89" s="498"/>
      <c r="AG89" s="499"/>
      <c r="AH89" s="498"/>
      <c r="AI89" s="498"/>
      <c r="AJ89" s="498"/>
      <c r="AK89" s="499"/>
      <c r="AL89" s="500"/>
    </row>
    <row r="90" spans="1:38" x14ac:dyDescent="0.25">
      <c r="A90" s="6">
        <v>1</v>
      </c>
      <c r="B90" s="49"/>
      <c r="C90" s="100"/>
      <c r="D90" s="473" t="str">
        <f>'（添付１ー②）設計計画'!D90</f>
        <v>2-17</v>
      </c>
      <c r="E90" s="624" t="str">
        <f>'（添付１ー②）設計計画'!E90</f>
        <v>北部幹線</v>
      </c>
      <c r="F90" s="474" t="str">
        <f>'（添付１ー②）設計計画'!F90</f>
        <v>FA</v>
      </c>
      <c r="G90" s="475">
        <f>'（添付１ー②）設計計画'!G90</f>
        <v>991</v>
      </c>
      <c r="H90" s="476">
        <f>'（添付１ー②）設計計画'!H90</f>
        <v>3</v>
      </c>
      <c r="I90" s="477">
        <f>'（添付１ー②）設計計画'!I90</f>
        <v>0</v>
      </c>
      <c r="J90" s="479">
        <f>'（添付１ー②）設計計画'!J90</f>
        <v>3</v>
      </c>
      <c r="K90" s="483">
        <f t="shared" si="35"/>
        <v>3</v>
      </c>
      <c r="L90" s="558"/>
      <c r="M90" s="559"/>
      <c r="N90" s="559"/>
      <c r="O90" s="560"/>
      <c r="P90" s="559"/>
      <c r="Q90" s="559"/>
      <c r="R90" s="559"/>
      <c r="S90" s="560"/>
      <c r="T90" s="561">
        <f t="shared" si="152"/>
        <v>0</v>
      </c>
      <c r="V90" s="6">
        <v>1</v>
      </c>
      <c r="W90" s="49"/>
      <c r="X90" s="100"/>
      <c r="Y90" s="473" t="str">
        <f t="shared" ref="Y90" si="208">D90</f>
        <v>2-17</v>
      </c>
      <c r="Z90" s="154" t="str">
        <f t="shared" ref="Z90" si="209">E90</f>
        <v>北部幹線</v>
      </c>
      <c r="AA90" s="88"/>
      <c r="AB90" s="88"/>
      <c r="AC90" s="89"/>
      <c r="AD90" s="53">
        <f t="shared" ref="AD90" si="210">IF(AND(ISNUMBER(L90),ISBLANK(M90)),$K90,0)</f>
        <v>0</v>
      </c>
      <c r="AE90" s="54">
        <f t="shared" ref="AE90" si="211">IF(AND(ISNUMBER(M90),ISBLANK(N90)),$K90,0)</f>
        <v>0</v>
      </c>
      <c r="AF90" s="54">
        <f t="shared" ref="AF90" si="212">IF(AND(ISNUMBER(N90),ISBLANK(O90)),$K90,0)</f>
        <v>0</v>
      </c>
      <c r="AG90" s="55">
        <f t="shared" ref="AG90" si="213">IF(AND(ISNUMBER(O90),ISBLANK(P90)),$K90,0)</f>
        <v>0</v>
      </c>
      <c r="AH90" s="54">
        <f t="shared" ref="AH90" si="214">IF(AND(ISNUMBER(P90),ISBLANK(Q90)),$K90,0)</f>
        <v>0</v>
      </c>
      <c r="AI90" s="54">
        <f t="shared" ref="AI90" si="215">IF(AND(ISNUMBER(Q90),ISBLANK(R90)),$K90,0)</f>
        <v>0</v>
      </c>
      <c r="AJ90" s="54">
        <f t="shared" ref="AJ90" si="216">IF(AND(ISNUMBER(R90),ISBLANK(S90)),$K90,0)</f>
        <v>0</v>
      </c>
      <c r="AK90" s="55">
        <f t="shared" ref="AK90" si="217">IF(ISNUMBER(S90),$K90,0)</f>
        <v>0</v>
      </c>
      <c r="AL90" s="56">
        <f t="shared" ref="AL90" si="218">SUM(AD90:AK90)</f>
        <v>0</v>
      </c>
    </row>
    <row r="91" spans="1:38" x14ac:dyDescent="0.25">
      <c r="B91" s="49"/>
      <c r="C91" s="100"/>
      <c r="D91" s="504"/>
      <c r="E91" s="524" t="s">
        <v>280</v>
      </c>
      <c r="F91" s="371"/>
      <c r="G91" s="375"/>
      <c r="H91" s="380"/>
      <c r="I91" s="381"/>
      <c r="J91" s="387"/>
      <c r="K91" s="391"/>
      <c r="L91" s="566"/>
      <c r="M91" s="567"/>
      <c r="N91" s="567"/>
      <c r="O91" s="568"/>
      <c r="P91" s="567"/>
      <c r="Q91" s="567"/>
      <c r="R91" s="567"/>
      <c r="S91" s="568"/>
      <c r="T91" s="569">
        <f t="shared" si="152"/>
        <v>0</v>
      </c>
      <c r="W91" s="49"/>
      <c r="X91" s="100"/>
      <c r="Y91" s="493"/>
      <c r="Z91" s="494"/>
      <c r="AA91" s="495"/>
      <c r="AB91" s="495"/>
      <c r="AC91" s="496"/>
      <c r="AD91" s="497"/>
      <c r="AE91" s="498"/>
      <c r="AF91" s="498"/>
      <c r="AG91" s="499"/>
      <c r="AH91" s="498"/>
      <c r="AI91" s="498"/>
      <c r="AJ91" s="498"/>
      <c r="AK91" s="499"/>
      <c r="AL91" s="500"/>
    </row>
    <row r="92" spans="1:38" x14ac:dyDescent="0.25">
      <c r="A92" s="6">
        <v>1</v>
      </c>
      <c r="B92" s="49"/>
      <c r="C92" s="100"/>
      <c r="D92" s="473" t="str">
        <f>'（添付１ー②）設計計画'!D92</f>
        <v>3-02</v>
      </c>
      <c r="E92" s="624" t="str">
        <f>'（添付１ー②）設計計画'!E92</f>
        <v>中宮枝線</v>
      </c>
      <c r="F92" s="474" t="str">
        <f>'（添付１ー②）設計計画'!F92</f>
        <v>FB</v>
      </c>
      <c r="G92" s="475">
        <f>'（添付１ー②）設計計画'!G92</f>
        <v>400</v>
      </c>
      <c r="H92" s="476">
        <f>'（添付１ー②）設計計画'!H92</f>
        <v>241</v>
      </c>
      <c r="I92" s="477">
        <f>'（添付１ー②）設計計画'!I92</f>
        <v>0</v>
      </c>
      <c r="J92" s="479">
        <f>'（添付１ー②）設計計画'!J92</f>
        <v>241</v>
      </c>
      <c r="K92" s="483">
        <f t="shared" si="35"/>
        <v>241</v>
      </c>
      <c r="L92" s="558"/>
      <c r="M92" s="559"/>
      <c r="N92" s="559"/>
      <c r="O92" s="560"/>
      <c r="P92" s="559"/>
      <c r="Q92" s="559"/>
      <c r="R92" s="559"/>
      <c r="S92" s="560"/>
      <c r="T92" s="561">
        <f t="shared" si="152"/>
        <v>0</v>
      </c>
      <c r="V92" s="6">
        <v>1</v>
      </c>
      <c r="W92" s="49"/>
      <c r="X92" s="100"/>
      <c r="Y92" s="473" t="str">
        <f t="shared" ref="Y92" si="219">D92</f>
        <v>3-02</v>
      </c>
      <c r="Z92" s="154" t="str">
        <f t="shared" ref="Z92" si="220">E92</f>
        <v>中宮枝線</v>
      </c>
      <c r="AA92" s="88"/>
      <c r="AB92" s="88"/>
      <c r="AC92" s="89"/>
      <c r="AD92" s="53">
        <f t="shared" ref="AD92" si="221">IF(AND(ISNUMBER(L92),ISBLANK(M92)),$K92,0)</f>
        <v>0</v>
      </c>
      <c r="AE92" s="54">
        <f t="shared" ref="AE92" si="222">IF(AND(ISNUMBER(M92),ISBLANK(N92)),$K92,0)</f>
        <v>0</v>
      </c>
      <c r="AF92" s="54">
        <f t="shared" ref="AF92" si="223">IF(AND(ISNUMBER(N92),ISBLANK(O92)),$K92,0)</f>
        <v>0</v>
      </c>
      <c r="AG92" s="55">
        <f t="shared" ref="AG92" si="224">IF(AND(ISNUMBER(O92),ISBLANK(P92)),$K92,0)</f>
        <v>0</v>
      </c>
      <c r="AH92" s="54">
        <f t="shared" ref="AH92" si="225">IF(AND(ISNUMBER(P92),ISBLANK(Q92)),$K92,0)</f>
        <v>0</v>
      </c>
      <c r="AI92" s="54">
        <f t="shared" ref="AI92" si="226">IF(AND(ISNUMBER(Q92),ISBLANK(R92)),$K92,0)</f>
        <v>0</v>
      </c>
      <c r="AJ92" s="54">
        <f t="shared" ref="AJ92" si="227">IF(AND(ISNUMBER(R92),ISBLANK(S92)),$K92,0)</f>
        <v>0</v>
      </c>
      <c r="AK92" s="55">
        <f t="shared" ref="AK92" si="228">IF(ISNUMBER(S92),$K92,0)</f>
        <v>0</v>
      </c>
      <c r="AL92" s="56">
        <f t="shared" ref="AL92" si="229">SUM(AD92:AK92)</f>
        <v>0</v>
      </c>
    </row>
    <row r="93" spans="1:38" x14ac:dyDescent="0.25">
      <c r="B93" s="49"/>
      <c r="C93" s="100"/>
      <c r="D93" s="502"/>
      <c r="E93" s="524" t="s">
        <v>280</v>
      </c>
      <c r="F93" s="429"/>
      <c r="G93" s="430"/>
      <c r="H93" s="431"/>
      <c r="I93" s="432"/>
      <c r="J93" s="434"/>
      <c r="K93" s="447"/>
      <c r="L93" s="562"/>
      <c r="M93" s="563"/>
      <c r="N93" s="563"/>
      <c r="O93" s="564"/>
      <c r="P93" s="563"/>
      <c r="Q93" s="563"/>
      <c r="R93" s="563"/>
      <c r="S93" s="564"/>
      <c r="T93" s="565">
        <f t="shared" si="152"/>
        <v>0</v>
      </c>
      <c r="W93" s="49"/>
      <c r="X93" s="100"/>
      <c r="Y93" s="493"/>
      <c r="Z93" s="494"/>
      <c r="AA93" s="495"/>
      <c r="AB93" s="495"/>
      <c r="AC93" s="496"/>
      <c r="AD93" s="497"/>
      <c r="AE93" s="498"/>
      <c r="AF93" s="498"/>
      <c r="AG93" s="499"/>
      <c r="AH93" s="498"/>
      <c r="AI93" s="498"/>
      <c r="AJ93" s="498"/>
      <c r="AK93" s="499"/>
      <c r="AL93" s="500"/>
    </row>
    <row r="94" spans="1:38" x14ac:dyDescent="0.25">
      <c r="A94" s="6">
        <v>1</v>
      </c>
      <c r="B94" s="49"/>
      <c r="C94" s="100"/>
      <c r="D94" s="473" t="str">
        <f>'（添付１ー②）設計計画'!D94</f>
        <v>3-03</v>
      </c>
      <c r="E94" s="624" t="str">
        <f>'（添付１ー②）設計計画'!E94</f>
        <v>新森枝線</v>
      </c>
      <c r="F94" s="474" t="str">
        <f>'（添付１ー②）設計計画'!F94</f>
        <v>FA</v>
      </c>
      <c r="G94" s="475">
        <f>'（添付１ー②）設計計画'!G94</f>
        <v>400</v>
      </c>
      <c r="H94" s="476">
        <f>'（添付１ー②）設計計画'!H94</f>
        <v>232</v>
      </c>
      <c r="I94" s="477">
        <f>'（添付１ー②）設計計画'!I94</f>
        <v>0</v>
      </c>
      <c r="J94" s="479">
        <f>'（添付１ー②）設計計画'!J94</f>
        <v>333</v>
      </c>
      <c r="K94" s="483">
        <f t="shared" si="35"/>
        <v>333</v>
      </c>
      <c r="L94" s="558"/>
      <c r="M94" s="559"/>
      <c r="N94" s="559"/>
      <c r="O94" s="560"/>
      <c r="P94" s="559"/>
      <c r="Q94" s="559"/>
      <c r="R94" s="559"/>
      <c r="S94" s="560"/>
      <c r="T94" s="561">
        <f t="shared" si="152"/>
        <v>0</v>
      </c>
      <c r="V94" s="6">
        <v>1</v>
      </c>
      <c r="W94" s="49"/>
      <c r="X94" s="100"/>
      <c r="Y94" s="471" t="str">
        <f t="shared" si="36"/>
        <v>3-03</v>
      </c>
      <c r="Z94" s="17" t="str">
        <f t="shared" si="37"/>
        <v>新森枝線</v>
      </c>
      <c r="AA94" s="16"/>
      <c r="AB94" s="16"/>
      <c r="AC94" s="99"/>
      <c r="AD94" s="77">
        <f t="shared" si="44"/>
        <v>0</v>
      </c>
      <c r="AE94" s="78">
        <f t="shared" si="45"/>
        <v>0</v>
      </c>
      <c r="AF94" s="78">
        <f t="shared" si="46"/>
        <v>0</v>
      </c>
      <c r="AG94" s="79">
        <f t="shared" si="47"/>
        <v>0</v>
      </c>
      <c r="AH94" s="78">
        <f t="shared" si="48"/>
        <v>0</v>
      </c>
      <c r="AI94" s="78">
        <f t="shared" si="49"/>
        <v>0</v>
      </c>
      <c r="AJ94" s="78">
        <f t="shared" si="50"/>
        <v>0</v>
      </c>
      <c r="AK94" s="79">
        <f t="shared" si="51"/>
        <v>0</v>
      </c>
      <c r="AL94" s="80">
        <f t="shared" si="52"/>
        <v>0</v>
      </c>
    </row>
    <row r="95" spans="1:38" x14ac:dyDescent="0.25">
      <c r="B95" s="49"/>
      <c r="C95" s="100"/>
      <c r="D95" s="502"/>
      <c r="E95" s="524" t="s">
        <v>280</v>
      </c>
      <c r="F95" s="429"/>
      <c r="G95" s="430"/>
      <c r="H95" s="431"/>
      <c r="I95" s="432"/>
      <c r="J95" s="434"/>
      <c r="K95" s="447"/>
      <c r="L95" s="562"/>
      <c r="M95" s="563"/>
      <c r="N95" s="563"/>
      <c r="O95" s="564"/>
      <c r="P95" s="563"/>
      <c r="Q95" s="563"/>
      <c r="R95" s="563"/>
      <c r="S95" s="564"/>
      <c r="T95" s="565">
        <f t="shared" si="152"/>
        <v>0</v>
      </c>
      <c r="W95" s="49"/>
      <c r="X95" s="100"/>
      <c r="Y95" s="471"/>
      <c r="Z95" s="17"/>
      <c r="AA95" s="16"/>
      <c r="AB95" s="16"/>
      <c r="AC95" s="99"/>
      <c r="AD95" s="77"/>
      <c r="AE95" s="78"/>
      <c r="AF95" s="78"/>
      <c r="AG95" s="79"/>
      <c r="AH95" s="78"/>
      <c r="AI95" s="78"/>
      <c r="AJ95" s="78"/>
      <c r="AK95" s="79"/>
      <c r="AL95" s="80"/>
    </row>
    <row r="96" spans="1:38" x14ac:dyDescent="0.25">
      <c r="B96" s="49"/>
      <c r="C96" s="100"/>
      <c r="D96" s="446" t="str">
        <f>'（添付１ー②）設計計画'!D96</f>
        <v>3-03</v>
      </c>
      <c r="E96" s="503" t="str">
        <f>'（添付１ー②）設計計画'!E96</f>
        <v>新森枝線</v>
      </c>
      <c r="F96" s="429" t="str">
        <f>'（添付１ー②）設計計画'!F96</f>
        <v>FA</v>
      </c>
      <c r="G96" s="430">
        <f>'（添付１ー②）設計計画'!G96</f>
        <v>400</v>
      </c>
      <c r="H96" s="431">
        <f>'（添付１ー②）設計計画'!H96</f>
        <v>101</v>
      </c>
      <c r="I96" s="432">
        <f>'（添付１ー②）設計計画'!I96</f>
        <v>0</v>
      </c>
      <c r="J96" s="434">
        <f>'（添付１ー②）設計計画'!J96</f>
        <v>0</v>
      </c>
      <c r="K96" s="447">
        <f t="shared" si="35"/>
        <v>0</v>
      </c>
      <c r="L96" s="562"/>
      <c r="M96" s="563"/>
      <c r="N96" s="563"/>
      <c r="O96" s="564"/>
      <c r="P96" s="563"/>
      <c r="Q96" s="563"/>
      <c r="R96" s="563"/>
      <c r="S96" s="564"/>
      <c r="T96" s="565">
        <f t="shared" si="152"/>
        <v>0</v>
      </c>
      <c r="W96" s="49"/>
      <c r="X96" s="100"/>
      <c r="Y96" s="446" t="str">
        <f t="shared" si="36"/>
        <v>3-03</v>
      </c>
      <c r="Z96" s="428" t="str">
        <f t="shared" si="37"/>
        <v>新森枝線</v>
      </c>
      <c r="AA96" s="111"/>
      <c r="AB96" s="111"/>
      <c r="AC96" s="112"/>
      <c r="AD96" s="113">
        <f t="shared" si="44"/>
        <v>0</v>
      </c>
      <c r="AE96" s="114">
        <f t="shared" si="45"/>
        <v>0</v>
      </c>
      <c r="AF96" s="114">
        <f t="shared" si="46"/>
        <v>0</v>
      </c>
      <c r="AG96" s="115">
        <f t="shared" si="47"/>
        <v>0</v>
      </c>
      <c r="AH96" s="114">
        <f t="shared" si="48"/>
        <v>0</v>
      </c>
      <c r="AI96" s="114">
        <f t="shared" si="49"/>
        <v>0</v>
      </c>
      <c r="AJ96" s="114">
        <f t="shared" si="50"/>
        <v>0</v>
      </c>
      <c r="AK96" s="115">
        <f t="shared" si="51"/>
        <v>0</v>
      </c>
      <c r="AL96" s="116">
        <f t="shared" si="52"/>
        <v>0</v>
      </c>
    </row>
    <row r="97" spans="1:38" x14ac:dyDescent="0.25">
      <c r="B97" s="49"/>
      <c r="C97" s="100"/>
      <c r="D97" s="504"/>
      <c r="E97" s="524" t="s">
        <v>280</v>
      </c>
      <c r="F97" s="371"/>
      <c r="G97" s="375"/>
      <c r="H97" s="380"/>
      <c r="I97" s="381"/>
      <c r="J97" s="387"/>
      <c r="K97" s="391"/>
      <c r="L97" s="566"/>
      <c r="M97" s="567"/>
      <c r="N97" s="567"/>
      <c r="O97" s="568"/>
      <c r="P97" s="567"/>
      <c r="Q97" s="567"/>
      <c r="R97" s="567"/>
      <c r="S97" s="568"/>
      <c r="T97" s="569">
        <f t="shared" si="152"/>
        <v>0</v>
      </c>
      <c r="W97" s="49"/>
      <c r="X97" s="100"/>
      <c r="Y97" s="471"/>
      <c r="Z97" s="17"/>
      <c r="AA97" s="16"/>
      <c r="AB97" s="16"/>
      <c r="AC97" s="99"/>
      <c r="AD97" s="77"/>
      <c r="AE97" s="78"/>
      <c r="AF97" s="78"/>
      <c r="AG97" s="79"/>
      <c r="AH97" s="78"/>
      <c r="AI97" s="78"/>
      <c r="AJ97" s="78"/>
      <c r="AK97" s="79"/>
      <c r="AL97" s="80"/>
    </row>
    <row r="98" spans="1:38" x14ac:dyDescent="0.25">
      <c r="A98" s="6">
        <v>1</v>
      </c>
      <c r="B98" s="49"/>
      <c r="C98" s="100"/>
      <c r="D98" s="473" t="str">
        <f>'（添付１ー②）設計計画'!D98</f>
        <v>3-04</v>
      </c>
      <c r="E98" s="624" t="str">
        <f>'（添付１ー②）設計計画'!E98</f>
        <v>今福枝管</v>
      </c>
      <c r="F98" s="474" t="str">
        <f>'（添付１ー②）設計計画'!F98</f>
        <v>FA</v>
      </c>
      <c r="G98" s="475">
        <f>'（添付１ー②）設計計画'!G98</f>
        <v>800</v>
      </c>
      <c r="H98" s="476">
        <f>'（添付１ー②）設計計画'!H98</f>
        <v>455</v>
      </c>
      <c r="I98" s="477">
        <f>'（添付１ー②）設計計画'!I98</f>
        <v>0</v>
      </c>
      <c r="J98" s="479">
        <f>'（添付１ー②）設計計画'!J98</f>
        <v>455</v>
      </c>
      <c r="K98" s="483">
        <f t="shared" si="35"/>
        <v>455</v>
      </c>
      <c r="L98" s="558"/>
      <c r="M98" s="559"/>
      <c r="N98" s="559"/>
      <c r="O98" s="560"/>
      <c r="P98" s="559"/>
      <c r="Q98" s="559"/>
      <c r="R98" s="559"/>
      <c r="S98" s="560"/>
      <c r="T98" s="561">
        <f t="shared" si="152"/>
        <v>0</v>
      </c>
      <c r="V98" s="6">
        <v>1</v>
      </c>
      <c r="W98" s="49"/>
      <c r="X98" s="100"/>
      <c r="Y98" s="473" t="str">
        <f t="shared" si="36"/>
        <v>3-04</v>
      </c>
      <c r="Z98" s="154" t="str">
        <f t="shared" si="37"/>
        <v>今福枝管</v>
      </c>
      <c r="AA98" s="88"/>
      <c r="AB98" s="88"/>
      <c r="AC98" s="89"/>
      <c r="AD98" s="53">
        <f t="shared" si="44"/>
        <v>0</v>
      </c>
      <c r="AE98" s="54">
        <f t="shared" si="45"/>
        <v>0</v>
      </c>
      <c r="AF98" s="54">
        <f t="shared" si="46"/>
        <v>0</v>
      </c>
      <c r="AG98" s="55">
        <f t="shared" si="47"/>
        <v>0</v>
      </c>
      <c r="AH98" s="54">
        <f t="shared" si="48"/>
        <v>0</v>
      </c>
      <c r="AI98" s="54">
        <f t="shared" si="49"/>
        <v>0</v>
      </c>
      <c r="AJ98" s="54">
        <f t="shared" si="50"/>
        <v>0</v>
      </c>
      <c r="AK98" s="55">
        <f t="shared" si="51"/>
        <v>0</v>
      </c>
      <c r="AL98" s="56">
        <f t="shared" si="52"/>
        <v>0</v>
      </c>
    </row>
    <row r="99" spans="1:38" x14ac:dyDescent="0.25">
      <c r="B99" s="49"/>
      <c r="C99" s="100"/>
      <c r="D99" s="502"/>
      <c r="E99" s="524" t="s">
        <v>280</v>
      </c>
      <c r="F99" s="429"/>
      <c r="G99" s="430"/>
      <c r="H99" s="431"/>
      <c r="I99" s="432"/>
      <c r="J99" s="434"/>
      <c r="K99" s="447"/>
      <c r="L99" s="562"/>
      <c r="M99" s="563"/>
      <c r="N99" s="563"/>
      <c r="O99" s="564"/>
      <c r="P99" s="563"/>
      <c r="Q99" s="563"/>
      <c r="R99" s="563"/>
      <c r="S99" s="564"/>
      <c r="T99" s="565">
        <f t="shared" si="152"/>
        <v>0</v>
      </c>
      <c r="W99" s="49"/>
      <c r="X99" s="100"/>
      <c r="Y99" s="471"/>
      <c r="Z99" s="17"/>
      <c r="AA99" s="16"/>
      <c r="AB99" s="16"/>
      <c r="AC99" s="99"/>
      <c r="AD99" s="77"/>
      <c r="AE99" s="78"/>
      <c r="AF99" s="78"/>
      <c r="AG99" s="79"/>
      <c r="AH99" s="78"/>
      <c r="AI99" s="78"/>
      <c r="AJ99" s="78"/>
      <c r="AK99" s="79"/>
      <c r="AL99" s="80"/>
    </row>
    <row r="100" spans="1:38" x14ac:dyDescent="0.25">
      <c r="A100" s="6">
        <v>1</v>
      </c>
      <c r="B100" s="49"/>
      <c r="C100" s="100"/>
      <c r="D100" s="473" t="str">
        <f>'（添付１ー②）設計計画'!D100</f>
        <v>3-05</v>
      </c>
      <c r="E100" s="624" t="str">
        <f>'（添付１ー②）設計計画'!E100</f>
        <v>今福枝管</v>
      </c>
      <c r="F100" s="474" t="str">
        <f>'（添付１ー②）設計計画'!F100</f>
        <v>FA</v>
      </c>
      <c r="G100" s="475">
        <f>'（添付１ー②）設計計画'!G100</f>
        <v>800</v>
      </c>
      <c r="H100" s="476">
        <f>'（添付１ー②）設計計画'!H100</f>
        <v>58</v>
      </c>
      <c r="I100" s="477">
        <f>'（添付１ー②）設計計画'!I100</f>
        <v>0</v>
      </c>
      <c r="J100" s="479">
        <f>'（添付１ー②）設計計画'!J100</f>
        <v>149</v>
      </c>
      <c r="K100" s="483">
        <f t="shared" si="35"/>
        <v>149</v>
      </c>
      <c r="L100" s="558"/>
      <c r="M100" s="559"/>
      <c r="N100" s="559"/>
      <c r="O100" s="560"/>
      <c r="P100" s="559"/>
      <c r="Q100" s="559"/>
      <c r="R100" s="559"/>
      <c r="S100" s="560"/>
      <c r="T100" s="561">
        <f t="shared" si="152"/>
        <v>0</v>
      </c>
      <c r="V100" s="6">
        <v>1</v>
      </c>
      <c r="W100" s="49"/>
      <c r="X100" s="100"/>
      <c r="Y100" s="471" t="str">
        <f t="shared" si="36"/>
        <v>3-05</v>
      </c>
      <c r="Z100" s="17" t="str">
        <f t="shared" si="37"/>
        <v>今福枝管</v>
      </c>
      <c r="AA100" s="16"/>
      <c r="AB100" s="16"/>
      <c r="AC100" s="99"/>
      <c r="AD100" s="77">
        <f t="shared" si="44"/>
        <v>0</v>
      </c>
      <c r="AE100" s="78">
        <f t="shared" si="45"/>
        <v>0</v>
      </c>
      <c r="AF100" s="78">
        <f t="shared" si="46"/>
        <v>0</v>
      </c>
      <c r="AG100" s="79">
        <f t="shared" si="47"/>
        <v>0</v>
      </c>
      <c r="AH100" s="78">
        <f t="shared" si="48"/>
        <v>0</v>
      </c>
      <c r="AI100" s="78">
        <f t="shared" si="49"/>
        <v>0</v>
      </c>
      <c r="AJ100" s="78">
        <f t="shared" si="50"/>
        <v>0</v>
      </c>
      <c r="AK100" s="79">
        <f t="shared" si="51"/>
        <v>0</v>
      </c>
      <c r="AL100" s="80">
        <f t="shared" si="52"/>
        <v>0</v>
      </c>
    </row>
    <row r="101" spans="1:38" x14ac:dyDescent="0.25">
      <c r="B101" s="49"/>
      <c r="C101" s="100"/>
      <c r="D101" s="515"/>
      <c r="E101" s="524" t="s">
        <v>280</v>
      </c>
      <c r="F101" s="370"/>
      <c r="G101" s="374"/>
      <c r="H101" s="377"/>
      <c r="I101" s="378"/>
      <c r="J101" s="386"/>
      <c r="K101" s="390"/>
      <c r="L101" s="576"/>
      <c r="M101" s="577"/>
      <c r="N101" s="577"/>
      <c r="O101" s="578"/>
      <c r="P101" s="577"/>
      <c r="Q101" s="577"/>
      <c r="R101" s="577"/>
      <c r="S101" s="578"/>
      <c r="T101" s="579">
        <f t="shared" si="152"/>
        <v>0</v>
      </c>
      <c r="W101" s="49"/>
      <c r="X101" s="100"/>
      <c r="Y101" s="463"/>
      <c r="Z101" s="458"/>
      <c r="AA101" s="485"/>
      <c r="AB101" s="485"/>
      <c r="AC101" s="492"/>
      <c r="AD101" s="459"/>
      <c r="AE101" s="460"/>
      <c r="AF101" s="460"/>
      <c r="AG101" s="461"/>
      <c r="AH101" s="460"/>
      <c r="AI101" s="460"/>
      <c r="AJ101" s="460"/>
      <c r="AK101" s="461"/>
      <c r="AL101" s="462"/>
    </row>
    <row r="102" spans="1:38" x14ac:dyDescent="0.25">
      <c r="B102" s="49"/>
      <c r="C102" s="100"/>
      <c r="D102" s="446" t="str">
        <f>'（添付１ー②）設計計画'!D102</f>
        <v>3-05</v>
      </c>
      <c r="E102" s="503" t="str">
        <f>'（添付１ー②）設計計画'!E102</f>
        <v>今福枝管</v>
      </c>
      <c r="F102" s="429" t="str">
        <f>'（添付１ー②）設計計画'!F102</f>
        <v>FC</v>
      </c>
      <c r="G102" s="430">
        <f>'（添付１ー②）設計計画'!G102</f>
        <v>600</v>
      </c>
      <c r="H102" s="431">
        <f>'（添付１ー②）設計計画'!H102</f>
        <v>33</v>
      </c>
      <c r="I102" s="432">
        <f>'（添付１ー②）設計計画'!I102</f>
        <v>0</v>
      </c>
      <c r="J102" s="434">
        <f>'（添付１ー②）設計計画'!J102</f>
        <v>0</v>
      </c>
      <c r="K102" s="447">
        <f t="shared" si="35"/>
        <v>0</v>
      </c>
      <c r="L102" s="562"/>
      <c r="M102" s="563"/>
      <c r="N102" s="563"/>
      <c r="O102" s="564"/>
      <c r="P102" s="563"/>
      <c r="Q102" s="563"/>
      <c r="R102" s="563"/>
      <c r="S102" s="564"/>
      <c r="T102" s="565">
        <f t="shared" si="152"/>
        <v>0</v>
      </c>
      <c r="W102" s="49"/>
      <c r="X102" s="100"/>
      <c r="Y102" s="446" t="str">
        <f t="shared" si="36"/>
        <v>3-05</v>
      </c>
      <c r="Z102" s="428" t="str">
        <f t="shared" si="37"/>
        <v>今福枝管</v>
      </c>
      <c r="AA102" s="111"/>
      <c r="AB102" s="111"/>
      <c r="AC102" s="112"/>
      <c r="AD102" s="113">
        <f t="shared" si="44"/>
        <v>0</v>
      </c>
      <c r="AE102" s="114">
        <f t="shared" si="45"/>
        <v>0</v>
      </c>
      <c r="AF102" s="114">
        <f t="shared" si="46"/>
        <v>0</v>
      </c>
      <c r="AG102" s="115">
        <f t="shared" si="47"/>
        <v>0</v>
      </c>
      <c r="AH102" s="114">
        <f t="shared" si="48"/>
        <v>0</v>
      </c>
      <c r="AI102" s="114">
        <f t="shared" si="49"/>
        <v>0</v>
      </c>
      <c r="AJ102" s="114">
        <f t="shared" si="50"/>
        <v>0</v>
      </c>
      <c r="AK102" s="115">
        <f t="shared" si="51"/>
        <v>0</v>
      </c>
      <c r="AL102" s="116">
        <f t="shared" si="52"/>
        <v>0</v>
      </c>
    </row>
    <row r="103" spans="1:38" x14ac:dyDescent="0.25">
      <c r="B103" s="49"/>
      <c r="C103" s="100"/>
      <c r="D103" s="502"/>
      <c r="E103" s="524" t="s">
        <v>280</v>
      </c>
      <c r="F103" s="429"/>
      <c r="G103" s="430"/>
      <c r="H103" s="431"/>
      <c r="I103" s="432"/>
      <c r="J103" s="434"/>
      <c r="K103" s="447"/>
      <c r="L103" s="562"/>
      <c r="M103" s="563"/>
      <c r="N103" s="563"/>
      <c r="O103" s="564"/>
      <c r="P103" s="563"/>
      <c r="Q103" s="563"/>
      <c r="R103" s="563"/>
      <c r="S103" s="564"/>
      <c r="T103" s="565">
        <f t="shared" si="152"/>
        <v>0</v>
      </c>
      <c r="W103" s="49"/>
      <c r="X103" s="100"/>
      <c r="Y103" s="471"/>
      <c r="Z103" s="17"/>
      <c r="AA103" s="16"/>
      <c r="AB103" s="16"/>
      <c r="AC103" s="99"/>
      <c r="AD103" s="77"/>
      <c r="AE103" s="78"/>
      <c r="AF103" s="78"/>
      <c r="AG103" s="79"/>
      <c r="AH103" s="78"/>
      <c r="AI103" s="78"/>
      <c r="AJ103" s="78"/>
      <c r="AK103" s="79"/>
      <c r="AL103" s="80"/>
    </row>
    <row r="104" spans="1:38" x14ac:dyDescent="0.25">
      <c r="B104" s="49"/>
      <c r="C104" s="100"/>
      <c r="D104" s="446" t="str">
        <f>'（添付１ー②）設計計画'!D104</f>
        <v>3-05</v>
      </c>
      <c r="E104" s="503" t="str">
        <f>'（添付１ー②）設計計画'!E104</f>
        <v>菫枝線</v>
      </c>
      <c r="F104" s="429" t="str">
        <f>'（添付１ー②）設計計画'!F104</f>
        <v>FA</v>
      </c>
      <c r="G104" s="430">
        <f>'（添付１ー②）設計計画'!G104</f>
        <v>400</v>
      </c>
      <c r="H104" s="431">
        <f>'（添付１ー②）設計計画'!H104</f>
        <v>58</v>
      </c>
      <c r="I104" s="432">
        <f>'（添付１ー②）設計計画'!I104</f>
        <v>0</v>
      </c>
      <c r="J104" s="434">
        <f>'（添付１ー②）設計計画'!J104</f>
        <v>0</v>
      </c>
      <c r="K104" s="447">
        <f t="shared" si="35"/>
        <v>0</v>
      </c>
      <c r="L104" s="562"/>
      <c r="M104" s="563"/>
      <c r="N104" s="563"/>
      <c r="O104" s="564"/>
      <c r="P104" s="563"/>
      <c r="Q104" s="563"/>
      <c r="R104" s="563"/>
      <c r="S104" s="564"/>
      <c r="T104" s="565">
        <f t="shared" si="152"/>
        <v>0</v>
      </c>
      <c r="W104" s="49"/>
      <c r="X104" s="100"/>
      <c r="Y104" s="446" t="str">
        <f t="shared" si="36"/>
        <v>3-05</v>
      </c>
      <c r="Z104" s="428" t="str">
        <f t="shared" si="37"/>
        <v>菫枝線</v>
      </c>
      <c r="AA104" s="111"/>
      <c r="AB104" s="111"/>
      <c r="AC104" s="112"/>
      <c r="AD104" s="113">
        <f t="shared" si="44"/>
        <v>0</v>
      </c>
      <c r="AE104" s="114">
        <f t="shared" si="45"/>
        <v>0</v>
      </c>
      <c r="AF104" s="114">
        <f t="shared" si="46"/>
        <v>0</v>
      </c>
      <c r="AG104" s="115">
        <f t="shared" si="47"/>
        <v>0</v>
      </c>
      <c r="AH104" s="114">
        <f t="shared" si="48"/>
        <v>0</v>
      </c>
      <c r="AI104" s="114">
        <f t="shared" si="49"/>
        <v>0</v>
      </c>
      <c r="AJ104" s="114">
        <f t="shared" si="50"/>
        <v>0</v>
      </c>
      <c r="AK104" s="115">
        <f t="shared" si="51"/>
        <v>0</v>
      </c>
      <c r="AL104" s="116">
        <f t="shared" si="52"/>
        <v>0</v>
      </c>
    </row>
    <row r="105" spans="1:38" x14ac:dyDescent="0.25">
      <c r="B105" s="49"/>
      <c r="C105" s="100"/>
      <c r="D105" s="504"/>
      <c r="E105" s="524" t="s">
        <v>280</v>
      </c>
      <c r="F105" s="371"/>
      <c r="G105" s="375"/>
      <c r="H105" s="380"/>
      <c r="I105" s="381"/>
      <c r="J105" s="387"/>
      <c r="K105" s="391"/>
      <c r="L105" s="566"/>
      <c r="M105" s="567"/>
      <c r="N105" s="567"/>
      <c r="O105" s="568"/>
      <c r="P105" s="567"/>
      <c r="Q105" s="567"/>
      <c r="R105" s="567"/>
      <c r="S105" s="568"/>
      <c r="T105" s="569">
        <f t="shared" si="152"/>
        <v>0</v>
      </c>
      <c r="W105" s="49"/>
      <c r="X105" s="100"/>
      <c r="Y105" s="471"/>
      <c r="Z105" s="17"/>
      <c r="AA105" s="16"/>
      <c r="AB105" s="16"/>
      <c r="AC105" s="99"/>
      <c r="AD105" s="77"/>
      <c r="AE105" s="78"/>
      <c r="AF105" s="78"/>
      <c r="AG105" s="79"/>
      <c r="AH105" s="78"/>
      <c r="AI105" s="78"/>
      <c r="AJ105" s="78"/>
      <c r="AK105" s="79"/>
      <c r="AL105" s="80"/>
    </row>
    <row r="106" spans="1:38" x14ac:dyDescent="0.25">
      <c r="A106" s="6">
        <v>1</v>
      </c>
      <c r="B106" s="49"/>
      <c r="C106" s="100"/>
      <c r="D106" s="473" t="str">
        <f>'（添付１ー②）設計計画'!D106</f>
        <v>3-06</v>
      </c>
      <c r="E106" s="624" t="str">
        <f>'（添付１ー②）設計計画'!E106</f>
        <v>新東部幹線</v>
      </c>
      <c r="F106" s="474" t="str">
        <f>'（添付１ー②）設計計画'!F106</f>
        <v>FLC</v>
      </c>
      <c r="G106" s="475">
        <f>'（添付１ー②）設計計画'!G106</f>
        <v>900</v>
      </c>
      <c r="H106" s="476">
        <f>'（添付１ー②）設計計画'!H106</f>
        <v>766</v>
      </c>
      <c r="I106" s="477">
        <f>'（添付１ー②）設計計画'!I106</f>
        <v>0</v>
      </c>
      <c r="J106" s="479">
        <f>'（添付１ー②）設計計画'!J106</f>
        <v>766</v>
      </c>
      <c r="K106" s="483">
        <f t="shared" si="35"/>
        <v>766</v>
      </c>
      <c r="L106" s="558"/>
      <c r="M106" s="559"/>
      <c r="N106" s="559"/>
      <c r="O106" s="560"/>
      <c r="P106" s="559"/>
      <c r="Q106" s="559"/>
      <c r="R106" s="559"/>
      <c r="S106" s="560"/>
      <c r="T106" s="561">
        <f t="shared" si="152"/>
        <v>0</v>
      </c>
      <c r="V106" s="6">
        <v>1</v>
      </c>
      <c r="W106" s="49"/>
      <c r="X106" s="100"/>
      <c r="Y106" s="473" t="str">
        <f t="shared" si="36"/>
        <v>3-06</v>
      </c>
      <c r="Z106" s="154" t="str">
        <f t="shared" si="37"/>
        <v>新東部幹線</v>
      </c>
      <c r="AA106" s="88"/>
      <c r="AB106" s="88"/>
      <c r="AC106" s="89"/>
      <c r="AD106" s="53">
        <f t="shared" si="44"/>
        <v>0</v>
      </c>
      <c r="AE106" s="54">
        <f t="shared" si="45"/>
        <v>0</v>
      </c>
      <c r="AF106" s="54">
        <f t="shared" si="46"/>
        <v>0</v>
      </c>
      <c r="AG106" s="55">
        <f t="shared" si="47"/>
        <v>0</v>
      </c>
      <c r="AH106" s="54">
        <f t="shared" si="48"/>
        <v>0</v>
      </c>
      <c r="AI106" s="54">
        <f t="shared" si="49"/>
        <v>0</v>
      </c>
      <c r="AJ106" s="54">
        <f t="shared" si="50"/>
        <v>0</v>
      </c>
      <c r="AK106" s="55">
        <f t="shared" si="51"/>
        <v>0</v>
      </c>
      <c r="AL106" s="56">
        <f t="shared" si="52"/>
        <v>0</v>
      </c>
    </row>
    <row r="107" spans="1:38" x14ac:dyDescent="0.25">
      <c r="B107" s="49"/>
      <c r="C107" s="100"/>
      <c r="D107" s="504"/>
      <c r="E107" s="524" t="s">
        <v>280</v>
      </c>
      <c r="F107" s="371"/>
      <c r="G107" s="375"/>
      <c r="H107" s="380"/>
      <c r="I107" s="381"/>
      <c r="J107" s="387"/>
      <c r="K107" s="391"/>
      <c r="L107" s="566"/>
      <c r="M107" s="567"/>
      <c r="N107" s="567"/>
      <c r="O107" s="568"/>
      <c r="P107" s="567"/>
      <c r="Q107" s="567"/>
      <c r="R107" s="567"/>
      <c r="S107" s="568"/>
      <c r="T107" s="569">
        <f t="shared" si="152"/>
        <v>0</v>
      </c>
      <c r="W107" s="49"/>
      <c r="X107" s="100"/>
      <c r="Y107" s="493"/>
      <c r="Z107" s="494"/>
      <c r="AA107" s="495"/>
      <c r="AB107" s="495"/>
      <c r="AC107" s="496"/>
      <c r="AD107" s="497"/>
      <c r="AE107" s="498"/>
      <c r="AF107" s="498"/>
      <c r="AG107" s="499"/>
      <c r="AH107" s="498"/>
      <c r="AI107" s="498"/>
      <c r="AJ107" s="498"/>
      <c r="AK107" s="499"/>
      <c r="AL107" s="500"/>
    </row>
    <row r="108" spans="1:38" x14ac:dyDescent="0.25">
      <c r="A108" s="6">
        <v>1</v>
      </c>
      <c r="B108" s="49"/>
      <c r="C108" s="100"/>
      <c r="D108" s="473" t="str">
        <f>'（添付１ー②）設計計画'!D108</f>
        <v>3-07</v>
      </c>
      <c r="E108" s="624" t="str">
        <f>'（添付１ー②）設計計画'!E108</f>
        <v>中宮枝線</v>
      </c>
      <c r="F108" s="474" t="str">
        <f>'（添付１ー②）設計計画'!F108</f>
        <v>FB</v>
      </c>
      <c r="G108" s="475">
        <f>'（添付１ー②）設計計画'!G108</f>
        <v>400</v>
      </c>
      <c r="H108" s="476">
        <f>'（添付１ー②）設計計画'!H108</f>
        <v>7</v>
      </c>
      <c r="I108" s="477">
        <f>'（添付１ー②）設計計画'!I108</f>
        <v>0</v>
      </c>
      <c r="J108" s="479">
        <f>'（添付１ー②）設計計画'!J108</f>
        <v>7</v>
      </c>
      <c r="K108" s="483">
        <f t="shared" si="35"/>
        <v>7</v>
      </c>
      <c r="L108" s="558"/>
      <c r="M108" s="559"/>
      <c r="N108" s="559"/>
      <c r="O108" s="560"/>
      <c r="P108" s="559"/>
      <c r="Q108" s="559"/>
      <c r="R108" s="559"/>
      <c r="S108" s="560"/>
      <c r="T108" s="561">
        <f t="shared" si="152"/>
        <v>0</v>
      </c>
      <c r="V108" s="6">
        <v>1</v>
      </c>
      <c r="W108" s="49"/>
      <c r="X108" s="100"/>
      <c r="Y108" s="473" t="str">
        <f t="shared" si="36"/>
        <v>3-07</v>
      </c>
      <c r="Z108" s="154" t="str">
        <f t="shared" si="37"/>
        <v>中宮枝線</v>
      </c>
      <c r="AA108" s="88"/>
      <c r="AB108" s="88"/>
      <c r="AC108" s="89"/>
      <c r="AD108" s="53">
        <f t="shared" si="44"/>
        <v>0</v>
      </c>
      <c r="AE108" s="54">
        <f t="shared" si="45"/>
        <v>0</v>
      </c>
      <c r="AF108" s="54">
        <f t="shared" si="46"/>
        <v>0</v>
      </c>
      <c r="AG108" s="55">
        <f t="shared" si="47"/>
        <v>0</v>
      </c>
      <c r="AH108" s="54">
        <f t="shared" si="48"/>
        <v>0</v>
      </c>
      <c r="AI108" s="54">
        <f t="shared" si="49"/>
        <v>0</v>
      </c>
      <c r="AJ108" s="54">
        <f t="shared" si="50"/>
        <v>0</v>
      </c>
      <c r="AK108" s="55">
        <f t="shared" si="51"/>
        <v>0</v>
      </c>
      <c r="AL108" s="56">
        <f t="shared" si="52"/>
        <v>0</v>
      </c>
    </row>
    <row r="109" spans="1:38" x14ac:dyDescent="0.25">
      <c r="B109" s="49"/>
      <c r="C109" s="100"/>
      <c r="D109" s="504"/>
      <c r="E109" s="524" t="s">
        <v>280</v>
      </c>
      <c r="F109" s="371"/>
      <c r="G109" s="375"/>
      <c r="H109" s="380"/>
      <c r="I109" s="381"/>
      <c r="J109" s="387"/>
      <c r="K109" s="391"/>
      <c r="L109" s="566"/>
      <c r="M109" s="567"/>
      <c r="N109" s="567"/>
      <c r="O109" s="568"/>
      <c r="P109" s="567"/>
      <c r="Q109" s="567"/>
      <c r="R109" s="567"/>
      <c r="S109" s="568"/>
      <c r="T109" s="569">
        <f t="shared" si="152"/>
        <v>0</v>
      </c>
      <c r="W109" s="49"/>
      <c r="X109" s="100"/>
      <c r="Y109" s="493"/>
      <c r="Z109" s="494"/>
      <c r="AA109" s="495"/>
      <c r="AB109" s="495"/>
      <c r="AC109" s="496"/>
      <c r="AD109" s="497"/>
      <c r="AE109" s="498"/>
      <c r="AF109" s="498"/>
      <c r="AG109" s="499"/>
      <c r="AH109" s="498"/>
      <c r="AI109" s="498"/>
      <c r="AJ109" s="498"/>
      <c r="AK109" s="499"/>
      <c r="AL109" s="500"/>
    </row>
    <row r="110" spans="1:38" x14ac:dyDescent="0.25">
      <c r="A110" s="6">
        <v>1</v>
      </c>
      <c r="B110" s="49"/>
      <c r="C110" s="100"/>
      <c r="D110" s="473" t="str">
        <f>'（添付１ー②）設計計画'!D110</f>
        <v>3-08</v>
      </c>
      <c r="E110" s="624" t="str">
        <f>'（添付１ー②）設計計画'!E110</f>
        <v>高倉枝管 中宮枝線</v>
      </c>
      <c r="F110" s="474" t="str">
        <f>'（添付１ー②）設計計画'!F110</f>
        <v>FA</v>
      </c>
      <c r="G110" s="475">
        <f>'（添付１ー②）設計計画'!G110</f>
        <v>600</v>
      </c>
      <c r="H110" s="476">
        <f>'（添付１ー②）設計計画'!H110</f>
        <v>27</v>
      </c>
      <c r="I110" s="477">
        <f>'（添付１ー②）設計計画'!I110</f>
        <v>0</v>
      </c>
      <c r="J110" s="479">
        <f>'（添付１ー②）設計計画'!J110</f>
        <v>27</v>
      </c>
      <c r="K110" s="483">
        <f t="shared" si="35"/>
        <v>27</v>
      </c>
      <c r="L110" s="558"/>
      <c r="M110" s="559"/>
      <c r="N110" s="559"/>
      <c r="O110" s="560"/>
      <c r="P110" s="559"/>
      <c r="Q110" s="559"/>
      <c r="R110" s="559"/>
      <c r="S110" s="560"/>
      <c r="T110" s="561">
        <f t="shared" si="152"/>
        <v>0</v>
      </c>
      <c r="V110" s="6">
        <v>1</v>
      </c>
      <c r="W110" s="49"/>
      <c r="X110" s="100"/>
      <c r="Y110" s="473" t="str">
        <f t="shared" ref="Y110" si="230">D110</f>
        <v>3-08</v>
      </c>
      <c r="Z110" s="154" t="str">
        <f t="shared" ref="Z110" si="231">E110</f>
        <v>高倉枝管 中宮枝線</v>
      </c>
      <c r="AA110" s="88"/>
      <c r="AB110" s="88"/>
      <c r="AC110" s="89"/>
      <c r="AD110" s="53">
        <f t="shared" ref="AD110" si="232">IF(AND(ISNUMBER(L110),ISBLANK(M110)),$K110,0)</f>
        <v>0</v>
      </c>
      <c r="AE110" s="54">
        <f t="shared" ref="AE110" si="233">IF(AND(ISNUMBER(M110),ISBLANK(N110)),$K110,0)</f>
        <v>0</v>
      </c>
      <c r="AF110" s="54">
        <f t="shared" ref="AF110" si="234">IF(AND(ISNUMBER(N110),ISBLANK(O110)),$K110,0)</f>
        <v>0</v>
      </c>
      <c r="AG110" s="55">
        <f t="shared" ref="AG110" si="235">IF(AND(ISNUMBER(O110),ISBLANK(P110)),$K110,0)</f>
        <v>0</v>
      </c>
      <c r="AH110" s="54">
        <f t="shared" ref="AH110" si="236">IF(AND(ISNUMBER(P110),ISBLANK(Q110)),$K110,0)</f>
        <v>0</v>
      </c>
      <c r="AI110" s="54">
        <f t="shared" ref="AI110" si="237">IF(AND(ISNUMBER(Q110),ISBLANK(R110)),$K110,0)</f>
        <v>0</v>
      </c>
      <c r="AJ110" s="54">
        <f t="shared" ref="AJ110" si="238">IF(AND(ISNUMBER(R110),ISBLANK(S110)),$K110,0)</f>
        <v>0</v>
      </c>
      <c r="AK110" s="55">
        <f t="shared" ref="AK110" si="239">IF(ISNUMBER(S110),$K110,0)</f>
        <v>0</v>
      </c>
      <c r="AL110" s="56">
        <f t="shared" ref="AL110" si="240">SUM(AD110:AK110)</f>
        <v>0</v>
      </c>
    </row>
    <row r="111" spans="1:38" x14ac:dyDescent="0.25">
      <c r="B111" s="49"/>
      <c r="C111" s="100"/>
      <c r="D111" s="504"/>
      <c r="E111" s="524" t="s">
        <v>280</v>
      </c>
      <c r="F111" s="371"/>
      <c r="G111" s="375"/>
      <c r="H111" s="380"/>
      <c r="I111" s="381"/>
      <c r="J111" s="387"/>
      <c r="K111" s="391"/>
      <c r="L111" s="566"/>
      <c r="M111" s="567"/>
      <c r="N111" s="567"/>
      <c r="O111" s="568"/>
      <c r="P111" s="567"/>
      <c r="Q111" s="567"/>
      <c r="R111" s="567"/>
      <c r="S111" s="568"/>
      <c r="T111" s="569">
        <f t="shared" si="152"/>
        <v>0</v>
      </c>
      <c r="W111" s="49"/>
      <c r="X111" s="100"/>
      <c r="Y111" s="493"/>
      <c r="Z111" s="494"/>
      <c r="AA111" s="495"/>
      <c r="AB111" s="495"/>
      <c r="AC111" s="496"/>
      <c r="AD111" s="497"/>
      <c r="AE111" s="498"/>
      <c r="AF111" s="498"/>
      <c r="AG111" s="499"/>
      <c r="AH111" s="498"/>
      <c r="AI111" s="498"/>
      <c r="AJ111" s="498"/>
      <c r="AK111" s="499"/>
      <c r="AL111" s="500"/>
    </row>
    <row r="112" spans="1:38" x14ac:dyDescent="0.25">
      <c r="A112" s="6">
        <v>1</v>
      </c>
      <c r="B112" s="49"/>
      <c r="C112" s="100"/>
      <c r="D112" s="473" t="str">
        <f>'（添付１ー②）設計計画'!D112</f>
        <v>3-09</v>
      </c>
      <c r="E112" s="624" t="str">
        <f>'（添付１ー②）設計計画'!E112</f>
        <v>関目枝線</v>
      </c>
      <c r="F112" s="474" t="str">
        <f>'（添付１ー②）設計計画'!F112</f>
        <v>FA</v>
      </c>
      <c r="G112" s="475">
        <f>'（添付１ー②）設計計画'!G112</f>
        <v>400</v>
      </c>
      <c r="H112" s="476">
        <f>'（添付１ー②）設計計画'!H112</f>
        <v>6</v>
      </c>
      <c r="I112" s="477">
        <f>'（添付１ー②）設計計画'!I112</f>
        <v>0</v>
      </c>
      <c r="J112" s="479">
        <f>'（添付１ー②）設計計画'!J112</f>
        <v>6</v>
      </c>
      <c r="K112" s="483">
        <f t="shared" si="35"/>
        <v>6</v>
      </c>
      <c r="L112" s="558"/>
      <c r="M112" s="559"/>
      <c r="N112" s="559"/>
      <c r="O112" s="560"/>
      <c r="P112" s="559"/>
      <c r="Q112" s="559"/>
      <c r="R112" s="559"/>
      <c r="S112" s="560"/>
      <c r="T112" s="561">
        <f t="shared" si="152"/>
        <v>0</v>
      </c>
      <c r="V112" s="6">
        <v>1</v>
      </c>
      <c r="W112" s="49"/>
      <c r="X112" s="100"/>
      <c r="Y112" s="473" t="str">
        <f t="shared" ref="Y112" si="241">D112</f>
        <v>3-09</v>
      </c>
      <c r="Z112" s="154" t="str">
        <f t="shared" ref="Z112" si="242">E112</f>
        <v>関目枝線</v>
      </c>
      <c r="AA112" s="88"/>
      <c r="AB112" s="88"/>
      <c r="AC112" s="89"/>
      <c r="AD112" s="53">
        <f t="shared" ref="AD112" si="243">IF(AND(ISNUMBER(L112),ISBLANK(M112)),$K112,0)</f>
        <v>0</v>
      </c>
      <c r="AE112" s="54">
        <f t="shared" ref="AE112" si="244">IF(AND(ISNUMBER(M112),ISBLANK(N112)),$K112,0)</f>
        <v>0</v>
      </c>
      <c r="AF112" s="54">
        <f t="shared" ref="AF112" si="245">IF(AND(ISNUMBER(N112),ISBLANK(O112)),$K112,0)</f>
        <v>0</v>
      </c>
      <c r="AG112" s="55">
        <f t="shared" ref="AG112" si="246">IF(AND(ISNUMBER(O112),ISBLANK(P112)),$K112,0)</f>
        <v>0</v>
      </c>
      <c r="AH112" s="54">
        <f t="shared" ref="AH112" si="247">IF(AND(ISNUMBER(P112),ISBLANK(Q112)),$K112,0)</f>
        <v>0</v>
      </c>
      <c r="AI112" s="54">
        <f t="shared" ref="AI112" si="248">IF(AND(ISNUMBER(Q112),ISBLANK(R112)),$K112,0)</f>
        <v>0</v>
      </c>
      <c r="AJ112" s="54">
        <f t="shared" ref="AJ112" si="249">IF(AND(ISNUMBER(R112),ISBLANK(S112)),$K112,0)</f>
        <v>0</v>
      </c>
      <c r="AK112" s="55">
        <f t="shared" ref="AK112" si="250">IF(ISNUMBER(S112),$K112,0)</f>
        <v>0</v>
      </c>
      <c r="AL112" s="56">
        <f t="shared" ref="AL112" si="251">SUM(AD112:AK112)</f>
        <v>0</v>
      </c>
    </row>
    <row r="113" spans="1:38" x14ac:dyDescent="0.25">
      <c r="B113" s="49"/>
      <c r="C113" s="100"/>
      <c r="D113" s="504"/>
      <c r="E113" s="524" t="s">
        <v>280</v>
      </c>
      <c r="F113" s="371"/>
      <c r="G113" s="375"/>
      <c r="H113" s="380"/>
      <c r="I113" s="381"/>
      <c r="J113" s="387"/>
      <c r="K113" s="391"/>
      <c r="L113" s="566"/>
      <c r="M113" s="567"/>
      <c r="N113" s="567"/>
      <c r="O113" s="568"/>
      <c r="P113" s="567"/>
      <c r="Q113" s="567"/>
      <c r="R113" s="567"/>
      <c r="S113" s="568"/>
      <c r="T113" s="569">
        <f t="shared" si="152"/>
        <v>0</v>
      </c>
      <c r="W113" s="49"/>
      <c r="X113" s="100"/>
      <c r="Y113" s="493"/>
      <c r="Z113" s="494"/>
      <c r="AA113" s="495"/>
      <c r="AB113" s="495"/>
      <c r="AC113" s="496"/>
      <c r="AD113" s="497"/>
      <c r="AE113" s="498"/>
      <c r="AF113" s="498"/>
      <c r="AG113" s="499"/>
      <c r="AH113" s="498"/>
      <c r="AI113" s="498"/>
      <c r="AJ113" s="498"/>
      <c r="AK113" s="499"/>
      <c r="AL113" s="500"/>
    </row>
    <row r="114" spans="1:38" x14ac:dyDescent="0.25">
      <c r="A114" s="6">
        <v>1</v>
      </c>
      <c r="B114" s="49"/>
      <c r="C114" s="100"/>
      <c r="D114" s="473" t="str">
        <f>'（添付１ー②）設計計画'!D114</f>
        <v>3-10</v>
      </c>
      <c r="E114" s="624" t="str">
        <f>'（添付１ー②）設計計画'!E114</f>
        <v>関目枝線</v>
      </c>
      <c r="F114" s="474" t="str">
        <f>'（添付１ー②）設計計画'!F114</f>
        <v>FA</v>
      </c>
      <c r="G114" s="475">
        <f>'（添付１ー②）設計計画'!G114</f>
        <v>500</v>
      </c>
      <c r="H114" s="476">
        <f>'（添付１ー②）設計計画'!H114</f>
        <v>46</v>
      </c>
      <c r="I114" s="477">
        <f>'（添付１ー②）設計計画'!I114</f>
        <v>0</v>
      </c>
      <c r="J114" s="479">
        <f>'（添付１ー②）設計計画'!J114</f>
        <v>46</v>
      </c>
      <c r="K114" s="483">
        <f t="shared" si="35"/>
        <v>46</v>
      </c>
      <c r="L114" s="558"/>
      <c r="M114" s="559"/>
      <c r="N114" s="559"/>
      <c r="O114" s="560"/>
      <c r="P114" s="559"/>
      <c r="Q114" s="559"/>
      <c r="R114" s="559"/>
      <c r="S114" s="560"/>
      <c r="T114" s="561">
        <f t="shared" si="152"/>
        <v>0</v>
      </c>
      <c r="V114" s="6">
        <v>1</v>
      </c>
      <c r="W114" s="49"/>
      <c r="X114" s="100"/>
      <c r="Y114" s="473" t="str">
        <f t="shared" ref="Y114" si="252">D114</f>
        <v>3-10</v>
      </c>
      <c r="Z114" s="154" t="str">
        <f t="shared" ref="Z114" si="253">E114</f>
        <v>関目枝線</v>
      </c>
      <c r="AA114" s="88"/>
      <c r="AB114" s="88"/>
      <c r="AC114" s="89"/>
      <c r="AD114" s="53">
        <f t="shared" ref="AD114" si="254">IF(AND(ISNUMBER(L114),ISBLANK(M114)),$K114,0)</f>
        <v>0</v>
      </c>
      <c r="AE114" s="54">
        <f t="shared" ref="AE114" si="255">IF(AND(ISNUMBER(M114),ISBLANK(N114)),$K114,0)</f>
        <v>0</v>
      </c>
      <c r="AF114" s="54">
        <f t="shared" ref="AF114" si="256">IF(AND(ISNUMBER(N114),ISBLANK(O114)),$K114,0)</f>
        <v>0</v>
      </c>
      <c r="AG114" s="55">
        <f t="shared" ref="AG114" si="257">IF(AND(ISNUMBER(O114),ISBLANK(P114)),$K114,0)</f>
        <v>0</v>
      </c>
      <c r="AH114" s="54">
        <f t="shared" ref="AH114" si="258">IF(AND(ISNUMBER(P114),ISBLANK(Q114)),$K114,0)</f>
        <v>0</v>
      </c>
      <c r="AI114" s="54">
        <f t="shared" ref="AI114" si="259">IF(AND(ISNUMBER(Q114),ISBLANK(R114)),$K114,0)</f>
        <v>0</v>
      </c>
      <c r="AJ114" s="54">
        <f t="shared" ref="AJ114" si="260">IF(AND(ISNUMBER(R114),ISBLANK(S114)),$K114,0)</f>
        <v>0</v>
      </c>
      <c r="AK114" s="55">
        <f t="shared" ref="AK114" si="261">IF(ISNUMBER(S114),$K114,0)</f>
        <v>0</v>
      </c>
      <c r="AL114" s="56">
        <f t="shared" ref="AL114" si="262">SUM(AD114:AK114)</f>
        <v>0</v>
      </c>
    </row>
    <row r="115" spans="1:38" x14ac:dyDescent="0.25">
      <c r="B115" s="49"/>
      <c r="C115" s="100"/>
      <c r="D115" s="502"/>
      <c r="E115" s="524" t="s">
        <v>280</v>
      </c>
      <c r="F115" s="429"/>
      <c r="G115" s="430"/>
      <c r="H115" s="431"/>
      <c r="I115" s="432"/>
      <c r="J115" s="434"/>
      <c r="K115" s="447"/>
      <c r="L115" s="562"/>
      <c r="M115" s="563"/>
      <c r="N115" s="563"/>
      <c r="O115" s="564"/>
      <c r="P115" s="563"/>
      <c r="Q115" s="563"/>
      <c r="R115" s="563"/>
      <c r="S115" s="564"/>
      <c r="T115" s="565">
        <f t="shared" si="152"/>
        <v>0</v>
      </c>
      <c r="W115" s="49"/>
      <c r="X115" s="100"/>
      <c r="Y115" s="493"/>
      <c r="Z115" s="494"/>
      <c r="AA115" s="495"/>
      <c r="AB115" s="495"/>
      <c r="AC115" s="496"/>
      <c r="AD115" s="497"/>
      <c r="AE115" s="498"/>
      <c r="AF115" s="498"/>
      <c r="AG115" s="499"/>
      <c r="AH115" s="498"/>
      <c r="AI115" s="498"/>
      <c r="AJ115" s="498"/>
      <c r="AK115" s="499"/>
      <c r="AL115" s="500"/>
    </row>
    <row r="116" spans="1:38" x14ac:dyDescent="0.25">
      <c r="A116" s="6">
        <v>1</v>
      </c>
      <c r="B116" s="49"/>
      <c r="C116" s="100"/>
      <c r="D116" s="473" t="str">
        <f>'（添付１ー②）設計計画'!D116</f>
        <v>3-11</v>
      </c>
      <c r="E116" s="624" t="str">
        <f>'（添付１ー②）設計計画'!E116</f>
        <v>茨田大宮枝線</v>
      </c>
      <c r="F116" s="474" t="str">
        <f>'（添付１ー②）設計計画'!F116</f>
        <v>FA</v>
      </c>
      <c r="G116" s="475">
        <f>'（添付１ー②）設計計画'!G116</f>
        <v>400</v>
      </c>
      <c r="H116" s="476">
        <f>'（添付１ー②）設計計画'!H116</f>
        <v>9</v>
      </c>
      <c r="I116" s="477">
        <f>'（添付１ー②）設計計画'!I116</f>
        <v>0</v>
      </c>
      <c r="J116" s="479">
        <f>'（添付１ー②）設計計画'!J116</f>
        <v>9</v>
      </c>
      <c r="K116" s="483">
        <f t="shared" si="35"/>
        <v>9</v>
      </c>
      <c r="L116" s="558"/>
      <c r="M116" s="559"/>
      <c r="N116" s="559"/>
      <c r="O116" s="560"/>
      <c r="P116" s="559"/>
      <c r="Q116" s="559"/>
      <c r="R116" s="559"/>
      <c r="S116" s="560"/>
      <c r="T116" s="561">
        <f t="shared" si="152"/>
        <v>0</v>
      </c>
      <c r="V116" s="6">
        <v>1</v>
      </c>
      <c r="W116" s="49"/>
      <c r="X116" s="100"/>
      <c r="Y116" s="473" t="str">
        <f t="shared" ref="Y116" si="263">D116</f>
        <v>3-11</v>
      </c>
      <c r="Z116" s="154" t="str">
        <f t="shared" ref="Z116" si="264">E116</f>
        <v>茨田大宮枝線</v>
      </c>
      <c r="AA116" s="88"/>
      <c r="AB116" s="88"/>
      <c r="AC116" s="89"/>
      <c r="AD116" s="53">
        <f t="shared" ref="AD116" si="265">IF(AND(ISNUMBER(L116),ISBLANK(M116)),$K116,0)</f>
        <v>0</v>
      </c>
      <c r="AE116" s="54">
        <f t="shared" ref="AE116" si="266">IF(AND(ISNUMBER(M116),ISBLANK(N116)),$K116,0)</f>
        <v>0</v>
      </c>
      <c r="AF116" s="54">
        <f t="shared" ref="AF116" si="267">IF(AND(ISNUMBER(N116),ISBLANK(O116)),$K116,0)</f>
        <v>0</v>
      </c>
      <c r="AG116" s="55">
        <f t="shared" ref="AG116" si="268">IF(AND(ISNUMBER(O116),ISBLANK(P116)),$K116,0)</f>
        <v>0</v>
      </c>
      <c r="AH116" s="54">
        <f t="shared" ref="AH116" si="269">IF(AND(ISNUMBER(P116),ISBLANK(Q116)),$K116,0)</f>
        <v>0</v>
      </c>
      <c r="AI116" s="54">
        <f t="shared" ref="AI116" si="270">IF(AND(ISNUMBER(Q116),ISBLANK(R116)),$K116,0)</f>
        <v>0</v>
      </c>
      <c r="AJ116" s="54">
        <f t="shared" ref="AJ116" si="271">IF(AND(ISNUMBER(R116),ISBLANK(S116)),$K116,0)</f>
        <v>0</v>
      </c>
      <c r="AK116" s="55">
        <f t="shared" ref="AK116" si="272">IF(ISNUMBER(S116),$K116,0)</f>
        <v>0</v>
      </c>
      <c r="AL116" s="56">
        <f t="shared" ref="AL116" si="273">SUM(AD116:AK116)</f>
        <v>0</v>
      </c>
    </row>
    <row r="117" spans="1:38" x14ac:dyDescent="0.25">
      <c r="B117" s="49"/>
      <c r="C117" s="100"/>
      <c r="D117" s="502"/>
      <c r="E117" s="524" t="s">
        <v>280</v>
      </c>
      <c r="F117" s="429"/>
      <c r="G117" s="430"/>
      <c r="H117" s="431"/>
      <c r="I117" s="432"/>
      <c r="J117" s="434"/>
      <c r="K117" s="447"/>
      <c r="L117" s="562"/>
      <c r="M117" s="563"/>
      <c r="N117" s="563"/>
      <c r="O117" s="564"/>
      <c r="P117" s="563"/>
      <c r="Q117" s="563"/>
      <c r="R117" s="563"/>
      <c r="S117" s="564"/>
      <c r="T117" s="565">
        <f t="shared" si="152"/>
        <v>0</v>
      </c>
      <c r="W117" s="49"/>
      <c r="X117" s="100"/>
      <c r="Y117" s="493"/>
      <c r="Z117" s="494"/>
      <c r="AA117" s="495"/>
      <c r="AB117" s="495"/>
      <c r="AC117" s="496"/>
      <c r="AD117" s="497"/>
      <c r="AE117" s="498"/>
      <c r="AF117" s="498"/>
      <c r="AG117" s="499"/>
      <c r="AH117" s="498"/>
      <c r="AI117" s="498"/>
      <c r="AJ117" s="498"/>
      <c r="AK117" s="499"/>
      <c r="AL117" s="500"/>
    </row>
    <row r="118" spans="1:38" x14ac:dyDescent="0.25">
      <c r="A118" s="6">
        <v>1</v>
      </c>
      <c r="B118" s="49"/>
      <c r="C118" s="100"/>
      <c r="D118" s="473" t="str">
        <f>'（添付１ー②）設計計画'!D118</f>
        <v>3-12</v>
      </c>
      <c r="E118" s="624" t="str">
        <f>'（添付１ー②）設計計画'!E118</f>
        <v>茨田大宮枝線</v>
      </c>
      <c r="F118" s="474" t="str">
        <f>'（添付１ー②）設計計画'!F118</f>
        <v>FA</v>
      </c>
      <c r="G118" s="475">
        <f>'（添付１ー②）設計計画'!G118</f>
        <v>400</v>
      </c>
      <c r="H118" s="476">
        <f>'（添付１ー②）設計計画'!H118</f>
        <v>15</v>
      </c>
      <c r="I118" s="477">
        <f>'（添付１ー②）設計計画'!I118</f>
        <v>0</v>
      </c>
      <c r="J118" s="479">
        <f>'（添付１ー②）設計計画'!J118</f>
        <v>32</v>
      </c>
      <c r="K118" s="483">
        <f t="shared" si="35"/>
        <v>32</v>
      </c>
      <c r="L118" s="558"/>
      <c r="M118" s="559"/>
      <c r="N118" s="559"/>
      <c r="O118" s="560"/>
      <c r="P118" s="559"/>
      <c r="Q118" s="559"/>
      <c r="R118" s="559"/>
      <c r="S118" s="560"/>
      <c r="T118" s="561">
        <f t="shared" si="152"/>
        <v>0</v>
      </c>
      <c r="V118" s="6">
        <v>1</v>
      </c>
      <c r="W118" s="49"/>
      <c r="X118" s="100"/>
      <c r="Y118" s="473" t="str">
        <f t="shared" si="36"/>
        <v>3-12</v>
      </c>
      <c r="Z118" s="154" t="str">
        <f t="shared" si="37"/>
        <v>茨田大宮枝線</v>
      </c>
      <c r="AA118" s="88"/>
      <c r="AB118" s="88"/>
      <c r="AC118" s="89"/>
      <c r="AD118" s="53">
        <f t="shared" si="44"/>
        <v>0</v>
      </c>
      <c r="AE118" s="54">
        <f t="shared" si="45"/>
        <v>0</v>
      </c>
      <c r="AF118" s="54">
        <f t="shared" si="46"/>
        <v>0</v>
      </c>
      <c r="AG118" s="55">
        <f t="shared" si="47"/>
        <v>0</v>
      </c>
      <c r="AH118" s="54">
        <f t="shared" si="48"/>
        <v>0</v>
      </c>
      <c r="AI118" s="54">
        <f t="shared" si="49"/>
        <v>0</v>
      </c>
      <c r="AJ118" s="54">
        <f t="shared" si="50"/>
        <v>0</v>
      </c>
      <c r="AK118" s="55">
        <f t="shared" si="51"/>
        <v>0</v>
      </c>
      <c r="AL118" s="56">
        <f t="shared" si="52"/>
        <v>0</v>
      </c>
    </row>
    <row r="119" spans="1:38" x14ac:dyDescent="0.25">
      <c r="B119" s="49"/>
      <c r="C119" s="100"/>
      <c r="D119" s="502"/>
      <c r="E119" s="524" t="s">
        <v>280</v>
      </c>
      <c r="F119" s="429"/>
      <c r="G119" s="430"/>
      <c r="H119" s="431"/>
      <c r="I119" s="432"/>
      <c r="J119" s="434"/>
      <c r="K119" s="447"/>
      <c r="L119" s="562"/>
      <c r="M119" s="563"/>
      <c r="N119" s="563"/>
      <c r="O119" s="564"/>
      <c r="P119" s="563"/>
      <c r="Q119" s="563"/>
      <c r="R119" s="563"/>
      <c r="S119" s="564"/>
      <c r="T119" s="565">
        <f t="shared" si="152"/>
        <v>0</v>
      </c>
      <c r="W119" s="49"/>
      <c r="X119" s="100"/>
      <c r="Y119" s="471"/>
      <c r="Z119" s="17"/>
      <c r="AA119" s="16"/>
      <c r="AB119" s="16"/>
      <c r="AC119" s="99"/>
      <c r="AD119" s="77"/>
      <c r="AE119" s="78"/>
      <c r="AF119" s="78"/>
      <c r="AG119" s="79"/>
      <c r="AH119" s="78"/>
      <c r="AI119" s="78"/>
      <c r="AJ119" s="78"/>
      <c r="AK119" s="79"/>
      <c r="AL119" s="80"/>
    </row>
    <row r="120" spans="1:38" x14ac:dyDescent="0.25">
      <c r="B120" s="49"/>
      <c r="C120" s="100"/>
      <c r="D120" s="446" t="str">
        <f>'（添付１ー②）設計計画'!D120</f>
        <v>3-12</v>
      </c>
      <c r="E120" s="503" t="str">
        <f>'（添付１ー②）設計計画'!E120</f>
        <v>茨田大宮枝線</v>
      </c>
      <c r="F120" s="429" t="str">
        <f>'（添付１ー②）設計計画'!F120</f>
        <v>FA</v>
      </c>
      <c r="G120" s="430">
        <f>'（添付１ー②）設計計画'!G120</f>
        <v>400</v>
      </c>
      <c r="H120" s="431">
        <f>'（添付１ー②）設計計画'!H120</f>
        <v>17</v>
      </c>
      <c r="I120" s="432">
        <f>'（添付１ー②）設計計画'!I120</f>
        <v>0</v>
      </c>
      <c r="J120" s="434">
        <f>'（添付１ー②）設計計画'!J120</f>
        <v>0</v>
      </c>
      <c r="K120" s="447">
        <f t="shared" si="35"/>
        <v>0</v>
      </c>
      <c r="L120" s="562"/>
      <c r="M120" s="563"/>
      <c r="N120" s="563"/>
      <c r="O120" s="564"/>
      <c r="P120" s="563"/>
      <c r="Q120" s="563"/>
      <c r="R120" s="563"/>
      <c r="S120" s="564"/>
      <c r="T120" s="565">
        <f t="shared" si="152"/>
        <v>0</v>
      </c>
      <c r="W120" s="49"/>
      <c r="X120" s="100"/>
      <c r="Y120" s="446" t="str">
        <f t="shared" si="36"/>
        <v>3-12</v>
      </c>
      <c r="Z120" s="428" t="str">
        <f t="shared" si="37"/>
        <v>茨田大宮枝線</v>
      </c>
      <c r="AA120" s="111"/>
      <c r="AB120" s="111"/>
      <c r="AC120" s="112"/>
      <c r="AD120" s="113">
        <f t="shared" si="44"/>
        <v>0</v>
      </c>
      <c r="AE120" s="114">
        <f t="shared" si="45"/>
        <v>0</v>
      </c>
      <c r="AF120" s="114">
        <f t="shared" si="46"/>
        <v>0</v>
      </c>
      <c r="AG120" s="115">
        <f t="shared" si="47"/>
        <v>0</v>
      </c>
      <c r="AH120" s="114">
        <f t="shared" si="48"/>
        <v>0</v>
      </c>
      <c r="AI120" s="114">
        <f t="shared" si="49"/>
        <v>0</v>
      </c>
      <c r="AJ120" s="114">
        <f t="shared" si="50"/>
        <v>0</v>
      </c>
      <c r="AK120" s="115">
        <f t="shared" si="51"/>
        <v>0</v>
      </c>
      <c r="AL120" s="116">
        <f t="shared" si="52"/>
        <v>0</v>
      </c>
    </row>
    <row r="121" spans="1:38" x14ac:dyDescent="0.25">
      <c r="B121" s="49"/>
      <c r="C121" s="100"/>
      <c r="D121" s="504"/>
      <c r="E121" s="524" t="s">
        <v>280</v>
      </c>
      <c r="F121" s="371"/>
      <c r="G121" s="375"/>
      <c r="H121" s="380"/>
      <c r="I121" s="381"/>
      <c r="J121" s="387"/>
      <c r="K121" s="391"/>
      <c r="L121" s="566"/>
      <c r="M121" s="567"/>
      <c r="N121" s="567"/>
      <c r="O121" s="568"/>
      <c r="P121" s="567"/>
      <c r="Q121" s="567"/>
      <c r="R121" s="567"/>
      <c r="S121" s="568"/>
      <c r="T121" s="569">
        <f t="shared" si="152"/>
        <v>0</v>
      </c>
      <c r="W121" s="49"/>
      <c r="X121" s="100"/>
      <c r="Y121" s="471"/>
      <c r="Z121" s="17"/>
      <c r="AA121" s="16"/>
      <c r="AB121" s="16"/>
      <c r="AC121" s="99"/>
      <c r="AD121" s="77"/>
      <c r="AE121" s="78"/>
      <c r="AF121" s="78"/>
      <c r="AG121" s="79"/>
      <c r="AH121" s="78"/>
      <c r="AI121" s="78"/>
      <c r="AJ121" s="78"/>
      <c r="AK121" s="79"/>
      <c r="AL121" s="80"/>
    </row>
    <row r="122" spans="1:38" x14ac:dyDescent="0.25">
      <c r="A122" s="6">
        <v>1</v>
      </c>
      <c r="B122" s="49"/>
      <c r="C122" s="100"/>
      <c r="D122" s="473" t="str">
        <f>'（添付１ー②）設計計画'!D122</f>
        <v>3-13</v>
      </c>
      <c r="E122" s="624" t="str">
        <f>'（添付１ー②）設計計画'!E122</f>
        <v>新東部幹線</v>
      </c>
      <c r="F122" s="474" t="str">
        <f>'（添付１ー②）設計計画'!F122</f>
        <v>FC</v>
      </c>
      <c r="G122" s="475">
        <f>'（添付１ー②）設計計画'!G122</f>
        <v>400</v>
      </c>
      <c r="H122" s="476">
        <f>'（添付１ー②）設計計画'!H122</f>
        <v>26</v>
      </c>
      <c r="I122" s="477">
        <f>'（添付１ー②）設計計画'!I122</f>
        <v>1313</v>
      </c>
      <c r="J122" s="479">
        <f>'（添付１ー②）設計計画'!J122</f>
        <v>1339</v>
      </c>
      <c r="K122" s="483">
        <f t="shared" si="35"/>
        <v>1339</v>
      </c>
      <c r="L122" s="558"/>
      <c r="M122" s="559"/>
      <c r="N122" s="559"/>
      <c r="O122" s="560"/>
      <c r="P122" s="559"/>
      <c r="Q122" s="559"/>
      <c r="R122" s="559"/>
      <c r="S122" s="560"/>
      <c r="T122" s="561">
        <f t="shared" si="152"/>
        <v>0</v>
      </c>
      <c r="V122" s="6">
        <v>1</v>
      </c>
      <c r="W122" s="49"/>
      <c r="X122" s="100"/>
      <c r="Y122" s="473" t="str">
        <f t="shared" si="36"/>
        <v>3-13</v>
      </c>
      <c r="Z122" s="154" t="str">
        <f t="shared" si="37"/>
        <v>新東部幹線</v>
      </c>
      <c r="AA122" s="88"/>
      <c r="AB122" s="88"/>
      <c r="AC122" s="89"/>
      <c r="AD122" s="53">
        <f t="shared" si="44"/>
        <v>0</v>
      </c>
      <c r="AE122" s="54">
        <f t="shared" si="45"/>
        <v>0</v>
      </c>
      <c r="AF122" s="54">
        <f t="shared" si="46"/>
        <v>0</v>
      </c>
      <c r="AG122" s="55">
        <f t="shared" si="47"/>
        <v>0</v>
      </c>
      <c r="AH122" s="54">
        <f t="shared" si="48"/>
        <v>0</v>
      </c>
      <c r="AI122" s="54">
        <f t="shared" si="49"/>
        <v>0</v>
      </c>
      <c r="AJ122" s="54">
        <f t="shared" si="50"/>
        <v>0</v>
      </c>
      <c r="AK122" s="55">
        <f t="shared" si="51"/>
        <v>0</v>
      </c>
      <c r="AL122" s="56">
        <f t="shared" si="52"/>
        <v>0</v>
      </c>
    </row>
    <row r="123" spans="1:38" x14ac:dyDescent="0.25">
      <c r="B123" s="49"/>
      <c r="C123" s="100"/>
      <c r="D123" s="504"/>
      <c r="E123" s="524" t="s">
        <v>280</v>
      </c>
      <c r="F123" s="371"/>
      <c r="G123" s="375"/>
      <c r="H123" s="380"/>
      <c r="I123" s="381"/>
      <c r="J123" s="387"/>
      <c r="K123" s="391"/>
      <c r="L123" s="566"/>
      <c r="M123" s="567"/>
      <c r="N123" s="567"/>
      <c r="O123" s="568"/>
      <c r="P123" s="567"/>
      <c r="Q123" s="567"/>
      <c r="R123" s="567"/>
      <c r="S123" s="568"/>
      <c r="T123" s="569">
        <f t="shared" si="152"/>
        <v>0</v>
      </c>
      <c r="W123" s="49"/>
      <c r="X123" s="100"/>
      <c r="Y123" s="493"/>
      <c r="Z123" s="494"/>
      <c r="AA123" s="495"/>
      <c r="AB123" s="495"/>
      <c r="AC123" s="496"/>
      <c r="AD123" s="497"/>
      <c r="AE123" s="498"/>
      <c r="AF123" s="498"/>
      <c r="AG123" s="499"/>
      <c r="AH123" s="498"/>
      <c r="AI123" s="498"/>
      <c r="AJ123" s="498"/>
      <c r="AK123" s="499"/>
      <c r="AL123" s="500"/>
    </row>
    <row r="124" spans="1:38" x14ac:dyDescent="0.25">
      <c r="A124" s="6">
        <v>1</v>
      </c>
      <c r="B124" s="49"/>
      <c r="C124" s="100"/>
      <c r="D124" s="473" t="str">
        <f>'（添付１ー②）設計計画'!D124</f>
        <v>3-14</v>
      </c>
      <c r="E124" s="624" t="str">
        <f>'（添付１ー②）設計計画'!E124</f>
        <v>新東部幹線</v>
      </c>
      <c r="F124" s="474" t="str">
        <f>'（添付１ー②）設計計画'!F124</f>
        <v>FA</v>
      </c>
      <c r="G124" s="475">
        <f>'（添付１ー②）設計計画'!G124</f>
        <v>500</v>
      </c>
      <c r="H124" s="476">
        <f>'（添付１ー②）設計計画'!H124</f>
        <v>6</v>
      </c>
      <c r="I124" s="477">
        <f>'（添付１ー②）設計計画'!I124</f>
        <v>1454</v>
      </c>
      <c r="J124" s="479">
        <f>'（添付１ー②）設計計画'!J124</f>
        <v>1460</v>
      </c>
      <c r="K124" s="483">
        <f t="shared" si="35"/>
        <v>1460</v>
      </c>
      <c r="L124" s="558"/>
      <c r="M124" s="559"/>
      <c r="N124" s="559"/>
      <c r="O124" s="560"/>
      <c r="P124" s="559"/>
      <c r="Q124" s="559"/>
      <c r="R124" s="559"/>
      <c r="S124" s="560"/>
      <c r="T124" s="561">
        <f t="shared" si="152"/>
        <v>0</v>
      </c>
      <c r="V124" s="6">
        <v>1</v>
      </c>
      <c r="W124" s="49"/>
      <c r="X124" s="100"/>
      <c r="Y124" s="473" t="str">
        <f t="shared" ref="Y124" si="274">D124</f>
        <v>3-14</v>
      </c>
      <c r="Z124" s="154" t="str">
        <f t="shared" ref="Z124" si="275">E124</f>
        <v>新東部幹線</v>
      </c>
      <c r="AA124" s="88"/>
      <c r="AB124" s="88"/>
      <c r="AC124" s="89"/>
      <c r="AD124" s="53">
        <f t="shared" ref="AD124" si="276">IF(AND(ISNUMBER(L124),ISBLANK(M124)),$K124,0)</f>
        <v>0</v>
      </c>
      <c r="AE124" s="54">
        <f t="shared" ref="AE124" si="277">IF(AND(ISNUMBER(M124),ISBLANK(N124)),$K124,0)</f>
        <v>0</v>
      </c>
      <c r="AF124" s="54">
        <f t="shared" ref="AF124" si="278">IF(AND(ISNUMBER(N124),ISBLANK(O124)),$K124,0)</f>
        <v>0</v>
      </c>
      <c r="AG124" s="55">
        <f t="shared" ref="AG124" si="279">IF(AND(ISNUMBER(O124),ISBLANK(P124)),$K124,0)</f>
        <v>0</v>
      </c>
      <c r="AH124" s="54">
        <f t="shared" ref="AH124" si="280">IF(AND(ISNUMBER(P124),ISBLANK(Q124)),$K124,0)</f>
        <v>0</v>
      </c>
      <c r="AI124" s="54">
        <f t="shared" ref="AI124" si="281">IF(AND(ISNUMBER(Q124),ISBLANK(R124)),$K124,0)</f>
        <v>0</v>
      </c>
      <c r="AJ124" s="54">
        <f t="shared" ref="AJ124" si="282">IF(AND(ISNUMBER(R124),ISBLANK(S124)),$K124,0)</f>
        <v>0</v>
      </c>
      <c r="AK124" s="55">
        <f t="shared" ref="AK124" si="283">IF(ISNUMBER(S124),$K124,0)</f>
        <v>0</v>
      </c>
      <c r="AL124" s="56">
        <f t="shared" ref="AL124" si="284">SUM(AD124:AK124)</f>
        <v>0</v>
      </c>
    </row>
    <row r="125" spans="1:38" x14ac:dyDescent="0.25">
      <c r="B125" s="49"/>
      <c r="C125" s="100"/>
      <c r="D125" s="502"/>
      <c r="E125" s="524" t="s">
        <v>280</v>
      </c>
      <c r="F125" s="429"/>
      <c r="G125" s="430"/>
      <c r="H125" s="431"/>
      <c r="I125" s="432"/>
      <c r="J125" s="434"/>
      <c r="K125" s="447"/>
      <c r="L125" s="562"/>
      <c r="M125" s="563"/>
      <c r="N125" s="563"/>
      <c r="O125" s="564"/>
      <c r="P125" s="563"/>
      <c r="Q125" s="563"/>
      <c r="R125" s="563"/>
      <c r="S125" s="564"/>
      <c r="T125" s="565">
        <f t="shared" si="152"/>
        <v>0</v>
      </c>
      <c r="W125" s="49"/>
      <c r="X125" s="100"/>
      <c r="Y125" s="493"/>
      <c r="Z125" s="494"/>
      <c r="AA125" s="495"/>
      <c r="AB125" s="495"/>
      <c r="AC125" s="496"/>
      <c r="AD125" s="497"/>
      <c r="AE125" s="498"/>
      <c r="AF125" s="498"/>
      <c r="AG125" s="499"/>
      <c r="AH125" s="498"/>
      <c r="AI125" s="498"/>
      <c r="AJ125" s="498"/>
      <c r="AK125" s="499"/>
      <c r="AL125" s="500"/>
    </row>
    <row r="126" spans="1:38" x14ac:dyDescent="0.25">
      <c r="A126" s="6">
        <v>1</v>
      </c>
      <c r="B126" s="49"/>
      <c r="C126" s="100"/>
      <c r="D126" s="473" t="str">
        <f>'（添付１ー②）設計計画'!D126</f>
        <v>4-01</v>
      </c>
      <c r="E126" s="624" t="str">
        <f>'（添付１ー②）設計計画'!E126</f>
        <v>築港枝線</v>
      </c>
      <c r="F126" s="474" t="str">
        <f>'（添付１ー②）設計計画'!F126</f>
        <v>FC</v>
      </c>
      <c r="G126" s="475">
        <f>'（添付１ー②）設計計画'!G126</f>
        <v>400</v>
      </c>
      <c r="H126" s="476">
        <f>'（添付１ー②）設計計画'!H126</f>
        <v>117</v>
      </c>
      <c r="I126" s="477">
        <f>'（添付１ー②）設計計画'!I126</f>
        <v>0</v>
      </c>
      <c r="J126" s="479">
        <f>'（添付１ー②）設計計画'!J126</f>
        <v>144</v>
      </c>
      <c r="K126" s="483">
        <f t="shared" si="35"/>
        <v>144</v>
      </c>
      <c r="L126" s="558"/>
      <c r="M126" s="559"/>
      <c r="N126" s="559"/>
      <c r="O126" s="560"/>
      <c r="P126" s="559"/>
      <c r="Q126" s="559"/>
      <c r="R126" s="559"/>
      <c r="S126" s="560"/>
      <c r="T126" s="561">
        <f t="shared" si="152"/>
        <v>0</v>
      </c>
      <c r="V126" s="6">
        <v>1</v>
      </c>
      <c r="W126" s="49"/>
      <c r="X126" s="100"/>
      <c r="Y126" s="473" t="str">
        <f t="shared" si="36"/>
        <v>4-01</v>
      </c>
      <c r="Z126" s="154" t="str">
        <f t="shared" si="37"/>
        <v>築港枝線</v>
      </c>
      <c r="AA126" s="88"/>
      <c r="AB126" s="88"/>
      <c r="AC126" s="89"/>
      <c r="AD126" s="53">
        <f t="shared" si="44"/>
        <v>0</v>
      </c>
      <c r="AE126" s="54">
        <f t="shared" si="45"/>
        <v>0</v>
      </c>
      <c r="AF126" s="54">
        <f t="shared" si="46"/>
        <v>0</v>
      </c>
      <c r="AG126" s="55">
        <f t="shared" si="47"/>
        <v>0</v>
      </c>
      <c r="AH126" s="54">
        <f t="shared" si="48"/>
        <v>0</v>
      </c>
      <c r="AI126" s="54">
        <f t="shared" si="49"/>
        <v>0</v>
      </c>
      <c r="AJ126" s="54">
        <f t="shared" si="50"/>
        <v>0</v>
      </c>
      <c r="AK126" s="55">
        <f t="shared" si="51"/>
        <v>0</v>
      </c>
      <c r="AL126" s="56">
        <f t="shared" si="52"/>
        <v>0</v>
      </c>
    </row>
    <row r="127" spans="1:38" x14ac:dyDescent="0.25">
      <c r="B127" s="49"/>
      <c r="C127" s="100"/>
      <c r="D127" s="502"/>
      <c r="E127" s="524" t="s">
        <v>280</v>
      </c>
      <c r="F127" s="429"/>
      <c r="G127" s="430"/>
      <c r="H127" s="431"/>
      <c r="I127" s="432"/>
      <c r="J127" s="434"/>
      <c r="K127" s="447"/>
      <c r="L127" s="562"/>
      <c r="M127" s="563"/>
      <c r="N127" s="563"/>
      <c r="O127" s="564"/>
      <c r="P127" s="563"/>
      <c r="Q127" s="563"/>
      <c r="R127" s="563"/>
      <c r="S127" s="564"/>
      <c r="T127" s="565">
        <f t="shared" si="152"/>
        <v>0</v>
      </c>
      <c r="W127" s="49"/>
      <c r="X127" s="100"/>
      <c r="Y127" s="471"/>
      <c r="Z127" s="17"/>
      <c r="AA127" s="16"/>
      <c r="AB127" s="16"/>
      <c r="AC127" s="99"/>
      <c r="AD127" s="77"/>
      <c r="AE127" s="78"/>
      <c r="AF127" s="78"/>
      <c r="AG127" s="79"/>
      <c r="AH127" s="78"/>
      <c r="AI127" s="78"/>
      <c r="AJ127" s="78"/>
      <c r="AK127" s="79"/>
      <c r="AL127" s="80"/>
    </row>
    <row r="128" spans="1:38" x14ac:dyDescent="0.25">
      <c r="B128" s="49"/>
      <c r="C128" s="100"/>
      <c r="D128" s="446" t="str">
        <f>'（添付１ー②）設計計画'!D128</f>
        <v>4-01</v>
      </c>
      <c r="E128" s="503" t="str">
        <f>'（添付１ー②）設計計画'!E128</f>
        <v>築港枝線</v>
      </c>
      <c r="F128" s="429" t="str">
        <f>'（添付１ー②）設計計画'!F128</f>
        <v>FC</v>
      </c>
      <c r="G128" s="430">
        <f>'（添付１ー②）設計計画'!G128</f>
        <v>300</v>
      </c>
      <c r="H128" s="431">
        <f>'（添付１ー②）設計計画'!H128</f>
        <v>27</v>
      </c>
      <c r="I128" s="432">
        <f>'（添付１ー②）設計計画'!I128</f>
        <v>0</v>
      </c>
      <c r="J128" s="434">
        <f>'（添付１ー②）設計計画'!J128</f>
        <v>0</v>
      </c>
      <c r="K128" s="447">
        <f t="shared" si="35"/>
        <v>0</v>
      </c>
      <c r="L128" s="562"/>
      <c r="M128" s="563"/>
      <c r="N128" s="563"/>
      <c r="O128" s="564"/>
      <c r="P128" s="563"/>
      <c r="Q128" s="563"/>
      <c r="R128" s="563"/>
      <c r="S128" s="564"/>
      <c r="T128" s="565">
        <f t="shared" si="152"/>
        <v>0</v>
      </c>
      <c r="W128" s="49"/>
      <c r="X128" s="100"/>
      <c r="Y128" s="446" t="str">
        <f t="shared" si="36"/>
        <v>4-01</v>
      </c>
      <c r="Z128" s="428" t="str">
        <f t="shared" si="37"/>
        <v>築港枝線</v>
      </c>
      <c r="AA128" s="111"/>
      <c r="AB128" s="111"/>
      <c r="AC128" s="112"/>
      <c r="AD128" s="113">
        <f t="shared" si="44"/>
        <v>0</v>
      </c>
      <c r="AE128" s="114">
        <f t="shared" si="45"/>
        <v>0</v>
      </c>
      <c r="AF128" s="114">
        <f t="shared" si="46"/>
        <v>0</v>
      </c>
      <c r="AG128" s="115">
        <f t="shared" si="47"/>
        <v>0</v>
      </c>
      <c r="AH128" s="114">
        <f t="shared" si="48"/>
        <v>0</v>
      </c>
      <c r="AI128" s="114">
        <f t="shared" si="49"/>
        <v>0</v>
      </c>
      <c r="AJ128" s="114">
        <f t="shared" si="50"/>
        <v>0</v>
      </c>
      <c r="AK128" s="115">
        <f t="shared" si="51"/>
        <v>0</v>
      </c>
      <c r="AL128" s="116">
        <f t="shared" si="52"/>
        <v>0</v>
      </c>
    </row>
    <row r="129" spans="1:38" x14ac:dyDescent="0.25">
      <c r="B129" s="49"/>
      <c r="C129" s="100"/>
      <c r="D129" s="502"/>
      <c r="E129" s="524" t="s">
        <v>280</v>
      </c>
      <c r="F129" s="429"/>
      <c r="G129" s="430"/>
      <c r="H129" s="431"/>
      <c r="I129" s="432"/>
      <c r="J129" s="434"/>
      <c r="K129" s="447"/>
      <c r="L129" s="562"/>
      <c r="M129" s="563"/>
      <c r="N129" s="563"/>
      <c r="O129" s="564"/>
      <c r="P129" s="563"/>
      <c r="Q129" s="563"/>
      <c r="R129" s="563"/>
      <c r="S129" s="564"/>
      <c r="T129" s="565">
        <f t="shared" si="152"/>
        <v>0</v>
      </c>
      <c r="W129" s="49"/>
      <c r="X129" s="100"/>
      <c r="Y129" s="471"/>
      <c r="Z129" s="17"/>
      <c r="AA129" s="16"/>
      <c r="AB129" s="16"/>
      <c r="AC129" s="99"/>
      <c r="AD129" s="77"/>
      <c r="AE129" s="78"/>
      <c r="AF129" s="78"/>
      <c r="AG129" s="79"/>
      <c r="AH129" s="78"/>
      <c r="AI129" s="78"/>
      <c r="AJ129" s="78"/>
      <c r="AK129" s="79"/>
      <c r="AL129" s="80"/>
    </row>
    <row r="130" spans="1:38" x14ac:dyDescent="0.25">
      <c r="A130" s="6">
        <v>1</v>
      </c>
      <c r="B130" s="49"/>
      <c r="C130" s="100"/>
      <c r="D130" s="473" t="str">
        <f>'（添付１ー②）設計計画'!D130</f>
        <v>4-02</v>
      </c>
      <c r="E130" s="624" t="str">
        <f>'（添付１ー②）設計計画'!E130</f>
        <v>池島枝管</v>
      </c>
      <c r="F130" s="474" t="str">
        <f>'（添付１ー②）設計計画'!F130</f>
        <v>FA</v>
      </c>
      <c r="G130" s="475">
        <f>'（添付１ー②）設計計画'!G130</f>
        <v>600</v>
      </c>
      <c r="H130" s="476">
        <f>'（添付１ー②）設計計画'!H130</f>
        <v>579</v>
      </c>
      <c r="I130" s="477">
        <f>'（添付１ー②）設計計画'!I130</f>
        <v>0</v>
      </c>
      <c r="J130" s="479">
        <f>'（添付１ー②）設計計画'!J130</f>
        <v>603</v>
      </c>
      <c r="K130" s="483">
        <f t="shared" si="35"/>
        <v>603</v>
      </c>
      <c r="L130" s="558"/>
      <c r="M130" s="559"/>
      <c r="N130" s="559"/>
      <c r="O130" s="560"/>
      <c r="P130" s="559"/>
      <c r="Q130" s="559"/>
      <c r="R130" s="559"/>
      <c r="S130" s="560"/>
      <c r="T130" s="561">
        <f t="shared" si="152"/>
        <v>0</v>
      </c>
      <c r="V130" s="6">
        <v>1</v>
      </c>
      <c r="W130" s="49"/>
      <c r="X130" s="100"/>
      <c r="Y130" s="473" t="str">
        <f t="shared" si="36"/>
        <v>4-02</v>
      </c>
      <c r="Z130" s="154" t="str">
        <f t="shared" si="37"/>
        <v>池島枝管</v>
      </c>
      <c r="AA130" s="88"/>
      <c r="AB130" s="88"/>
      <c r="AC130" s="89"/>
      <c r="AD130" s="53">
        <f t="shared" si="44"/>
        <v>0</v>
      </c>
      <c r="AE130" s="54">
        <f t="shared" si="45"/>
        <v>0</v>
      </c>
      <c r="AF130" s="54">
        <f t="shared" si="46"/>
        <v>0</v>
      </c>
      <c r="AG130" s="55">
        <f t="shared" si="47"/>
        <v>0</v>
      </c>
      <c r="AH130" s="54">
        <f t="shared" si="48"/>
        <v>0</v>
      </c>
      <c r="AI130" s="54">
        <f t="shared" si="49"/>
        <v>0</v>
      </c>
      <c r="AJ130" s="54">
        <f t="shared" si="50"/>
        <v>0</v>
      </c>
      <c r="AK130" s="55">
        <f t="shared" si="51"/>
        <v>0</v>
      </c>
      <c r="AL130" s="56">
        <f t="shared" si="52"/>
        <v>0</v>
      </c>
    </row>
    <row r="131" spans="1:38" x14ac:dyDescent="0.25">
      <c r="B131" s="49"/>
      <c r="C131" s="100"/>
      <c r="D131" s="502"/>
      <c r="E131" s="524" t="s">
        <v>280</v>
      </c>
      <c r="F131" s="429"/>
      <c r="G131" s="430"/>
      <c r="H131" s="431"/>
      <c r="I131" s="432"/>
      <c r="J131" s="434"/>
      <c r="K131" s="447"/>
      <c r="L131" s="562"/>
      <c r="M131" s="563"/>
      <c r="N131" s="563"/>
      <c r="O131" s="564"/>
      <c r="P131" s="563"/>
      <c r="Q131" s="563"/>
      <c r="R131" s="563"/>
      <c r="S131" s="564"/>
      <c r="T131" s="565">
        <f t="shared" si="152"/>
        <v>0</v>
      </c>
      <c r="W131" s="49"/>
      <c r="X131" s="100"/>
      <c r="Y131" s="463"/>
      <c r="Z131" s="458"/>
      <c r="AA131" s="485"/>
      <c r="AB131" s="485"/>
      <c r="AC131" s="492"/>
      <c r="AD131" s="459"/>
      <c r="AE131" s="460"/>
      <c r="AF131" s="460"/>
      <c r="AG131" s="461"/>
      <c r="AH131" s="460"/>
      <c r="AI131" s="460"/>
      <c r="AJ131" s="460"/>
      <c r="AK131" s="461"/>
      <c r="AL131" s="462"/>
    </row>
    <row r="132" spans="1:38" x14ac:dyDescent="0.25">
      <c r="B132" s="49"/>
      <c r="C132" s="100"/>
      <c r="D132" s="446" t="str">
        <f>'（添付１ー②）設計計画'!D132</f>
        <v>4-02</v>
      </c>
      <c r="E132" s="503" t="str">
        <f>'（添付１ー②）設計計画'!E132</f>
        <v>池島枝管</v>
      </c>
      <c r="F132" s="429" t="str">
        <f>'（添付１ー②）設計計画'!F132</f>
        <v>FA</v>
      </c>
      <c r="G132" s="430">
        <f>'（添付１ー②）設計計画'!G132</f>
        <v>400</v>
      </c>
      <c r="H132" s="431">
        <f>'（添付１ー②）設計計画'!H132</f>
        <v>24</v>
      </c>
      <c r="I132" s="432">
        <f>'（添付１ー②）設計計画'!I132</f>
        <v>0</v>
      </c>
      <c r="J132" s="434">
        <f>'（添付１ー②）設計計画'!J132</f>
        <v>0</v>
      </c>
      <c r="K132" s="447">
        <f t="shared" si="35"/>
        <v>0</v>
      </c>
      <c r="L132" s="562"/>
      <c r="M132" s="563"/>
      <c r="N132" s="563"/>
      <c r="O132" s="564"/>
      <c r="P132" s="563"/>
      <c r="Q132" s="563"/>
      <c r="R132" s="563"/>
      <c r="S132" s="564"/>
      <c r="T132" s="565">
        <f t="shared" si="152"/>
        <v>0</v>
      </c>
      <c r="W132" s="49"/>
      <c r="X132" s="100"/>
      <c r="Y132" s="446" t="str">
        <f t="shared" si="36"/>
        <v>4-02</v>
      </c>
      <c r="Z132" s="428" t="str">
        <f t="shared" si="37"/>
        <v>池島枝管</v>
      </c>
      <c r="AA132" s="111"/>
      <c r="AB132" s="111"/>
      <c r="AC132" s="112"/>
      <c r="AD132" s="113">
        <f t="shared" si="44"/>
        <v>0</v>
      </c>
      <c r="AE132" s="114">
        <f t="shared" si="45"/>
        <v>0</v>
      </c>
      <c r="AF132" s="114">
        <f t="shared" si="46"/>
        <v>0</v>
      </c>
      <c r="AG132" s="115">
        <f t="shared" si="47"/>
        <v>0</v>
      </c>
      <c r="AH132" s="114">
        <f t="shared" si="48"/>
        <v>0</v>
      </c>
      <c r="AI132" s="114">
        <f t="shared" si="49"/>
        <v>0</v>
      </c>
      <c r="AJ132" s="114">
        <f t="shared" si="50"/>
        <v>0</v>
      </c>
      <c r="AK132" s="115">
        <f t="shared" si="51"/>
        <v>0</v>
      </c>
      <c r="AL132" s="116">
        <f t="shared" si="52"/>
        <v>0</v>
      </c>
    </row>
    <row r="133" spans="1:38" x14ac:dyDescent="0.25">
      <c r="B133" s="49"/>
      <c r="C133" s="100"/>
      <c r="D133" s="504"/>
      <c r="E133" s="524" t="s">
        <v>280</v>
      </c>
      <c r="F133" s="371"/>
      <c r="G133" s="375"/>
      <c r="H133" s="380"/>
      <c r="I133" s="381"/>
      <c r="J133" s="387"/>
      <c r="K133" s="391"/>
      <c r="L133" s="566"/>
      <c r="M133" s="567"/>
      <c r="N133" s="567"/>
      <c r="O133" s="568"/>
      <c r="P133" s="567"/>
      <c r="Q133" s="567"/>
      <c r="R133" s="567"/>
      <c r="S133" s="568"/>
      <c r="T133" s="569">
        <f t="shared" si="152"/>
        <v>0</v>
      </c>
      <c r="W133" s="49"/>
      <c r="X133" s="100"/>
      <c r="Y133" s="471"/>
      <c r="Z133" s="17"/>
      <c r="AA133" s="16"/>
      <c r="AB133" s="16"/>
      <c r="AC133" s="99"/>
      <c r="AD133" s="77"/>
      <c r="AE133" s="78"/>
      <c r="AF133" s="78"/>
      <c r="AG133" s="79"/>
      <c r="AH133" s="78"/>
      <c r="AI133" s="78"/>
      <c r="AJ133" s="78"/>
      <c r="AK133" s="79"/>
      <c r="AL133" s="80"/>
    </row>
    <row r="134" spans="1:38" x14ac:dyDescent="0.25">
      <c r="A134" s="6">
        <v>1</v>
      </c>
      <c r="B134" s="49"/>
      <c r="C134" s="100"/>
      <c r="D134" s="473" t="str">
        <f>'（添付１ー②）設計計画'!D134</f>
        <v>4-03</v>
      </c>
      <c r="E134" s="624" t="str">
        <f>'（添付１ー②）設計計画'!E134</f>
        <v>西部幹線</v>
      </c>
      <c r="F134" s="474" t="str">
        <f>'（添付１ー②）設計計画'!F134</f>
        <v>CC</v>
      </c>
      <c r="G134" s="475">
        <f>'（添付１ー②）設計計画'!G134</f>
        <v>900</v>
      </c>
      <c r="H134" s="476">
        <f>'（添付１ー②）設計計画'!H134</f>
        <v>7</v>
      </c>
      <c r="I134" s="477">
        <f>'（添付１ー②）設計計画'!I134</f>
        <v>44</v>
      </c>
      <c r="J134" s="479">
        <f>'（添付１ー②）設計計画'!J134</f>
        <v>51</v>
      </c>
      <c r="K134" s="483">
        <f t="shared" si="35"/>
        <v>51</v>
      </c>
      <c r="L134" s="558"/>
      <c r="M134" s="559"/>
      <c r="N134" s="559"/>
      <c r="O134" s="560"/>
      <c r="P134" s="559"/>
      <c r="Q134" s="559"/>
      <c r="R134" s="559"/>
      <c r="S134" s="560"/>
      <c r="T134" s="561">
        <f t="shared" si="152"/>
        <v>0</v>
      </c>
      <c r="V134" s="6">
        <v>1</v>
      </c>
      <c r="W134" s="49"/>
      <c r="X134" s="100"/>
      <c r="Y134" s="473" t="str">
        <f t="shared" si="36"/>
        <v>4-03</v>
      </c>
      <c r="Z134" s="154" t="str">
        <f t="shared" si="37"/>
        <v>西部幹線</v>
      </c>
      <c r="AA134" s="88"/>
      <c r="AB134" s="88"/>
      <c r="AC134" s="89"/>
      <c r="AD134" s="53">
        <f t="shared" si="44"/>
        <v>0</v>
      </c>
      <c r="AE134" s="54">
        <f t="shared" si="45"/>
        <v>0</v>
      </c>
      <c r="AF134" s="54">
        <f t="shared" si="46"/>
        <v>0</v>
      </c>
      <c r="AG134" s="55">
        <f t="shared" si="47"/>
        <v>0</v>
      </c>
      <c r="AH134" s="54">
        <f t="shared" si="48"/>
        <v>0</v>
      </c>
      <c r="AI134" s="54">
        <f t="shared" si="49"/>
        <v>0</v>
      </c>
      <c r="AJ134" s="54">
        <f t="shared" si="50"/>
        <v>0</v>
      </c>
      <c r="AK134" s="55">
        <f t="shared" si="51"/>
        <v>0</v>
      </c>
      <c r="AL134" s="56">
        <f t="shared" si="52"/>
        <v>0</v>
      </c>
    </row>
    <row r="135" spans="1:38" x14ac:dyDescent="0.25">
      <c r="B135" s="49"/>
      <c r="C135" s="100"/>
      <c r="D135" s="504"/>
      <c r="E135" s="524" t="s">
        <v>280</v>
      </c>
      <c r="F135" s="371"/>
      <c r="G135" s="375"/>
      <c r="H135" s="380"/>
      <c r="I135" s="381"/>
      <c r="J135" s="387"/>
      <c r="K135" s="391"/>
      <c r="L135" s="566"/>
      <c r="M135" s="567"/>
      <c r="N135" s="567"/>
      <c r="O135" s="568"/>
      <c r="P135" s="567"/>
      <c r="Q135" s="567"/>
      <c r="R135" s="567"/>
      <c r="S135" s="568"/>
      <c r="T135" s="569">
        <f t="shared" si="152"/>
        <v>0</v>
      </c>
      <c r="W135" s="49"/>
      <c r="X135" s="100"/>
      <c r="Y135" s="493"/>
      <c r="Z135" s="494"/>
      <c r="AA135" s="495"/>
      <c r="AB135" s="495"/>
      <c r="AC135" s="496"/>
      <c r="AD135" s="497"/>
      <c r="AE135" s="498"/>
      <c r="AF135" s="498"/>
      <c r="AG135" s="499"/>
      <c r="AH135" s="498"/>
      <c r="AI135" s="498"/>
      <c r="AJ135" s="498"/>
      <c r="AK135" s="499"/>
      <c r="AL135" s="500"/>
    </row>
    <row r="136" spans="1:38" x14ac:dyDescent="0.25">
      <c r="A136" s="6">
        <v>1</v>
      </c>
      <c r="B136" s="49"/>
      <c r="C136" s="100"/>
      <c r="D136" s="473" t="str">
        <f>'（添付１ー②）設計計画'!D136</f>
        <v>4-04</v>
      </c>
      <c r="E136" s="624" t="str">
        <f>'（添付１ー②）設計計画'!E136</f>
        <v>池島枝管</v>
      </c>
      <c r="F136" s="474" t="str">
        <f>'（添付１ー②）設計計画'!F136</f>
        <v>FA</v>
      </c>
      <c r="G136" s="475">
        <f>'（添付１ー②）設計計画'!G136</f>
        <v>600</v>
      </c>
      <c r="H136" s="476">
        <f>'（添付１ー②）設計計画'!H136</f>
        <v>14</v>
      </c>
      <c r="I136" s="477">
        <f>'（添付１ー②）設計計画'!I136</f>
        <v>0</v>
      </c>
      <c r="J136" s="479">
        <f>'（添付１ー②）設計計画'!J136</f>
        <v>14</v>
      </c>
      <c r="K136" s="483">
        <f t="shared" si="35"/>
        <v>14</v>
      </c>
      <c r="L136" s="558"/>
      <c r="M136" s="559"/>
      <c r="N136" s="559"/>
      <c r="O136" s="560"/>
      <c r="P136" s="559"/>
      <c r="Q136" s="559"/>
      <c r="R136" s="559"/>
      <c r="S136" s="560"/>
      <c r="T136" s="561">
        <f t="shared" si="152"/>
        <v>0</v>
      </c>
      <c r="V136" s="6">
        <v>1</v>
      </c>
      <c r="W136" s="49"/>
      <c r="X136" s="100"/>
      <c r="Y136" s="473" t="str">
        <f t="shared" ref="Y136" si="285">D136</f>
        <v>4-04</v>
      </c>
      <c r="Z136" s="154" t="str">
        <f t="shared" ref="Z136" si="286">E136</f>
        <v>池島枝管</v>
      </c>
      <c r="AA136" s="88"/>
      <c r="AB136" s="88"/>
      <c r="AC136" s="89"/>
      <c r="AD136" s="53">
        <f t="shared" ref="AD136" si="287">IF(AND(ISNUMBER(L136),ISBLANK(M136)),$K136,0)</f>
        <v>0</v>
      </c>
      <c r="AE136" s="54">
        <f t="shared" ref="AE136" si="288">IF(AND(ISNUMBER(M136),ISBLANK(N136)),$K136,0)</f>
        <v>0</v>
      </c>
      <c r="AF136" s="54">
        <f t="shared" ref="AF136" si="289">IF(AND(ISNUMBER(N136),ISBLANK(O136)),$K136,0)</f>
        <v>0</v>
      </c>
      <c r="AG136" s="55">
        <f t="shared" ref="AG136" si="290">IF(AND(ISNUMBER(O136),ISBLANK(P136)),$K136,0)</f>
        <v>0</v>
      </c>
      <c r="AH136" s="54">
        <f t="shared" ref="AH136" si="291">IF(AND(ISNUMBER(P136),ISBLANK(Q136)),$K136,0)</f>
        <v>0</v>
      </c>
      <c r="AI136" s="54">
        <f t="shared" ref="AI136" si="292">IF(AND(ISNUMBER(Q136),ISBLANK(R136)),$K136,0)</f>
        <v>0</v>
      </c>
      <c r="AJ136" s="54">
        <f t="shared" ref="AJ136" si="293">IF(AND(ISNUMBER(R136),ISBLANK(S136)),$K136,0)</f>
        <v>0</v>
      </c>
      <c r="AK136" s="55">
        <f t="shared" ref="AK136" si="294">IF(ISNUMBER(S136),$K136,0)</f>
        <v>0</v>
      </c>
      <c r="AL136" s="56">
        <f t="shared" ref="AL136" si="295">SUM(AD136:AK136)</f>
        <v>0</v>
      </c>
    </row>
    <row r="137" spans="1:38" x14ac:dyDescent="0.25">
      <c r="B137" s="49"/>
      <c r="C137" s="100"/>
      <c r="D137" s="504"/>
      <c r="E137" s="524" t="s">
        <v>280</v>
      </c>
      <c r="F137" s="371"/>
      <c r="G137" s="375"/>
      <c r="H137" s="380"/>
      <c r="I137" s="381"/>
      <c r="J137" s="387"/>
      <c r="K137" s="391"/>
      <c r="L137" s="566"/>
      <c r="M137" s="567"/>
      <c r="N137" s="567"/>
      <c r="O137" s="568"/>
      <c r="P137" s="567"/>
      <c r="Q137" s="567"/>
      <c r="R137" s="567"/>
      <c r="S137" s="568"/>
      <c r="T137" s="569">
        <f t="shared" ref="T137:T200" si="296">SUM(L137:S137)</f>
        <v>0</v>
      </c>
      <c r="W137" s="49"/>
      <c r="X137" s="100"/>
      <c r="Y137" s="493"/>
      <c r="Z137" s="494"/>
      <c r="AA137" s="495"/>
      <c r="AB137" s="495"/>
      <c r="AC137" s="496"/>
      <c r="AD137" s="497"/>
      <c r="AE137" s="498"/>
      <c r="AF137" s="498"/>
      <c r="AG137" s="499"/>
      <c r="AH137" s="498"/>
      <c r="AI137" s="498"/>
      <c r="AJ137" s="498"/>
      <c r="AK137" s="499"/>
      <c r="AL137" s="500"/>
    </row>
    <row r="138" spans="1:38" x14ac:dyDescent="0.25">
      <c r="A138" s="6">
        <v>1</v>
      </c>
      <c r="B138" s="49"/>
      <c r="C138" s="100"/>
      <c r="D138" s="473" t="str">
        <f>'（添付１ー②）設計計画'!D138</f>
        <v>4-05</v>
      </c>
      <c r="E138" s="624" t="str">
        <f>'（添付１ー②）設計計画'!E138</f>
        <v>久宝寺枝管</v>
      </c>
      <c r="F138" s="474" t="str">
        <f>'（添付１ー②）設計計画'!F138</f>
        <v>CC</v>
      </c>
      <c r="G138" s="475">
        <f>'（添付１ー②）設計計画'!G138</f>
        <v>610</v>
      </c>
      <c r="H138" s="476">
        <f>'（添付１ー②）設計計画'!H138</f>
        <v>133</v>
      </c>
      <c r="I138" s="477">
        <f>'（添付１ー②）設計計画'!I138</f>
        <v>25</v>
      </c>
      <c r="J138" s="479">
        <f>'（添付１ー②）設計計画'!J138</f>
        <v>158</v>
      </c>
      <c r="K138" s="483">
        <f t="shared" si="35"/>
        <v>158</v>
      </c>
      <c r="L138" s="558"/>
      <c r="M138" s="559"/>
      <c r="N138" s="559"/>
      <c r="O138" s="560"/>
      <c r="P138" s="559"/>
      <c r="Q138" s="559"/>
      <c r="R138" s="559"/>
      <c r="S138" s="560"/>
      <c r="T138" s="561">
        <f t="shared" si="296"/>
        <v>0</v>
      </c>
      <c r="V138" s="6">
        <v>1</v>
      </c>
      <c r="W138" s="49"/>
      <c r="X138" s="100"/>
      <c r="Y138" s="473" t="str">
        <f t="shared" ref="Y138" si="297">D138</f>
        <v>4-05</v>
      </c>
      <c r="Z138" s="154" t="str">
        <f t="shared" ref="Z138" si="298">E138</f>
        <v>久宝寺枝管</v>
      </c>
      <c r="AA138" s="88"/>
      <c r="AB138" s="88"/>
      <c r="AC138" s="89"/>
      <c r="AD138" s="53">
        <f t="shared" ref="AD138" si="299">IF(AND(ISNUMBER(L138),ISBLANK(M138)),$K138,0)</f>
        <v>0</v>
      </c>
      <c r="AE138" s="54">
        <f t="shared" ref="AE138" si="300">IF(AND(ISNUMBER(M138),ISBLANK(N138)),$K138,0)</f>
        <v>0</v>
      </c>
      <c r="AF138" s="54">
        <f t="shared" ref="AF138" si="301">IF(AND(ISNUMBER(N138),ISBLANK(O138)),$K138,0)</f>
        <v>0</v>
      </c>
      <c r="AG138" s="55">
        <f t="shared" ref="AG138" si="302">IF(AND(ISNUMBER(O138),ISBLANK(P138)),$K138,0)</f>
        <v>0</v>
      </c>
      <c r="AH138" s="54">
        <f t="shared" ref="AH138" si="303">IF(AND(ISNUMBER(P138),ISBLANK(Q138)),$K138,0)</f>
        <v>0</v>
      </c>
      <c r="AI138" s="54">
        <f t="shared" ref="AI138" si="304">IF(AND(ISNUMBER(Q138),ISBLANK(R138)),$K138,0)</f>
        <v>0</v>
      </c>
      <c r="AJ138" s="54">
        <f t="shared" ref="AJ138" si="305">IF(AND(ISNUMBER(R138),ISBLANK(S138)),$K138,0)</f>
        <v>0</v>
      </c>
      <c r="AK138" s="55">
        <f t="shared" ref="AK138" si="306">IF(ISNUMBER(S138),$K138,0)</f>
        <v>0</v>
      </c>
      <c r="AL138" s="56">
        <f t="shared" ref="AL138" si="307">SUM(AD138:AK138)</f>
        <v>0</v>
      </c>
    </row>
    <row r="139" spans="1:38" x14ac:dyDescent="0.25">
      <c r="B139" s="49"/>
      <c r="C139" s="100"/>
      <c r="D139" s="504"/>
      <c r="E139" s="524" t="s">
        <v>280</v>
      </c>
      <c r="F139" s="371"/>
      <c r="G139" s="375"/>
      <c r="H139" s="380"/>
      <c r="I139" s="381"/>
      <c r="J139" s="387"/>
      <c r="K139" s="391"/>
      <c r="L139" s="566"/>
      <c r="M139" s="567"/>
      <c r="N139" s="567"/>
      <c r="O139" s="568"/>
      <c r="P139" s="567"/>
      <c r="Q139" s="567"/>
      <c r="R139" s="567"/>
      <c r="S139" s="568"/>
      <c r="T139" s="569">
        <f t="shared" si="296"/>
        <v>0</v>
      </c>
      <c r="W139" s="49"/>
      <c r="X139" s="100"/>
      <c r="Y139" s="493"/>
      <c r="Z139" s="494"/>
      <c r="AA139" s="495"/>
      <c r="AB139" s="495"/>
      <c r="AC139" s="496"/>
      <c r="AD139" s="497"/>
      <c r="AE139" s="498"/>
      <c r="AF139" s="498"/>
      <c r="AG139" s="499"/>
      <c r="AH139" s="498"/>
      <c r="AI139" s="498"/>
      <c r="AJ139" s="498"/>
      <c r="AK139" s="499"/>
      <c r="AL139" s="500"/>
    </row>
    <row r="140" spans="1:38" x14ac:dyDescent="0.25">
      <c r="A140" s="6">
        <v>1</v>
      </c>
      <c r="B140" s="49"/>
      <c r="C140" s="100"/>
      <c r="D140" s="473" t="str">
        <f>'（添付１ー②）設計計画'!D140</f>
        <v>4-06</v>
      </c>
      <c r="E140" s="624" t="str">
        <f>'（添付１ー②）設計計画'!E140</f>
        <v>高麗橋枝線</v>
      </c>
      <c r="F140" s="474" t="str">
        <f>'（添付１ー②）設計計画'!F140</f>
        <v>CC</v>
      </c>
      <c r="G140" s="475">
        <f>'（添付１ー②）設計計画'!G140</f>
        <v>406</v>
      </c>
      <c r="H140" s="476">
        <f>'（添付１ー②）設計計画'!H140</f>
        <v>245</v>
      </c>
      <c r="I140" s="477">
        <f>'（添付１ー②）設計計画'!I140</f>
        <v>35</v>
      </c>
      <c r="J140" s="479">
        <f>'（添付１ー②）設計計画'!J140</f>
        <v>280</v>
      </c>
      <c r="K140" s="483">
        <f t="shared" si="35"/>
        <v>280</v>
      </c>
      <c r="L140" s="558"/>
      <c r="M140" s="559"/>
      <c r="N140" s="559"/>
      <c r="O140" s="560"/>
      <c r="P140" s="559"/>
      <c r="Q140" s="559"/>
      <c r="R140" s="559"/>
      <c r="S140" s="560"/>
      <c r="T140" s="561">
        <f t="shared" si="296"/>
        <v>0</v>
      </c>
      <c r="V140" s="6">
        <v>1</v>
      </c>
      <c r="W140" s="49"/>
      <c r="X140" s="100"/>
      <c r="Y140" s="473" t="str">
        <f t="shared" ref="Y140" si="308">D140</f>
        <v>4-06</v>
      </c>
      <c r="Z140" s="154" t="str">
        <f t="shared" ref="Z140" si="309">E140</f>
        <v>高麗橋枝線</v>
      </c>
      <c r="AA140" s="88"/>
      <c r="AB140" s="88"/>
      <c r="AC140" s="89"/>
      <c r="AD140" s="53">
        <f t="shared" ref="AD140" si="310">IF(AND(ISNUMBER(L140),ISBLANK(M140)),$K140,0)</f>
        <v>0</v>
      </c>
      <c r="AE140" s="54">
        <f t="shared" ref="AE140" si="311">IF(AND(ISNUMBER(M140),ISBLANK(N140)),$K140,0)</f>
        <v>0</v>
      </c>
      <c r="AF140" s="54">
        <f t="shared" ref="AF140" si="312">IF(AND(ISNUMBER(N140),ISBLANK(O140)),$K140,0)</f>
        <v>0</v>
      </c>
      <c r="AG140" s="55">
        <f t="shared" ref="AG140" si="313">IF(AND(ISNUMBER(O140),ISBLANK(P140)),$K140,0)</f>
        <v>0</v>
      </c>
      <c r="AH140" s="54">
        <f t="shared" ref="AH140" si="314">IF(AND(ISNUMBER(P140),ISBLANK(Q140)),$K140,0)</f>
        <v>0</v>
      </c>
      <c r="AI140" s="54">
        <f t="shared" ref="AI140" si="315">IF(AND(ISNUMBER(Q140),ISBLANK(R140)),$K140,0)</f>
        <v>0</v>
      </c>
      <c r="AJ140" s="54">
        <f t="shared" ref="AJ140" si="316">IF(AND(ISNUMBER(R140),ISBLANK(S140)),$K140,0)</f>
        <v>0</v>
      </c>
      <c r="AK140" s="55">
        <f t="shared" ref="AK140" si="317">IF(ISNUMBER(S140),$K140,0)</f>
        <v>0</v>
      </c>
      <c r="AL140" s="56">
        <f t="shared" ref="AL140" si="318">SUM(AD140:AK140)</f>
        <v>0</v>
      </c>
    </row>
    <row r="141" spans="1:38" x14ac:dyDescent="0.25">
      <c r="B141" s="49"/>
      <c r="C141" s="100"/>
      <c r="D141" s="504"/>
      <c r="E141" s="524" t="s">
        <v>280</v>
      </c>
      <c r="F141" s="371"/>
      <c r="G141" s="375"/>
      <c r="H141" s="380"/>
      <c r="I141" s="381"/>
      <c r="J141" s="387"/>
      <c r="K141" s="391"/>
      <c r="L141" s="566"/>
      <c r="M141" s="567"/>
      <c r="N141" s="567"/>
      <c r="O141" s="568"/>
      <c r="P141" s="567"/>
      <c r="Q141" s="567"/>
      <c r="R141" s="567"/>
      <c r="S141" s="568"/>
      <c r="T141" s="569">
        <f t="shared" si="296"/>
        <v>0</v>
      </c>
      <c r="W141" s="49"/>
      <c r="X141" s="100"/>
      <c r="Y141" s="493"/>
      <c r="Z141" s="494"/>
      <c r="AA141" s="495"/>
      <c r="AB141" s="495"/>
      <c r="AC141" s="496"/>
      <c r="AD141" s="497"/>
      <c r="AE141" s="498"/>
      <c r="AF141" s="498"/>
      <c r="AG141" s="499"/>
      <c r="AH141" s="498"/>
      <c r="AI141" s="498"/>
      <c r="AJ141" s="498"/>
      <c r="AK141" s="499"/>
      <c r="AL141" s="500"/>
    </row>
    <row r="142" spans="1:38" x14ac:dyDescent="0.25">
      <c r="A142" s="6">
        <v>1</v>
      </c>
      <c r="B142" s="49"/>
      <c r="C142" s="100"/>
      <c r="D142" s="473" t="str">
        <f>'（添付１ー②）設計計画'!D142</f>
        <v>4-07</v>
      </c>
      <c r="E142" s="624" t="str">
        <f>'（添付１ー②）設計計画'!E142</f>
        <v>高麗橋枝線</v>
      </c>
      <c r="F142" s="474" t="str">
        <f>'（添付１ー②）設計計画'!F142</f>
        <v>CC</v>
      </c>
      <c r="G142" s="475">
        <f>'（添付１ー②）設計計画'!G142</f>
        <v>406</v>
      </c>
      <c r="H142" s="476">
        <f>'（添付１ー②）設計計画'!H142</f>
        <v>915</v>
      </c>
      <c r="I142" s="477">
        <f>'（添付１ー②）設計計画'!I142</f>
        <v>57</v>
      </c>
      <c r="J142" s="479">
        <f>'（添付１ー②）設計計画'!J142</f>
        <v>972</v>
      </c>
      <c r="K142" s="483">
        <f t="shared" si="35"/>
        <v>972</v>
      </c>
      <c r="L142" s="558"/>
      <c r="M142" s="559"/>
      <c r="N142" s="559"/>
      <c r="O142" s="560"/>
      <c r="P142" s="559"/>
      <c r="Q142" s="559"/>
      <c r="R142" s="559"/>
      <c r="S142" s="560"/>
      <c r="T142" s="561">
        <f t="shared" si="296"/>
        <v>0</v>
      </c>
      <c r="V142" s="6">
        <v>1</v>
      </c>
      <c r="W142" s="49"/>
      <c r="X142" s="100"/>
      <c r="Y142" s="473" t="str">
        <f t="shared" ref="Y142" si="319">D142</f>
        <v>4-07</v>
      </c>
      <c r="Z142" s="154" t="str">
        <f t="shared" ref="Z142" si="320">E142</f>
        <v>高麗橋枝線</v>
      </c>
      <c r="AA142" s="88"/>
      <c r="AB142" s="88"/>
      <c r="AC142" s="89"/>
      <c r="AD142" s="53">
        <f t="shared" ref="AD142" si="321">IF(AND(ISNUMBER(L142),ISBLANK(M142)),$K142,0)</f>
        <v>0</v>
      </c>
      <c r="AE142" s="54">
        <f t="shared" ref="AE142" si="322">IF(AND(ISNUMBER(M142),ISBLANK(N142)),$K142,0)</f>
        <v>0</v>
      </c>
      <c r="AF142" s="54">
        <f t="shared" ref="AF142" si="323">IF(AND(ISNUMBER(N142),ISBLANK(O142)),$K142,0)</f>
        <v>0</v>
      </c>
      <c r="AG142" s="55">
        <f t="shared" ref="AG142" si="324">IF(AND(ISNUMBER(O142),ISBLANK(P142)),$K142,0)</f>
        <v>0</v>
      </c>
      <c r="AH142" s="54">
        <f t="shared" ref="AH142" si="325">IF(AND(ISNUMBER(P142),ISBLANK(Q142)),$K142,0)</f>
        <v>0</v>
      </c>
      <c r="AI142" s="54">
        <f t="shared" ref="AI142" si="326">IF(AND(ISNUMBER(Q142),ISBLANK(R142)),$K142,0)</f>
        <v>0</v>
      </c>
      <c r="AJ142" s="54">
        <f t="shared" ref="AJ142" si="327">IF(AND(ISNUMBER(R142),ISBLANK(S142)),$K142,0)</f>
        <v>0</v>
      </c>
      <c r="AK142" s="55">
        <f t="shared" ref="AK142" si="328">IF(ISNUMBER(S142),$K142,0)</f>
        <v>0</v>
      </c>
      <c r="AL142" s="56">
        <f t="shared" ref="AL142" si="329">SUM(AD142:AK142)</f>
        <v>0</v>
      </c>
    </row>
    <row r="143" spans="1:38" x14ac:dyDescent="0.25">
      <c r="B143" s="49"/>
      <c r="C143" s="100"/>
      <c r="D143" s="504"/>
      <c r="E143" s="524" t="s">
        <v>280</v>
      </c>
      <c r="F143" s="371"/>
      <c r="G143" s="375"/>
      <c r="H143" s="380"/>
      <c r="I143" s="381"/>
      <c r="J143" s="387"/>
      <c r="K143" s="391"/>
      <c r="L143" s="566"/>
      <c r="M143" s="567"/>
      <c r="N143" s="567"/>
      <c r="O143" s="568"/>
      <c r="P143" s="567"/>
      <c r="Q143" s="567"/>
      <c r="R143" s="567"/>
      <c r="S143" s="568"/>
      <c r="T143" s="569">
        <f t="shared" si="296"/>
        <v>0</v>
      </c>
      <c r="W143" s="49"/>
      <c r="X143" s="100"/>
      <c r="Y143" s="493"/>
      <c r="Z143" s="494"/>
      <c r="AA143" s="495"/>
      <c r="AB143" s="495"/>
      <c r="AC143" s="496"/>
      <c r="AD143" s="497"/>
      <c r="AE143" s="498"/>
      <c r="AF143" s="498"/>
      <c r="AG143" s="499"/>
      <c r="AH143" s="498"/>
      <c r="AI143" s="498"/>
      <c r="AJ143" s="498"/>
      <c r="AK143" s="499"/>
      <c r="AL143" s="500"/>
    </row>
    <row r="144" spans="1:38" x14ac:dyDescent="0.25">
      <c r="A144" s="6">
        <v>1</v>
      </c>
      <c r="B144" s="49"/>
      <c r="C144" s="100"/>
      <c r="D144" s="473" t="str">
        <f>'（添付１ー②）設計計画'!D144</f>
        <v>4-08</v>
      </c>
      <c r="E144" s="624" t="str">
        <f>'（添付１ー②）設計計画'!E144</f>
        <v>御堂筋枝線</v>
      </c>
      <c r="F144" s="474" t="str">
        <f>'（添付１ー②）設計計画'!F144</f>
        <v>FC</v>
      </c>
      <c r="G144" s="475">
        <f>'（添付１ー②）設計計画'!G144</f>
        <v>500</v>
      </c>
      <c r="H144" s="476">
        <f>'（添付１ー②）設計計画'!H144</f>
        <v>25</v>
      </c>
      <c r="I144" s="477">
        <f>'（添付１ー②）設計計画'!I144</f>
        <v>0</v>
      </c>
      <c r="J144" s="479">
        <f>'（添付１ー②）設計計画'!J144</f>
        <v>25</v>
      </c>
      <c r="K144" s="483">
        <f t="shared" si="35"/>
        <v>25</v>
      </c>
      <c r="L144" s="558"/>
      <c r="M144" s="559"/>
      <c r="N144" s="559"/>
      <c r="O144" s="560"/>
      <c r="P144" s="559"/>
      <c r="Q144" s="559"/>
      <c r="R144" s="559"/>
      <c r="S144" s="560"/>
      <c r="T144" s="561">
        <f t="shared" si="296"/>
        <v>0</v>
      </c>
      <c r="V144" s="6">
        <v>1</v>
      </c>
      <c r="W144" s="49"/>
      <c r="X144" s="100"/>
      <c r="Y144" s="473" t="str">
        <f t="shared" ref="Y144" si="330">D144</f>
        <v>4-08</v>
      </c>
      <c r="Z144" s="154" t="str">
        <f t="shared" ref="Z144" si="331">E144</f>
        <v>御堂筋枝線</v>
      </c>
      <c r="AA144" s="88"/>
      <c r="AB144" s="88"/>
      <c r="AC144" s="89"/>
      <c r="AD144" s="53">
        <f t="shared" ref="AD144" si="332">IF(AND(ISNUMBER(L144),ISBLANK(M144)),$K144,0)</f>
        <v>0</v>
      </c>
      <c r="AE144" s="54">
        <f t="shared" ref="AE144" si="333">IF(AND(ISNUMBER(M144),ISBLANK(N144)),$K144,0)</f>
        <v>0</v>
      </c>
      <c r="AF144" s="54">
        <f t="shared" ref="AF144" si="334">IF(AND(ISNUMBER(N144),ISBLANK(O144)),$K144,0)</f>
        <v>0</v>
      </c>
      <c r="AG144" s="55">
        <f t="shared" ref="AG144" si="335">IF(AND(ISNUMBER(O144),ISBLANK(P144)),$K144,0)</f>
        <v>0</v>
      </c>
      <c r="AH144" s="54">
        <f t="shared" ref="AH144" si="336">IF(AND(ISNUMBER(P144),ISBLANK(Q144)),$K144,0)</f>
        <v>0</v>
      </c>
      <c r="AI144" s="54">
        <f t="shared" ref="AI144" si="337">IF(AND(ISNUMBER(Q144),ISBLANK(R144)),$K144,0)</f>
        <v>0</v>
      </c>
      <c r="AJ144" s="54">
        <f t="shared" ref="AJ144" si="338">IF(AND(ISNUMBER(R144),ISBLANK(S144)),$K144,0)</f>
        <v>0</v>
      </c>
      <c r="AK144" s="55">
        <f t="shared" ref="AK144" si="339">IF(ISNUMBER(S144),$K144,0)</f>
        <v>0</v>
      </c>
      <c r="AL144" s="56">
        <f t="shared" ref="AL144" si="340">SUM(AD144:AK144)</f>
        <v>0</v>
      </c>
    </row>
    <row r="145" spans="1:38" x14ac:dyDescent="0.25">
      <c r="B145" s="49"/>
      <c r="C145" s="100"/>
      <c r="D145" s="504"/>
      <c r="E145" s="524" t="s">
        <v>280</v>
      </c>
      <c r="F145" s="371"/>
      <c r="G145" s="375"/>
      <c r="H145" s="380"/>
      <c r="I145" s="381"/>
      <c r="J145" s="387"/>
      <c r="K145" s="391"/>
      <c r="L145" s="566"/>
      <c r="M145" s="567"/>
      <c r="N145" s="567"/>
      <c r="O145" s="568"/>
      <c r="P145" s="567"/>
      <c r="Q145" s="567"/>
      <c r="R145" s="567"/>
      <c r="S145" s="568"/>
      <c r="T145" s="569">
        <f t="shared" si="296"/>
        <v>0</v>
      </c>
      <c r="W145" s="49"/>
      <c r="X145" s="100"/>
      <c r="Y145" s="493"/>
      <c r="Z145" s="494"/>
      <c r="AA145" s="495"/>
      <c r="AB145" s="495"/>
      <c r="AC145" s="496"/>
      <c r="AD145" s="497"/>
      <c r="AE145" s="498"/>
      <c r="AF145" s="498"/>
      <c r="AG145" s="499"/>
      <c r="AH145" s="498"/>
      <c r="AI145" s="498"/>
      <c r="AJ145" s="498"/>
      <c r="AK145" s="499"/>
      <c r="AL145" s="500"/>
    </row>
    <row r="146" spans="1:38" x14ac:dyDescent="0.25">
      <c r="A146" s="6">
        <v>1</v>
      </c>
      <c r="B146" s="49"/>
      <c r="C146" s="100"/>
      <c r="D146" s="473" t="str">
        <f>'（添付１ー②）設計計画'!D146</f>
        <v>4-09</v>
      </c>
      <c r="E146" s="624" t="str">
        <f>'（添付１ー②）設計計画'!E146</f>
        <v>北堀江枝管</v>
      </c>
      <c r="F146" s="474" t="str">
        <f>'（添付１ー②）設計計画'!F146</f>
        <v>FC</v>
      </c>
      <c r="G146" s="475">
        <f>'（添付１ー②）設計計画'!G146</f>
        <v>600</v>
      </c>
      <c r="H146" s="476">
        <f>'（添付１ー②）設計計画'!H146</f>
        <v>133</v>
      </c>
      <c r="I146" s="477">
        <f>'（添付１ー②）設計計画'!I146</f>
        <v>0</v>
      </c>
      <c r="J146" s="479">
        <f>'（添付１ー②）設計計画'!J146</f>
        <v>133</v>
      </c>
      <c r="K146" s="483">
        <f t="shared" si="35"/>
        <v>133</v>
      </c>
      <c r="L146" s="558"/>
      <c r="M146" s="559"/>
      <c r="N146" s="559"/>
      <c r="O146" s="560"/>
      <c r="P146" s="559"/>
      <c r="Q146" s="559"/>
      <c r="R146" s="559"/>
      <c r="S146" s="560"/>
      <c r="T146" s="561">
        <f t="shared" si="296"/>
        <v>0</v>
      </c>
      <c r="V146" s="6">
        <v>1</v>
      </c>
      <c r="W146" s="49"/>
      <c r="X146" s="100"/>
      <c r="Y146" s="473" t="str">
        <f t="shared" ref="Y146" si="341">D146</f>
        <v>4-09</v>
      </c>
      <c r="Z146" s="154" t="str">
        <f t="shared" ref="Z146" si="342">E146</f>
        <v>北堀江枝管</v>
      </c>
      <c r="AA146" s="88"/>
      <c r="AB146" s="88"/>
      <c r="AC146" s="89"/>
      <c r="AD146" s="53">
        <f t="shared" ref="AD146" si="343">IF(AND(ISNUMBER(L146),ISBLANK(M146)),$K146,0)</f>
        <v>0</v>
      </c>
      <c r="AE146" s="54">
        <f t="shared" ref="AE146" si="344">IF(AND(ISNUMBER(M146),ISBLANK(N146)),$K146,0)</f>
        <v>0</v>
      </c>
      <c r="AF146" s="54">
        <f t="shared" ref="AF146" si="345">IF(AND(ISNUMBER(N146),ISBLANK(O146)),$K146,0)</f>
        <v>0</v>
      </c>
      <c r="AG146" s="55">
        <f t="shared" ref="AG146" si="346">IF(AND(ISNUMBER(O146),ISBLANK(P146)),$K146,0)</f>
        <v>0</v>
      </c>
      <c r="AH146" s="54">
        <f t="shared" ref="AH146" si="347">IF(AND(ISNUMBER(P146),ISBLANK(Q146)),$K146,0)</f>
        <v>0</v>
      </c>
      <c r="AI146" s="54">
        <f t="shared" ref="AI146" si="348">IF(AND(ISNUMBER(Q146),ISBLANK(R146)),$K146,0)</f>
        <v>0</v>
      </c>
      <c r="AJ146" s="54">
        <f t="shared" ref="AJ146" si="349">IF(AND(ISNUMBER(R146),ISBLANK(S146)),$K146,0)</f>
        <v>0</v>
      </c>
      <c r="AK146" s="55">
        <f t="shared" ref="AK146" si="350">IF(ISNUMBER(S146),$K146,0)</f>
        <v>0</v>
      </c>
      <c r="AL146" s="56">
        <f t="shared" ref="AL146" si="351">SUM(AD146:AK146)</f>
        <v>0</v>
      </c>
    </row>
    <row r="147" spans="1:38" x14ac:dyDescent="0.25">
      <c r="B147" s="49"/>
      <c r="C147" s="100"/>
      <c r="D147" s="504"/>
      <c r="E147" s="524" t="s">
        <v>280</v>
      </c>
      <c r="F147" s="371"/>
      <c r="G147" s="375"/>
      <c r="H147" s="380"/>
      <c r="I147" s="381"/>
      <c r="J147" s="387"/>
      <c r="K147" s="391"/>
      <c r="L147" s="566"/>
      <c r="M147" s="567"/>
      <c r="N147" s="567"/>
      <c r="O147" s="568"/>
      <c r="P147" s="567"/>
      <c r="Q147" s="567"/>
      <c r="R147" s="567"/>
      <c r="S147" s="568"/>
      <c r="T147" s="569">
        <f t="shared" si="296"/>
        <v>0</v>
      </c>
      <c r="W147" s="49"/>
      <c r="X147" s="100"/>
      <c r="Y147" s="493"/>
      <c r="Z147" s="494"/>
      <c r="AA147" s="495"/>
      <c r="AB147" s="495"/>
      <c r="AC147" s="496"/>
      <c r="AD147" s="497"/>
      <c r="AE147" s="498"/>
      <c r="AF147" s="498"/>
      <c r="AG147" s="499"/>
      <c r="AH147" s="498"/>
      <c r="AI147" s="498"/>
      <c r="AJ147" s="498"/>
      <c r="AK147" s="499"/>
      <c r="AL147" s="500"/>
    </row>
    <row r="148" spans="1:38" x14ac:dyDescent="0.25">
      <c r="A148" s="6">
        <v>1</v>
      </c>
      <c r="B148" s="49"/>
      <c r="C148" s="100"/>
      <c r="D148" s="473" t="str">
        <f>'（添付１ー②）設計計画'!D148</f>
        <v>4-10</v>
      </c>
      <c r="E148" s="624" t="str">
        <f>'（添付１ー②）設計計画'!E148</f>
        <v>板屋橋筋枝管</v>
      </c>
      <c r="F148" s="474" t="str">
        <f>'（添付１ー②）設計計画'!F148</f>
        <v>FC</v>
      </c>
      <c r="G148" s="475">
        <f>'（添付１ー②）設計計画'!G148</f>
        <v>600</v>
      </c>
      <c r="H148" s="476">
        <f>'（添付１ー②）設計計画'!H148</f>
        <v>409</v>
      </c>
      <c r="I148" s="477">
        <f>'（添付１ー②）設計計画'!I148</f>
        <v>0</v>
      </c>
      <c r="J148" s="479">
        <f>'（添付１ー②）設計計画'!J148</f>
        <v>409</v>
      </c>
      <c r="K148" s="483">
        <f t="shared" ref="K148:K252" si="352">J148</f>
        <v>409</v>
      </c>
      <c r="L148" s="558"/>
      <c r="M148" s="559"/>
      <c r="N148" s="559"/>
      <c r="O148" s="560"/>
      <c r="P148" s="559"/>
      <c r="Q148" s="559"/>
      <c r="R148" s="559"/>
      <c r="S148" s="560"/>
      <c r="T148" s="561">
        <f t="shared" si="296"/>
        <v>0</v>
      </c>
      <c r="V148" s="6">
        <v>1</v>
      </c>
      <c r="W148" s="49"/>
      <c r="X148" s="100"/>
      <c r="Y148" s="473" t="str">
        <f t="shared" ref="Y148" si="353">D148</f>
        <v>4-10</v>
      </c>
      <c r="Z148" s="154" t="str">
        <f t="shared" ref="Z148" si="354">E148</f>
        <v>板屋橋筋枝管</v>
      </c>
      <c r="AA148" s="88"/>
      <c r="AB148" s="88"/>
      <c r="AC148" s="89"/>
      <c r="AD148" s="53">
        <f t="shared" ref="AD148" si="355">IF(AND(ISNUMBER(L148),ISBLANK(M148)),$K148,0)</f>
        <v>0</v>
      </c>
      <c r="AE148" s="54">
        <f t="shared" ref="AE148" si="356">IF(AND(ISNUMBER(M148),ISBLANK(N148)),$K148,0)</f>
        <v>0</v>
      </c>
      <c r="AF148" s="54">
        <f t="shared" ref="AF148" si="357">IF(AND(ISNUMBER(N148),ISBLANK(O148)),$K148,0)</f>
        <v>0</v>
      </c>
      <c r="AG148" s="55">
        <f t="shared" ref="AG148" si="358">IF(AND(ISNUMBER(O148),ISBLANK(P148)),$K148,0)</f>
        <v>0</v>
      </c>
      <c r="AH148" s="54">
        <f t="shared" ref="AH148" si="359">IF(AND(ISNUMBER(P148),ISBLANK(Q148)),$K148,0)</f>
        <v>0</v>
      </c>
      <c r="AI148" s="54">
        <f t="shared" ref="AI148" si="360">IF(AND(ISNUMBER(Q148),ISBLANK(R148)),$K148,0)</f>
        <v>0</v>
      </c>
      <c r="AJ148" s="54">
        <f t="shared" ref="AJ148" si="361">IF(AND(ISNUMBER(R148),ISBLANK(S148)),$K148,0)</f>
        <v>0</v>
      </c>
      <c r="AK148" s="55">
        <f t="shared" ref="AK148" si="362">IF(ISNUMBER(S148),$K148,0)</f>
        <v>0</v>
      </c>
      <c r="AL148" s="56">
        <f t="shared" ref="AL148" si="363">SUM(AD148:AK148)</f>
        <v>0</v>
      </c>
    </row>
    <row r="149" spans="1:38" x14ac:dyDescent="0.25">
      <c r="B149" s="49"/>
      <c r="C149" s="100"/>
      <c r="D149" s="504"/>
      <c r="E149" s="625" t="s">
        <v>280</v>
      </c>
      <c r="F149" s="371"/>
      <c r="G149" s="375"/>
      <c r="H149" s="380"/>
      <c r="I149" s="381"/>
      <c r="J149" s="387"/>
      <c r="K149" s="391"/>
      <c r="L149" s="566"/>
      <c r="M149" s="567"/>
      <c r="N149" s="567"/>
      <c r="O149" s="568"/>
      <c r="P149" s="567"/>
      <c r="Q149" s="567"/>
      <c r="R149" s="567"/>
      <c r="S149" s="568"/>
      <c r="T149" s="569">
        <f t="shared" si="296"/>
        <v>0</v>
      </c>
      <c r="W149" s="49"/>
      <c r="X149" s="100"/>
      <c r="Y149" s="493"/>
      <c r="Z149" s="494"/>
      <c r="AA149" s="495"/>
      <c r="AB149" s="495"/>
      <c r="AC149" s="496"/>
      <c r="AD149" s="497"/>
      <c r="AE149" s="498"/>
      <c r="AF149" s="498"/>
      <c r="AG149" s="499"/>
      <c r="AH149" s="498"/>
      <c r="AI149" s="498"/>
      <c r="AJ149" s="498"/>
      <c r="AK149" s="499"/>
      <c r="AL149" s="500"/>
    </row>
    <row r="150" spans="1:38" x14ac:dyDescent="0.25">
      <c r="A150" s="6">
        <v>1</v>
      </c>
      <c r="B150" s="49"/>
      <c r="C150" s="100"/>
      <c r="D150" s="473" t="str">
        <f>'（添付１ー②）設計計画'!D150</f>
        <v>4-11</v>
      </c>
      <c r="E150" s="624" t="str">
        <f>'（添付１ー②）設計計画'!E150</f>
        <v>二ツ井戸枝線</v>
      </c>
      <c r="F150" s="474" t="str">
        <f>'（添付１ー②）設計計画'!F150</f>
        <v>CC</v>
      </c>
      <c r="G150" s="475">
        <f>'（添付１ー②）設計計画'!G150</f>
        <v>559</v>
      </c>
      <c r="H150" s="476">
        <f>'（添付１ー②）設計計画'!H150</f>
        <v>245</v>
      </c>
      <c r="I150" s="477">
        <f>'（添付１ー②）設計計画'!I150</f>
        <v>0</v>
      </c>
      <c r="J150" s="479">
        <f>'（添付１ー②）設計計画'!J150</f>
        <v>245</v>
      </c>
      <c r="K150" s="483">
        <f t="shared" si="352"/>
        <v>245</v>
      </c>
      <c r="L150" s="558"/>
      <c r="M150" s="559"/>
      <c r="N150" s="559"/>
      <c r="O150" s="560"/>
      <c r="P150" s="559"/>
      <c r="Q150" s="559"/>
      <c r="R150" s="559"/>
      <c r="S150" s="560"/>
      <c r="T150" s="561">
        <f t="shared" si="296"/>
        <v>0</v>
      </c>
      <c r="V150" s="6">
        <v>1</v>
      </c>
      <c r="W150" s="49"/>
      <c r="X150" s="100"/>
      <c r="Y150" s="473" t="str">
        <f t="shared" ref="Y150" si="364">D150</f>
        <v>4-11</v>
      </c>
      <c r="Z150" s="154" t="str">
        <f t="shared" ref="Z150" si="365">E150</f>
        <v>二ツ井戸枝線</v>
      </c>
      <c r="AA150" s="88"/>
      <c r="AB150" s="88"/>
      <c r="AC150" s="89"/>
      <c r="AD150" s="53">
        <f t="shared" ref="AD150" si="366">IF(AND(ISNUMBER(L150),ISBLANK(M150)),$K150,0)</f>
        <v>0</v>
      </c>
      <c r="AE150" s="54">
        <f t="shared" ref="AE150" si="367">IF(AND(ISNUMBER(M150),ISBLANK(N150)),$K150,0)</f>
        <v>0</v>
      </c>
      <c r="AF150" s="54">
        <f t="shared" ref="AF150" si="368">IF(AND(ISNUMBER(N150),ISBLANK(O150)),$K150,0)</f>
        <v>0</v>
      </c>
      <c r="AG150" s="55">
        <f t="shared" ref="AG150" si="369">IF(AND(ISNUMBER(O150),ISBLANK(P150)),$K150,0)</f>
        <v>0</v>
      </c>
      <c r="AH150" s="54">
        <f t="shared" ref="AH150" si="370">IF(AND(ISNUMBER(P150),ISBLANK(Q150)),$K150,0)</f>
        <v>0</v>
      </c>
      <c r="AI150" s="54">
        <f t="shared" ref="AI150" si="371">IF(AND(ISNUMBER(Q150),ISBLANK(R150)),$K150,0)</f>
        <v>0</v>
      </c>
      <c r="AJ150" s="54">
        <f t="shared" ref="AJ150" si="372">IF(AND(ISNUMBER(R150),ISBLANK(S150)),$K150,0)</f>
        <v>0</v>
      </c>
      <c r="AK150" s="55">
        <f t="shared" ref="AK150" si="373">IF(ISNUMBER(S150),$K150,0)</f>
        <v>0</v>
      </c>
      <c r="AL150" s="56">
        <f t="shared" ref="AL150" si="374">SUM(AD150:AK150)</f>
        <v>0</v>
      </c>
    </row>
    <row r="151" spans="1:38" x14ac:dyDescent="0.25">
      <c r="B151" s="49"/>
      <c r="C151" s="100"/>
      <c r="D151" s="502"/>
      <c r="E151" s="524" t="s">
        <v>280</v>
      </c>
      <c r="F151" s="429"/>
      <c r="G151" s="430"/>
      <c r="H151" s="431"/>
      <c r="I151" s="432"/>
      <c r="J151" s="434"/>
      <c r="K151" s="447"/>
      <c r="L151" s="562"/>
      <c r="M151" s="563"/>
      <c r="N151" s="563"/>
      <c r="O151" s="564"/>
      <c r="P151" s="563"/>
      <c r="Q151" s="563"/>
      <c r="R151" s="563"/>
      <c r="S151" s="564"/>
      <c r="T151" s="565">
        <f t="shared" si="296"/>
        <v>0</v>
      </c>
      <c r="W151" s="49"/>
      <c r="X151" s="100"/>
      <c r="Y151" s="493"/>
      <c r="Z151" s="494"/>
      <c r="AA151" s="495"/>
      <c r="AB151" s="495"/>
      <c r="AC151" s="496"/>
      <c r="AD151" s="497"/>
      <c r="AE151" s="498"/>
      <c r="AF151" s="498"/>
      <c r="AG151" s="499"/>
      <c r="AH151" s="498"/>
      <c r="AI151" s="498"/>
      <c r="AJ151" s="498"/>
      <c r="AK151" s="499"/>
      <c r="AL151" s="500"/>
    </row>
    <row r="152" spans="1:38" x14ac:dyDescent="0.25">
      <c r="A152" s="6">
        <v>1</v>
      </c>
      <c r="B152" s="49"/>
      <c r="C152" s="100"/>
      <c r="D152" s="473" t="str">
        <f>'（添付１ー②）設計計画'!D152</f>
        <v>4-12</v>
      </c>
      <c r="E152" s="624" t="str">
        <f>'（添付１ー②）設計計画'!E152</f>
        <v>御堂筋枝線</v>
      </c>
      <c r="F152" s="474" t="str">
        <f>'（添付１ー②）設計計画'!F152</f>
        <v>FC</v>
      </c>
      <c r="G152" s="475">
        <f>'（添付１ー②）設計計画'!G152</f>
        <v>500</v>
      </c>
      <c r="H152" s="476">
        <f>'（添付１ー②）設計計画'!H152</f>
        <v>67</v>
      </c>
      <c r="I152" s="477">
        <f>'（添付１ー②）設計計画'!I152</f>
        <v>0</v>
      </c>
      <c r="J152" s="479">
        <f>'（添付１ー②）設計計画'!J152</f>
        <v>179</v>
      </c>
      <c r="K152" s="483">
        <f t="shared" si="352"/>
        <v>179</v>
      </c>
      <c r="L152" s="558"/>
      <c r="M152" s="559"/>
      <c r="N152" s="559"/>
      <c r="O152" s="560"/>
      <c r="P152" s="559"/>
      <c r="Q152" s="559"/>
      <c r="R152" s="559"/>
      <c r="S152" s="560"/>
      <c r="T152" s="561">
        <f t="shared" si="296"/>
        <v>0</v>
      </c>
      <c r="V152" s="6">
        <v>1</v>
      </c>
      <c r="W152" s="49"/>
      <c r="X152" s="100"/>
      <c r="Y152" s="473" t="str">
        <f t="shared" ref="Y152:Y236" si="375">D152</f>
        <v>4-12</v>
      </c>
      <c r="Z152" s="154" t="str">
        <f t="shared" ref="Z152:Z236" si="376">E152</f>
        <v>御堂筋枝線</v>
      </c>
      <c r="AA152" s="88"/>
      <c r="AB152" s="88"/>
      <c r="AC152" s="89"/>
      <c r="AD152" s="53">
        <f t="shared" ref="AD152:AD236" si="377">IF(AND(ISNUMBER(L152),ISBLANK(M152)),$K152,0)</f>
        <v>0</v>
      </c>
      <c r="AE152" s="54">
        <f t="shared" ref="AE152:AE236" si="378">IF(AND(ISNUMBER(M152),ISBLANK(N152)),$K152,0)</f>
        <v>0</v>
      </c>
      <c r="AF152" s="54">
        <f t="shared" ref="AF152:AF236" si="379">IF(AND(ISNUMBER(N152),ISBLANK(O152)),$K152,0)</f>
        <v>0</v>
      </c>
      <c r="AG152" s="55">
        <f t="shared" ref="AG152:AG236" si="380">IF(AND(ISNUMBER(O152),ISBLANK(P152)),$K152,0)</f>
        <v>0</v>
      </c>
      <c r="AH152" s="54">
        <f t="shared" ref="AH152:AH236" si="381">IF(AND(ISNUMBER(P152),ISBLANK(Q152)),$K152,0)</f>
        <v>0</v>
      </c>
      <c r="AI152" s="54">
        <f t="shared" ref="AI152:AI236" si="382">IF(AND(ISNUMBER(Q152),ISBLANK(R152)),$K152,0)</f>
        <v>0</v>
      </c>
      <c r="AJ152" s="54">
        <f t="shared" ref="AJ152:AJ236" si="383">IF(AND(ISNUMBER(R152),ISBLANK(S152)),$K152,0)</f>
        <v>0</v>
      </c>
      <c r="AK152" s="55">
        <f t="shared" ref="AK152:AK236" si="384">IF(ISNUMBER(S152),$K152,0)</f>
        <v>0</v>
      </c>
      <c r="AL152" s="56">
        <f t="shared" ref="AL152:AL236" si="385">SUM(AD152:AK152)</f>
        <v>0</v>
      </c>
    </row>
    <row r="153" spans="1:38" x14ac:dyDescent="0.25">
      <c r="B153" s="49"/>
      <c r="C153" s="100"/>
      <c r="D153" s="502"/>
      <c r="E153" s="524" t="s">
        <v>280</v>
      </c>
      <c r="F153" s="429"/>
      <c r="G153" s="430"/>
      <c r="H153" s="431"/>
      <c r="I153" s="432"/>
      <c r="J153" s="434"/>
      <c r="K153" s="447"/>
      <c r="L153" s="562"/>
      <c r="M153" s="563"/>
      <c r="N153" s="563"/>
      <c r="O153" s="564"/>
      <c r="P153" s="563"/>
      <c r="Q153" s="563"/>
      <c r="R153" s="563"/>
      <c r="S153" s="564"/>
      <c r="T153" s="565">
        <f t="shared" si="296"/>
        <v>0</v>
      </c>
      <c r="W153" s="49"/>
      <c r="X153" s="100"/>
      <c r="Y153" s="463"/>
      <c r="Z153" s="458"/>
      <c r="AA153" s="485"/>
      <c r="AB153" s="485"/>
      <c r="AC153" s="492"/>
      <c r="AD153" s="459"/>
      <c r="AE153" s="460"/>
      <c r="AF153" s="460"/>
      <c r="AG153" s="461"/>
      <c r="AH153" s="460"/>
      <c r="AI153" s="460"/>
      <c r="AJ153" s="460"/>
      <c r="AK153" s="461"/>
      <c r="AL153" s="462"/>
    </row>
    <row r="154" spans="1:38" x14ac:dyDescent="0.25">
      <c r="B154" s="49"/>
      <c r="C154" s="100"/>
      <c r="D154" s="446" t="str">
        <f>'（添付１ー②）設計計画'!D154</f>
        <v>4-12</v>
      </c>
      <c r="E154" s="503" t="str">
        <f>'（添付１ー②）設計計画'!E154</f>
        <v>二ツ井戸枝線</v>
      </c>
      <c r="F154" s="429" t="str">
        <f>'（添付１ー②）設計計画'!F154</f>
        <v>CC</v>
      </c>
      <c r="G154" s="430">
        <f>'（添付１ー②）設計計画'!G154</f>
        <v>508</v>
      </c>
      <c r="H154" s="431">
        <f>'（添付１ー②）設計計画'!H154</f>
        <v>112</v>
      </c>
      <c r="I154" s="432">
        <f>'（添付１ー②）設計計画'!I154</f>
        <v>0</v>
      </c>
      <c r="J154" s="434">
        <f>'（添付１ー②）設計計画'!J154</f>
        <v>0</v>
      </c>
      <c r="K154" s="447">
        <f t="shared" si="352"/>
        <v>0</v>
      </c>
      <c r="L154" s="562"/>
      <c r="M154" s="563"/>
      <c r="N154" s="563"/>
      <c r="O154" s="564"/>
      <c r="P154" s="563"/>
      <c r="Q154" s="563"/>
      <c r="R154" s="563"/>
      <c r="S154" s="564"/>
      <c r="T154" s="565">
        <f t="shared" si="296"/>
        <v>0</v>
      </c>
      <c r="W154" s="49"/>
      <c r="X154" s="100"/>
      <c r="Y154" s="446" t="str">
        <f t="shared" si="375"/>
        <v>4-12</v>
      </c>
      <c r="Z154" s="428" t="str">
        <f t="shared" si="376"/>
        <v>二ツ井戸枝線</v>
      </c>
      <c r="AA154" s="111"/>
      <c r="AB154" s="111"/>
      <c r="AC154" s="112"/>
      <c r="AD154" s="113">
        <f t="shared" si="377"/>
        <v>0</v>
      </c>
      <c r="AE154" s="114">
        <f t="shared" si="378"/>
        <v>0</v>
      </c>
      <c r="AF154" s="114">
        <f t="shared" si="379"/>
        <v>0</v>
      </c>
      <c r="AG154" s="115">
        <f t="shared" si="380"/>
        <v>0</v>
      </c>
      <c r="AH154" s="114">
        <f t="shared" si="381"/>
        <v>0</v>
      </c>
      <c r="AI154" s="114">
        <f t="shared" si="382"/>
        <v>0</v>
      </c>
      <c r="AJ154" s="114">
        <f t="shared" si="383"/>
        <v>0</v>
      </c>
      <c r="AK154" s="115">
        <f t="shared" si="384"/>
        <v>0</v>
      </c>
      <c r="AL154" s="116">
        <f t="shared" si="385"/>
        <v>0</v>
      </c>
    </row>
    <row r="155" spans="1:38" x14ac:dyDescent="0.25">
      <c r="B155" s="49"/>
      <c r="C155" s="100"/>
      <c r="D155" s="502"/>
      <c r="E155" s="524" t="s">
        <v>280</v>
      </c>
      <c r="F155" s="429"/>
      <c r="G155" s="430"/>
      <c r="H155" s="431"/>
      <c r="I155" s="432"/>
      <c r="J155" s="434"/>
      <c r="K155" s="447"/>
      <c r="L155" s="562"/>
      <c r="M155" s="563"/>
      <c r="N155" s="563"/>
      <c r="O155" s="564"/>
      <c r="P155" s="563"/>
      <c r="Q155" s="563"/>
      <c r="R155" s="563"/>
      <c r="S155" s="564"/>
      <c r="T155" s="565">
        <f t="shared" si="296"/>
        <v>0</v>
      </c>
      <c r="W155" s="49"/>
      <c r="X155" s="100"/>
      <c r="Y155" s="471"/>
      <c r="Z155" s="17"/>
      <c r="AA155" s="16"/>
      <c r="AB155" s="16"/>
      <c r="AC155" s="99"/>
      <c r="AD155" s="77"/>
      <c r="AE155" s="78"/>
      <c r="AF155" s="78"/>
      <c r="AG155" s="79"/>
      <c r="AH155" s="78"/>
      <c r="AI155" s="78"/>
      <c r="AJ155" s="78"/>
      <c r="AK155" s="79"/>
      <c r="AL155" s="80"/>
    </row>
    <row r="156" spans="1:38" x14ac:dyDescent="0.25">
      <c r="A156" s="6">
        <v>1</v>
      </c>
      <c r="B156" s="49"/>
      <c r="C156" s="100"/>
      <c r="D156" s="473" t="str">
        <f>'（添付１ー②）設計計画'!D156</f>
        <v>4-13</v>
      </c>
      <c r="E156" s="624" t="str">
        <f>'（添付１ー②）設計計画'!E156</f>
        <v>中部幹線</v>
      </c>
      <c r="F156" s="474" t="str">
        <f>'（添付１ー②）設計計画'!F156</f>
        <v>CC</v>
      </c>
      <c r="G156" s="475">
        <f>'（添付１ー②）設計計画'!G156</f>
        <v>686</v>
      </c>
      <c r="H156" s="476">
        <f>'（添付１ー②）設計計画'!H156</f>
        <v>97</v>
      </c>
      <c r="I156" s="477">
        <f>'（添付１ー②）設計計画'!I156</f>
        <v>0</v>
      </c>
      <c r="J156" s="479">
        <f>'（添付１ー②）設計計画'!J156</f>
        <v>211</v>
      </c>
      <c r="K156" s="483">
        <f t="shared" si="352"/>
        <v>211</v>
      </c>
      <c r="L156" s="558"/>
      <c r="M156" s="559"/>
      <c r="N156" s="559"/>
      <c r="O156" s="560"/>
      <c r="P156" s="559"/>
      <c r="Q156" s="559"/>
      <c r="R156" s="559"/>
      <c r="S156" s="560"/>
      <c r="T156" s="561">
        <f t="shared" si="296"/>
        <v>0</v>
      </c>
      <c r="V156" s="6">
        <v>1</v>
      </c>
      <c r="W156" s="49"/>
      <c r="X156" s="100"/>
      <c r="Y156" s="473" t="str">
        <f t="shared" si="375"/>
        <v>4-13</v>
      </c>
      <c r="Z156" s="154" t="str">
        <f t="shared" si="376"/>
        <v>中部幹線</v>
      </c>
      <c r="AA156" s="88"/>
      <c r="AB156" s="88"/>
      <c r="AC156" s="89"/>
      <c r="AD156" s="53">
        <f t="shared" si="377"/>
        <v>0</v>
      </c>
      <c r="AE156" s="54">
        <f t="shared" si="378"/>
        <v>0</v>
      </c>
      <c r="AF156" s="54">
        <f t="shared" si="379"/>
        <v>0</v>
      </c>
      <c r="AG156" s="55">
        <f t="shared" si="380"/>
        <v>0</v>
      </c>
      <c r="AH156" s="54">
        <f t="shared" si="381"/>
        <v>0</v>
      </c>
      <c r="AI156" s="54">
        <f t="shared" si="382"/>
        <v>0</v>
      </c>
      <c r="AJ156" s="54">
        <f t="shared" si="383"/>
        <v>0</v>
      </c>
      <c r="AK156" s="55">
        <f t="shared" si="384"/>
        <v>0</v>
      </c>
      <c r="AL156" s="56">
        <f t="shared" si="385"/>
        <v>0</v>
      </c>
    </row>
    <row r="157" spans="1:38" x14ac:dyDescent="0.25">
      <c r="B157" s="49"/>
      <c r="C157" s="100"/>
      <c r="D157" s="515"/>
      <c r="E157" s="524" t="s">
        <v>280</v>
      </c>
      <c r="F157" s="370"/>
      <c r="G157" s="374"/>
      <c r="H157" s="377"/>
      <c r="I157" s="378"/>
      <c r="J157" s="386"/>
      <c r="K157" s="390"/>
      <c r="L157" s="576"/>
      <c r="M157" s="577"/>
      <c r="N157" s="577"/>
      <c r="O157" s="578"/>
      <c r="P157" s="577"/>
      <c r="Q157" s="577"/>
      <c r="R157" s="577"/>
      <c r="S157" s="578"/>
      <c r="T157" s="579">
        <f t="shared" si="296"/>
        <v>0</v>
      </c>
      <c r="W157" s="49"/>
      <c r="X157" s="100"/>
      <c r="Y157" s="463"/>
      <c r="Z157" s="458"/>
      <c r="AA157" s="485"/>
      <c r="AB157" s="485"/>
      <c r="AC157" s="492"/>
      <c r="AD157" s="459"/>
      <c r="AE157" s="460"/>
      <c r="AF157" s="460"/>
      <c r="AG157" s="461"/>
      <c r="AH157" s="460"/>
      <c r="AI157" s="460"/>
      <c r="AJ157" s="460"/>
      <c r="AK157" s="461"/>
      <c r="AL157" s="462"/>
    </row>
    <row r="158" spans="1:38" x14ac:dyDescent="0.25">
      <c r="B158" s="49"/>
      <c r="C158" s="100"/>
      <c r="D158" s="446" t="str">
        <f>'（添付１ー②）設計計画'!D158</f>
        <v>4-13</v>
      </c>
      <c r="E158" s="503" t="str">
        <f>'（添付１ー②）設計計画'!E158</f>
        <v>二ツ井戸枝線</v>
      </c>
      <c r="F158" s="429" t="str">
        <f>'（添付１ー②）設計計画'!F158</f>
        <v>CC</v>
      </c>
      <c r="G158" s="430">
        <f>'（添付１ー②）設計計画'!G158</f>
        <v>508</v>
      </c>
      <c r="H158" s="431">
        <f>'（添付１ー②）設計計画'!H158</f>
        <v>60</v>
      </c>
      <c r="I158" s="432">
        <f>'（添付１ー②）設計計画'!I158</f>
        <v>0</v>
      </c>
      <c r="J158" s="434">
        <f>'（添付１ー②）設計計画'!J158</f>
        <v>0</v>
      </c>
      <c r="K158" s="447">
        <f t="shared" si="352"/>
        <v>0</v>
      </c>
      <c r="L158" s="562"/>
      <c r="M158" s="563"/>
      <c r="N158" s="563"/>
      <c r="O158" s="564"/>
      <c r="P158" s="563"/>
      <c r="Q158" s="563"/>
      <c r="R158" s="563"/>
      <c r="S158" s="564"/>
      <c r="T158" s="565">
        <f t="shared" si="296"/>
        <v>0</v>
      </c>
      <c r="W158" s="49"/>
      <c r="X158" s="100"/>
      <c r="Y158" s="446" t="str">
        <f t="shared" si="375"/>
        <v>4-13</v>
      </c>
      <c r="Z158" s="428" t="str">
        <f t="shared" si="376"/>
        <v>二ツ井戸枝線</v>
      </c>
      <c r="AA158" s="111"/>
      <c r="AB158" s="111"/>
      <c r="AC158" s="112"/>
      <c r="AD158" s="113">
        <f t="shared" si="377"/>
        <v>0</v>
      </c>
      <c r="AE158" s="114">
        <f t="shared" si="378"/>
        <v>0</v>
      </c>
      <c r="AF158" s="114">
        <f t="shared" si="379"/>
        <v>0</v>
      </c>
      <c r="AG158" s="115">
        <f t="shared" si="380"/>
        <v>0</v>
      </c>
      <c r="AH158" s="114">
        <f t="shared" si="381"/>
        <v>0</v>
      </c>
      <c r="AI158" s="114">
        <f t="shared" si="382"/>
        <v>0</v>
      </c>
      <c r="AJ158" s="114">
        <f t="shared" si="383"/>
        <v>0</v>
      </c>
      <c r="AK158" s="115">
        <f t="shared" si="384"/>
        <v>0</v>
      </c>
      <c r="AL158" s="116">
        <f t="shared" si="385"/>
        <v>0</v>
      </c>
    </row>
    <row r="159" spans="1:38" x14ac:dyDescent="0.25">
      <c r="B159" s="49"/>
      <c r="C159" s="100"/>
      <c r="D159" s="502"/>
      <c r="E159" s="524" t="s">
        <v>280</v>
      </c>
      <c r="F159" s="429"/>
      <c r="G159" s="430"/>
      <c r="H159" s="431"/>
      <c r="I159" s="432"/>
      <c r="J159" s="434"/>
      <c r="K159" s="447"/>
      <c r="L159" s="562"/>
      <c r="M159" s="563"/>
      <c r="N159" s="563"/>
      <c r="O159" s="564"/>
      <c r="P159" s="563"/>
      <c r="Q159" s="563"/>
      <c r="R159" s="563"/>
      <c r="S159" s="564"/>
      <c r="T159" s="565">
        <f t="shared" si="296"/>
        <v>0</v>
      </c>
      <c r="W159" s="49"/>
      <c r="X159" s="100"/>
      <c r="Y159" s="471"/>
      <c r="Z159" s="17"/>
      <c r="AA159" s="16"/>
      <c r="AB159" s="16"/>
      <c r="AC159" s="99"/>
      <c r="AD159" s="77"/>
      <c r="AE159" s="78"/>
      <c r="AF159" s="78"/>
      <c r="AG159" s="79"/>
      <c r="AH159" s="78"/>
      <c r="AI159" s="78"/>
      <c r="AJ159" s="78"/>
      <c r="AK159" s="79"/>
      <c r="AL159" s="80"/>
    </row>
    <row r="160" spans="1:38" x14ac:dyDescent="0.25">
      <c r="B160" s="49"/>
      <c r="C160" s="100"/>
      <c r="D160" s="446" t="str">
        <f>'（添付１ー②）設計計画'!D160</f>
        <v>4-14</v>
      </c>
      <c r="E160" s="503" t="str">
        <f>'（添付１ー②）設計計画'!E160</f>
        <v>湊町枝線</v>
      </c>
      <c r="F160" s="429" t="str">
        <f>'（添付１ー②）設計計画'!F160</f>
        <v>CC</v>
      </c>
      <c r="G160" s="430">
        <f>'（添付１ー②）設計計画'!G160</f>
        <v>559</v>
      </c>
      <c r="H160" s="431">
        <f>'（添付１ー②）設計計画'!H160</f>
        <v>54</v>
      </c>
      <c r="I160" s="432">
        <f>'（添付１ー②）設計計画'!I160</f>
        <v>0</v>
      </c>
      <c r="J160" s="434">
        <f>'（添付１ー②）設計計画'!J160</f>
        <v>0</v>
      </c>
      <c r="K160" s="447">
        <f t="shared" si="352"/>
        <v>0</v>
      </c>
      <c r="L160" s="562"/>
      <c r="M160" s="563"/>
      <c r="N160" s="563"/>
      <c r="O160" s="564"/>
      <c r="P160" s="563"/>
      <c r="Q160" s="563"/>
      <c r="R160" s="563"/>
      <c r="S160" s="564"/>
      <c r="T160" s="565">
        <f t="shared" si="296"/>
        <v>0</v>
      </c>
      <c r="W160" s="49"/>
      <c r="X160" s="100"/>
      <c r="Y160" s="446" t="str">
        <f t="shared" si="375"/>
        <v>4-14</v>
      </c>
      <c r="Z160" s="428" t="str">
        <f t="shared" si="376"/>
        <v>湊町枝線</v>
      </c>
      <c r="AA160" s="111"/>
      <c r="AB160" s="111"/>
      <c r="AC160" s="112"/>
      <c r="AD160" s="113">
        <f t="shared" si="377"/>
        <v>0</v>
      </c>
      <c r="AE160" s="114">
        <f t="shared" si="378"/>
        <v>0</v>
      </c>
      <c r="AF160" s="114">
        <f t="shared" si="379"/>
        <v>0</v>
      </c>
      <c r="AG160" s="115">
        <f t="shared" si="380"/>
        <v>0</v>
      </c>
      <c r="AH160" s="114">
        <f t="shared" si="381"/>
        <v>0</v>
      </c>
      <c r="AI160" s="114">
        <f t="shared" si="382"/>
        <v>0</v>
      </c>
      <c r="AJ160" s="114">
        <f t="shared" si="383"/>
        <v>0</v>
      </c>
      <c r="AK160" s="115">
        <f t="shared" si="384"/>
        <v>0</v>
      </c>
      <c r="AL160" s="116">
        <f t="shared" si="385"/>
        <v>0</v>
      </c>
    </row>
    <row r="161" spans="1:38" x14ac:dyDescent="0.25">
      <c r="B161" s="49"/>
      <c r="C161" s="100"/>
      <c r="D161" s="504"/>
      <c r="E161" s="524" t="s">
        <v>280</v>
      </c>
      <c r="F161" s="371"/>
      <c r="G161" s="375"/>
      <c r="H161" s="380"/>
      <c r="I161" s="381"/>
      <c r="J161" s="387"/>
      <c r="K161" s="391"/>
      <c r="L161" s="566"/>
      <c r="M161" s="567"/>
      <c r="N161" s="567"/>
      <c r="O161" s="568"/>
      <c r="P161" s="567"/>
      <c r="Q161" s="567"/>
      <c r="R161" s="567"/>
      <c r="S161" s="568"/>
      <c r="T161" s="569">
        <f t="shared" si="296"/>
        <v>0</v>
      </c>
      <c r="W161" s="49"/>
      <c r="X161" s="100"/>
      <c r="Y161" s="493"/>
      <c r="Z161" s="494"/>
      <c r="AA161" s="495"/>
      <c r="AB161" s="495"/>
      <c r="AC161" s="496"/>
      <c r="AD161" s="497"/>
      <c r="AE161" s="498"/>
      <c r="AF161" s="498"/>
      <c r="AG161" s="499"/>
      <c r="AH161" s="498"/>
      <c r="AI161" s="498"/>
      <c r="AJ161" s="498"/>
      <c r="AK161" s="499"/>
      <c r="AL161" s="500"/>
    </row>
    <row r="162" spans="1:38" x14ac:dyDescent="0.25">
      <c r="A162" s="6">
        <v>1</v>
      </c>
      <c r="B162" s="49"/>
      <c r="C162" s="100"/>
      <c r="D162" s="473" t="str">
        <f>'（添付１ー②）設計計画'!D162</f>
        <v>4-15</v>
      </c>
      <c r="E162" s="624" t="str">
        <f>'（添付１ー②）設計計画'!E162</f>
        <v>堀江幹線</v>
      </c>
      <c r="F162" s="474" t="str">
        <f>'（添付１ー②）設計計画'!F162</f>
        <v>FC</v>
      </c>
      <c r="G162" s="475">
        <f>'（添付１ー②）設計計画'!G162</f>
        <v>900</v>
      </c>
      <c r="H162" s="476">
        <f>'（添付１ー②）設計計画'!H162</f>
        <v>305</v>
      </c>
      <c r="I162" s="477">
        <f>'（添付１ー②）設計計画'!I162</f>
        <v>55</v>
      </c>
      <c r="J162" s="479">
        <f>'（添付１ー②）設計計画'!J162</f>
        <v>360</v>
      </c>
      <c r="K162" s="483">
        <f t="shared" si="352"/>
        <v>360</v>
      </c>
      <c r="L162" s="558"/>
      <c r="M162" s="559"/>
      <c r="N162" s="559"/>
      <c r="O162" s="560"/>
      <c r="P162" s="559"/>
      <c r="Q162" s="559"/>
      <c r="R162" s="559"/>
      <c r="S162" s="560"/>
      <c r="T162" s="561">
        <f t="shared" si="296"/>
        <v>0</v>
      </c>
      <c r="V162" s="6">
        <v>1</v>
      </c>
      <c r="W162" s="49"/>
      <c r="X162" s="100"/>
      <c r="Y162" s="473" t="str">
        <f t="shared" si="375"/>
        <v>4-15</v>
      </c>
      <c r="Z162" s="154" t="str">
        <f t="shared" si="376"/>
        <v>堀江幹線</v>
      </c>
      <c r="AA162" s="88"/>
      <c r="AB162" s="88"/>
      <c r="AC162" s="89"/>
      <c r="AD162" s="53">
        <f t="shared" si="377"/>
        <v>0</v>
      </c>
      <c r="AE162" s="54">
        <f t="shared" si="378"/>
        <v>0</v>
      </c>
      <c r="AF162" s="54">
        <f t="shared" si="379"/>
        <v>0</v>
      </c>
      <c r="AG162" s="55">
        <f t="shared" si="380"/>
        <v>0</v>
      </c>
      <c r="AH162" s="54">
        <f t="shared" si="381"/>
        <v>0</v>
      </c>
      <c r="AI162" s="54">
        <f t="shared" si="382"/>
        <v>0</v>
      </c>
      <c r="AJ162" s="54">
        <f t="shared" si="383"/>
        <v>0</v>
      </c>
      <c r="AK162" s="55">
        <f t="shared" si="384"/>
        <v>0</v>
      </c>
      <c r="AL162" s="56">
        <f t="shared" si="385"/>
        <v>0</v>
      </c>
    </row>
    <row r="163" spans="1:38" x14ac:dyDescent="0.25">
      <c r="B163" s="49"/>
      <c r="C163" s="100"/>
      <c r="D163" s="504"/>
      <c r="E163" s="524" t="s">
        <v>280</v>
      </c>
      <c r="F163" s="371"/>
      <c r="G163" s="375"/>
      <c r="H163" s="380"/>
      <c r="I163" s="381"/>
      <c r="J163" s="387"/>
      <c r="K163" s="391"/>
      <c r="L163" s="566"/>
      <c r="M163" s="567"/>
      <c r="N163" s="567"/>
      <c r="O163" s="568"/>
      <c r="P163" s="567"/>
      <c r="Q163" s="567"/>
      <c r="R163" s="567"/>
      <c r="S163" s="568"/>
      <c r="T163" s="569">
        <f t="shared" si="296"/>
        <v>0</v>
      </c>
      <c r="W163" s="49"/>
      <c r="X163" s="100"/>
      <c r="Y163" s="493"/>
      <c r="Z163" s="494"/>
      <c r="AA163" s="495"/>
      <c r="AB163" s="495"/>
      <c r="AC163" s="496"/>
      <c r="AD163" s="497"/>
      <c r="AE163" s="498"/>
      <c r="AF163" s="498"/>
      <c r="AG163" s="499"/>
      <c r="AH163" s="498"/>
      <c r="AI163" s="498"/>
      <c r="AJ163" s="498"/>
      <c r="AK163" s="499"/>
      <c r="AL163" s="500"/>
    </row>
    <row r="164" spans="1:38" x14ac:dyDescent="0.25">
      <c r="A164" s="6">
        <v>1</v>
      </c>
      <c r="B164" s="49"/>
      <c r="C164" s="100"/>
      <c r="D164" s="473" t="str">
        <f>'（添付１ー②）設計計画'!D164</f>
        <v>4-16</v>
      </c>
      <c r="E164" s="624" t="str">
        <f>'（添付１ー②）設計計画'!E164</f>
        <v>堀江幹線</v>
      </c>
      <c r="F164" s="474" t="str">
        <f>'（添付１ー②）設計計画'!F164</f>
        <v>FC</v>
      </c>
      <c r="G164" s="475">
        <f>'（添付１ー②）設計計画'!G164</f>
        <v>700</v>
      </c>
      <c r="H164" s="476">
        <f>'（添付１ー②）設計計画'!H164</f>
        <v>58</v>
      </c>
      <c r="I164" s="477">
        <f>'（添付１ー②）設計計画'!I164</f>
        <v>0</v>
      </c>
      <c r="J164" s="479">
        <f>'（添付１ー②）設計計画'!J164</f>
        <v>58</v>
      </c>
      <c r="K164" s="483">
        <f t="shared" si="352"/>
        <v>58</v>
      </c>
      <c r="L164" s="558"/>
      <c r="M164" s="559"/>
      <c r="N164" s="559"/>
      <c r="O164" s="560"/>
      <c r="P164" s="559"/>
      <c r="Q164" s="559"/>
      <c r="R164" s="559"/>
      <c r="S164" s="560"/>
      <c r="T164" s="561">
        <f t="shared" si="296"/>
        <v>0</v>
      </c>
      <c r="V164" s="6">
        <v>1</v>
      </c>
      <c r="W164" s="49"/>
      <c r="X164" s="100"/>
      <c r="Y164" s="473" t="str">
        <f t="shared" ref="Y164" si="386">D164</f>
        <v>4-16</v>
      </c>
      <c r="Z164" s="154" t="str">
        <f t="shared" ref="Z164" si="387">E164</f>
        <v>堀江幹線</v>
      </c>
      <c r="AA164" s="88"/>
      <c r="AB164" s="88"/>
      <c r="AC164" s="89"/>
      <c r="AD164" s="53">
        <f t="shared" ref="AD164" si="388">IF(AND(ISNUMBER(L164),ISBLANK(M164)),$K164,0)</f>
        <v>0</v>
      </c>
      <c r="AE164" s="54">
        <f t="shared" ref="AE164" si="389">IF(AND(ISNUMBER(M164),ISBLANK(N164)),$K164,0)</f>
        <v>0</v>
      </c>
      <c r="AF164" s="54">
        <f t="shared" ref="AF164" si="390">IF(AND(ISNUMBER(N164),ISBLANK(O164)),$K164,0)</f>
        <v>0</v>
      </c>
      <c r="AG164" s="55">
        <f t="shared" ref="AG164" si="391">IF(AND(ISNUMBER(O164),ISBLANK(P164)),$K164,0)</f>
        <v>0</v>
      </c>
      <c r="AH164" s="54">
        <f t="shared" ref="AH164" si="392">IF(AND(ISNUMBER(P164),ISBLANK(Q164)),$K164,0)</f>
        <v>0</v>
      </c>
      <c r="AI164" s="54">
        <f t="shared" ref="AI164" si="393">IF(AND(ISNUMBER(Q164),ISBLANK(R164)),$K164,0)</f>
        <v>0</v>
      </c>
      <c r="AJ164" s="54">
        <f t="shared" ref="AJ164" si="394">IF(AND(ISNUMBER(R164),ISBLANK(S164)),$K164,0)</f>
        <v>0</v>
      </c>
      <c r="AK164" s="55">
        <f t="shared" ref="AK164" si="395">IF(ISNUMBER(S164),$K164,0)</f>
        <v>0</v>
      </c>
      <c r="AL164" s="56">
        <f t="shared" ref="AL164" si="396">SUM(AD164:AK164)</f>
        <v>0</v>
      </c>
    </row>
    <row r="165" spans="1:38" x14ac:dyDescent="0.25">
      <c r="B165" s="49"/>
      <c r="C165" s="100"/>
      <c r="D165" s="504"/>
      <c r="E165" s="524" t="s">
        <v>280</v>
      </c>
      <c r="F165" s="371"/>
      <c r="G165" s="375"/>
      <c r="H165" s="380"/>
      <c r="I165" s="381"/>
      <c r="J165" s="387"/>
      <c r="K165" s="391"/>
      <c r="L165" s="566"/>
      <c r="M165" s="567"/>
      <c r="N165" s="567"/>
      <c r="O165" s="568"/>
      <c r="P165" s="567"/>
      <c r="Q165" s="567"/>
      <c r="R165" s="567"/>
      <c r="S165" s="568"/>
      <c r="T165" s="569">
        <f t="shared" si="296"/>
        <v>0</v>
      </c>
      <c r="W165" s="49"/>
      <c r="X165" s="100"/>
      <c r="Y165" s="493"/>
      <c r="Z165" s="494"/>
      <c r="AA165" s="495"/>
      <c r="AB165" s="495"/>
      <c r="AC165" s="496"/>
      <c r="AD165" s="497"/>
      <c r="AE165" s="498"/>
      <c r="AF165" s="498"/>
      <c r="AG165" s="499"/>
      <c r="AH165" s="498"/>
      <c r="AI165" s="498"/>
      <c r="AJ165" s="498"/>
      <c r="AK165" s="499"/>
      <c r="AL165" s="500"/>
    </row>
    <row r="166" spans="1:38" x14ac:dyDescent="0.25">
      <c r="A166" s="6">
        <v>1</v>
      </c>
      <c r="B166" s="49"/>
      <c r="C166" s="100"/>
      <c r="D166" s="473" t="str">
        <f>'（添付１ー②）設計計画'!D166</f>
        <v>4-17</v>
      </c>
      <c r="E166" s="624" t="str">
        <f>'（添付１ー②）設計計画'!E166</f>
        <v>十三間堀枝線</v>
      </c>
      <c r="F166" s="474" t="str">
        <f>'（添付１ー②）設計計画'!F166</f>
        <v>FLC</v>
      </c>
      <c r="G166" s="475">
        <f>'（添付１ー②）設計計画'!G166</f>
        <v>600</v>
      </c>
      <c r="H166" s="476">
        <f>'（添付１ー②）設計計画'!H166</f>
        <v>48</v>
      </c>
      <c r="I166" s="477">
        <f>'（添付１ー②）設計計画'!I166</f>
        <v>0</v>
      </c>
      <c r="J166" s="479">
        <f>'（添付１ー②）設計計画'!J166</f>
        <v>48</v>
      </c>
      <c r="K166" s="483">
        <f t="shared" si="352"/>
        <v>48</v>
      </c>
      <c r="L166" s="558"/>
      <c r="M166" s="559"/>
      <c r="N166" s="559"/>
      <c r="O166" s="560"/>
      <c r="P166" s="559"/>
      <c r="Q166" s="559"/>
      <c r="R166" s="559"/>
      <c r="S166" s="560"/>
      <c r="T166" s="561">
        <f t="shared" si="296"/>
        <v>0</v>
      </c>
      <c r="V166" s="6">
        <v>1</v>
      </c>
      <c r="W166" s="49"/>
      <c r="X166" s="100"/>
      <c r="Y166" s="473" t="str">
        <f t="shared" ref="Y166" si="397">D166</f>
        <v>4-17</v>
      </c>
      <c r="Z166" s="154" t="str">
        <f t="shared" ref="Z166" si="398">E166</f>
        <v>十三間堀枝線</v>
      </c>
      <c r="AA166" s="88"/>
      <c r="AB166" s="88"/>
      <c r="AC166" s="89"/>
      <c r="AD166" s="53">
        <f t="shared" ref="AD166" si="399">IF(AND(ISNUMBER(L166),ISBLANK(M166)),$K166,0)</f>
        <v>0</v>
      </c>
      <c r="AE166" s="54">
        <f t="shared" ref="AE166" si="400">IF(AND(ISNUMBER(M166),ISBLANK(N166)),$K166,0)</f>
        <v>0</v>
      </c>
      <c r="AF166" s="54">
        <f t="shared" ref="AF166" si="401">IF(AND(ISNUMBER(N166),ISBLANK(O166)),$K166,0)</f>
        <v>0</v>
      </c>
      <c r="AG166" s="55">
        <f t="shared" ref="AG166" si="402">IF(AND(ISNUMBER(O166),ISBLANK(P166)),$K166,0)</f>
        <v>0</v>
      </c>
      <c r="AH166" s="54">
        <f t="shared" ref="AH166" si="403">IF(AND(ISNUMBER(P166),ISBLANK(Q166)),$K166,0)</f>
        <v>0</v>
      </c>
      <c r="AI166" s="54">
        <f t="shared" ref="AI166" si="404">IF(AND(ISNUMBER(Q166),ISBLANK(R166)),$K166,0)</f>
        <v>0</v>
      </c>
      <c r="AJ166" s="54">
        <f t="shared" ref="AJ166" si="405">IF(AND(ISNUMBER(R166),ISBLANK(S166)),$K166,0)</f>
        <v>0</v>
      </c>
      <c r="AK166" s="55">
        <f t="shared" ref="AK166" si="406">IF(ISNUMBER(S166),$K166,0)</f>
        <v>0</v>
      </c>
      <c r="AL166" s="56">
        <f t="shared" ref="AL166" si="407">SUM(AD166:AK166)</f>
        <v>0</v>
      </c>
    </row>
    <row r="167" spans="1:38" x14ac:dyDescent="0.25">
      <c r="B167" s="49"/>
      <c r="C167" s="100"/>
      <c r="D167" s="504"/>
      <c r="E167" s="524" t="s">
        <v>280</v>
      </c>
      <c r="F167" s="371"/>
      <c r="G167" s="375"/>
      <c r="H167" s="380"/>
      <c r="I167" s="381"/>
      <c r="J167" s="387"/>
      <c r="K167" s="391"/>
      <c r="L167" s="566"/>
      <c r="M167" s="567"/>
      <c r="N167" s="567"/>
      <c r="O167" s="568"/>
      <c r="P167" s="567"/>
      <c r="Q167" s="567"/>
      <c r="R167" s="567"/>
      <c r="S167" s="568"/>
      <c r="T167" s="569">
        <f t="shared" si="296"/>
        <v>0</v>
      </c>
      <c r="W167" s="49"/>
      <c r="X167" s="100"/>
      <c r="Y167" s="493"/>
      <c r="Z167" s="494"/>
      <c r="AA167" s="495"/>
      <c r="AB167" s="495"/>
      <c r="AC167" s="496"/>
      <c r="AD167" s="497"/>
      <c r="AE167" s="498"/>
      <c r="AF167" s="498"/>
      <c r="AG167" s="499"/>
      <c r="AH167" s="498"/>
      <c r="AI167" s="498"/>
      <c r="AJ167" s="498"/>
      <c r="AK167" s="499"/>
      <c r="AL167" s="500"/>
    </row>
    <row r="168" spans="1:38" x14ac:dyDescent="0.25">
      <c r="A168" s="6">
        <v>1</v>
      </c>
      <c r="B168" s="49"/>
      <c r="C168" s="100"/>
      <c r="D168" s="473" t="str">
        <f>'（添付１ー②）設計計画'!D168</f>
        <v>4-18</v>
      </c>
      <c r="E168" s="624" t="str">
        <f>'（添付１ー②）設計計画'!E168</f>
        <v>堀江幹線</v>
      </c>
      <c r="F168" s="474" t="str">
        <f>'（添付１ー②）設計計画'!F168</f>
        <v>CC</v>
      </c>
      <c r="G168" s="475">
        <f>'（添付１ー②）設計計画'!G168</f>
        <v>914</v>
      </c>
      <c r="H168" s="476">
        <f>'（添付１ー②）設計計画'!H168</f>
        <v>2</v>
      </c>
      <c r="I168" s="477">
        <f>'（添付１ー②）設計計画'!I168</f>
        <v>0</v>
      </c>
      <c r="J168" s="479">
        <f>'（添付１ー②）設計計画'!J168</f>
        <v>2</v>
      </c>
      <c r="K168" s="483">
        <f t="shared" si="352"/>
        <v>2</v>
      </c>
      <c r="L168" s="558"/>
      <c r="M168" s="559"/>
      <c r="N168" s="559"/>
      <c r="O168" s="560"/>
      <c r="P168" s="559"/>
      <c r="Q168" s="559"/>
      <c r="R168" s="559"/>
      <c r="S168" s="560"/>
      <c r="T168" s="561">
        <f t="shared" si="296"/>
        <v>0</v>
      </c>
      <c r="V168" s="6">
        <v>1</v>
      </c>
      <c r="W168" s="49"/>
      <c r="X168" s="100"/>
      <c r="Y168" s="473" t="str">
        <f t="shared" ref="Y168" si="408">D168</f>
        <v>4-18</v>
      </c>
      <c r="Z168" s="154" t="str">
        <f t="shared" ref="Z168" si="409">E168</f>
        <v>堀江幹線</v>
      </c>
      <c r="AA168" s="88"/>
      <c r="AB168" s="88"/>
      <c r="AC168" s="89"/>
      <c r="AD168" s="53">
        <f t="shared" ref="AD168" si="410">IF(AND(ISNUMBER(L168),ISBLANK(M168)),$K168,0)</f>
        <v>0</v>
      </c>
      <c r="AE168" s="54">
        <f t="shared" ref="AE168" si="411">IF(AND(ISNUMBER(M168),ISBLANK(N168)),$K168,0)</f>
        <v>0</v>
      </c>
      <c r="AF168" s="54">
        <f t="shared" ref="AF168" si="412">IF(AND(ISNUMBER(N168),ISBLANK(O168)),$K168,0)</f>
        <v>0</v>
      </c>
      <c r="AG168" s="55">
        <f t="shared" ref="AG168" si="413">IF(AND(ISNUMBER(O168),ISBLANK(P168)),$K168,0)</f>
        <v>0</v>
      </c>
      <c r="AH168" s="54">
        <f t="shared" ref="AH168" si="414">IF(AND(ISNUMBER(P168),ISBLANK(Q168)),$K168,0)</f>
        <v>0</v>
      </c>
      <c r="AI168" s="54">
        <f t="shared" ref="AI168" si="415">IF(AND(ISNUMBER(Q168),ISBLANK(R168)),$K168,0)</f>
        <v>0</v>
      </c>
      <c r="AJ168" s="54">
        <f t="shared" ref="AJ168" si="416">IF(AND(ISNUMBER(R168),ISBLANK(S168)),$K168,0)</f>
        <v>0</v>
      </c>
      <c r="AK168" s="55">
        <f t="shared" ref="AK168" si="417">IF(ISNUMBER(S168),$K168,0)</f>
        <v>0</v>
      </c>
      <c r="AL168" s="56">
        <f t="shared" ref="AL168" si="418">SUM(AD168:AK168)</f>
        <v>0</v>
      </c>
    </row>
    <row r="169" spans="1:38" x14ac:dyDescent="0.25">
      <c r="B169" s="49"/>
      <c r="C169" s="100"/>
      <c r="D169" s="504"/>
      <c r="E169" s="524" t="s">
        <v>280</v>
      </c>
      <c r="F169" s="371"/>
      <c r="G169" s="375"/>
      <c r="H169" s="380"/>
      <c r="I169" s="381"/>
      <c r="J169" s="387"/>
      <c r="K169" s="391"/>
      <c r="L169" s="566"/>
      <c r="M169" s="567"/>
      <c r="N169" s="567"/>
      <c r="O169" s="568"/>
      <c r="P169" s="567"/>
      <c r="Q169" s="567"/>
      <c r="R169" s="567"/>
      <c r="S169" s="568"/>
      <c r="T169" s="569">
        <f t="shared" si="296"/>
        <v>0</v>
      </c>
      <c r="W169" s="49"/>
      <c r="X169" s="100"/>
      <c r="Y169" s="493"/>
      <c r="Z169" s="494"/>
      <c r="AA169" s="495"/>
      <c r="AB169" s="495"/>
      <c r="AC169" s="496"/>
      <c r="AD169" s="497"/>
      <c r="AE169" s="498"/>
      <c r="AF169" s="498"/>
      <c r="AG169" s="499"/>
      <c r="AH169" s="498"/>
      <c r="AI169" s="498"/>
      <c r="AJ169" s="498"/>
      <c r="AK169" s="499"/>
      <c r="AL169" s="500"/>
    </row>
    <row r="170" spans="1:38" x14ac:dyDescent="0.25">
      <c r="A170" s="6">
        <v>1</v>
      </c>
      <c r="B170" s="49"/>
      <c r="C170" s="100"/>
      <c r="D170" s="473" t="str">
        <f>'（添付１ー②）設計計画'!D170</f>
        <v>4-19</v>
      </c>
      <c r="E170" s="624" t="str">
        <f>'（添付１ー②）設計計画'!E170</f>
        <v>板屋橋筋枝管</v>
      </c>
      <c r="F170" s="474" t="str">
        <f>'（添付１ー②）設計計画'!F170</f>
        <v>FA</v>
      </c>
      <c r="G170" s="475">
        <f>'（添付１ー②）設計計画'!G170</f>
        <v>600</v>
      </c>
      <c r="H170" s="476">
        <f>'（添付１ー②）設計計画'!H170</f>
        <v>6</v>
      </c>
      <c r="I170" s="477">
        <f>'（添付１ー②）設計計画'!I170</f>
        <v>71</v>
      </c>
      <c r="J170" s="479">
        <f>'（添付１ー②）設計計画'!J170</f>
        <v>77</v>
      </c>
      <c r="K170" s="483">
        <f t="shared" si="352"/>
        <v>77</v>
      </c>
      <c r="L170" s="558"/>
      <c r="M170" s="559"/>
      <c r="N170" s="559"/>
      <c r="O170" s="560"/>
      <c r="P170" s="559"/>
      <c r="Q170" s="559"/>
      <c r="R170" s="559"/>
      <c r="S170" s="560"/>
      <c r="T170" s="561">
        <f t="shared" si="296"/>
        <v>0</v>
      </c>
      <c r="V170" s="6">
        <v>1</v>
      </c>
      <c r="W170" s="49"/>
      <c r="X170" s="100"/>
      <c r="Y170" s="473" t="str">
        <f t="shared" ref="Y170" si="419">D170</f>
        <v>4-19</v>
      </c>
      <c r="Z170" s="154" t="str">
        <f t="shared" ref="Z170" si="420">E170</f>
        <v>板屋橋筋枝管</v>
      </c>
      <c r="AA170" s="88"/>
      <c r="AB170" s="88"/>
      <c r="AC170" s="89"/>
      <c r="AD170" s="53">
        <f t="shared" ref="AD170" si="421">IF(AND(ISNUMBER(L170),ISBLANK(M170)),$K170,0)</f>
        <v>0</v>
      </c>
      <c r="AE170" s="54">
        <f t="shared" ref="AE170" si="422">IF(AND(ISNUMBER(M170),ISBLANK(N170)),$K170,0)</f>
        <v>0</v>
      </c>
      <c r="AF170" s="54">
        <f t="shared" ref="AF170" si="423">IF(AND(ISNUMBER(N170),ISBLANK(O170)),$K170,0)</f>
        <v>0</v>
      </c>
      <c r="AG170" s="55">
        <f t="shared" ref="AG170" si="424">IF(AND(ISNUMBER(O170),ISBLANK(P170)),$K170,0)</f>
        <v>0</v>
      </c>
      <c r="AH170" s="54">
        <f t="shared" ref="AH170" si="425">IF(AND(ISNUMBER(P170),ISBLANK(Q170)),$K170,0)</f>
        <v>0</v>
      </c>
      <c r="AI170" s="54">
        <f t="shared" ref="AI170" si="426">IF(AND(ISNUMBER(Q170),ISBLANK(R170)),$K170,0)</f>
        <v>0</v>
      </c>
      <c r="AJ170" s="54">
        <f t="shared" ref="AJ170" si="427">IF(AND(ISNUMBER(R170),ISBLANK(S170)),$K170,0)</f>
        <v>0</v>
      </c>
      <c r="AK170" s="55">
        <f t="shared" ref="AK170" si="428">IF(ISNUMBER(S170),$K170,0)</f>
        <v>0</v>
      </c>
      <c r="AL170" s="56">
        <f t="shared" ref="AL170" si="429">SUM(AD170:AK170)</f>
        <v>0</v>
      </c>
    </row>
    <row r="171" spans="1:38" x14ac:dyDescent="0.25">
      <c r="B171" s="49"/>
      <c r="C171" s="100"/>
      <c r="D171" s="504"/>
      <c r="E171" s="524" t="s">
        <v>280</v>
      </c>
      <c r="F171" s="371"/>
      <c r="G171" s="375"/>
      <c r="H171" s="380"/>
      <c r="I171" s="381"/>
      <c r="J171" s="387"/>
      <c r="K171" s="391"/>
      <c r="L171" s="566"/>
      <c r="M171" s="567"/>
      <c r="N171" s="567"/>
      <c r="O171" s="568"/>
      <c r="P171" s="567"/>
      <c r="Q171" s="567"/>
      <c r="R171" s="567"/>
      <c r="S171" s="568"/>
      <c r="T171" s="569">
        <f t="shared" si="296"/>
        <v>0</v>
      </c>
      <c r="W171" s="49"/>
      <c r="X171" s="100"/>
      <c r="Y171" s="493"/>
      <c r="Z171" s="494"/>
      <c r="AA171" s="495"/>
      <c r="AB171" s="495"/>
      <c r="AC171" s="496"/>
      <c r="AD171" s="497"/>
      <c r="AE171" s="498"/>
      <c r="AF171" s="498"/>
      <c r="AG171" s="499"/>
      <c r="AH171" s="498"/>
      <c r="AI171" s="498"/>
      <c r="AJ171" s="498"/>
      <c r="AK171" s="499"/>
      <c r="AL171" s="500"/>
    </row>
    <row r="172" spans="1:38" x14ac:dyDescent="0.25">
      <c r="A172" s="6">
        <v>1</v>
      </c>
      <c r="B172" s="49"/>
      <c r="C172" s="100"/>
      <c r="D172" s="473" t="str">
        <f>'（添付１ー②）設計計画'!D172</f>
        <v>5-01</v>
      </c>
      <c r="E172" s="624" t="str">
        <f>'（添付１ー②）設計計画'!E172</f>
        <v>上汐町枝線</v>
      </c>
      <c r="F172" s="474" t="str">
        <f>'（添付１ー②）設計計画'!F172</f>
        <v>CC</v>
      </c>
      <c r="G172" s="475">
        <f>'（添付１ー②）設計計画'!G172</f>
        <v>559</v>
      </c>
      <c r="H172" s="476">
        <f>'（添付１ー②）設計計画'!H172</f>
        <v>53</v>
      </c>
      <c r="I172" s="477">
        <f>'（添付１ー②）設計計画'!I172</f>
        <v>0</v>
      </c>
      <c r="J172" s="479">
        <f>'（添付１ー②）設計計画'!J172</f>
        <v>53</v>
      </c>
      <c r="K172" s="483">
        <f t="shared" si="352"/>
        <v>53</v>
      </c>
      <c r="L172" s="558"/>
      <c r="M172" s="559"/>
      <c r="N172" s="559"/>
      <c r="O172" s="560"/>
      <c r="P172" s="559"/>
      <c r="Q172" s="559"/>
      <c r="R172" s="559"/>
      <c r="S172" s="560"/>
      <c r="T172" s="561">
        <f t="shared" si="296"/>
        <v>0</v>
      </c>
      <c r="V172" s="6">
        <v>1</v>
      </c>
      <c r="W172" s="49"/>
      <c r="X172" s="100"/>
      <c r="Y172" s="473" t="str">
        <f t="shared" ref="Y172" si="430">D172</f>
        <v>5-01</v>
      </c>
      <c r="Z172" s="154" t="str">
        <f t="shared" ref="Z172" si="431">E172</f>
        <v>上汐町枝線</v>
      </c>
      <c r="AA172" s="88"/>
      <c r="AB172" s="88"/>
      <c r="AC172" s="89"/>
      <c r="AD172" s="53">
        <f t="shared" ref="AD172" si="432">IF(AND(ISNUMBER(L172),ISBLANK(M172)),$K172,0)</f>
        <v>0</v>
      </c>
      <c r="AE172" s="54">
        <f t="shared" ref="AE172" si="433">IF(AND(ISNUMBER(M172),ISBLANK(N172)),$K172,0)</f>
        <v>0</v>
      </c>
      <c r="AF172" s="54">
        <f t="shared" ref="AF172" si="434">IF(AND(ISNUMBER(N172),ISBLANK(O172)),$K172,0)</f>
        <v>0</v>
      </c>
      <c r="AG172" s="55">
        <f t="shared" ref="AG172" si="435">IF(AND(ISNUMBER(O172),ISBLANK(P172)),$K172,0)</f>
        <v>0</v>
      </c>
      <c r="AH172" s="54">
        <f t="shared" ref="AH172" si="436">IF(AND(ISNUMBER(P172),ISBLANK(Q172)),$K172,0)</f>
        <v>0</v>
      </c>
      <c r="AI172" s="54">
        <f t="shared" ref="AI172" si="437">IF(AND(ISNUMBER(Q172),ISBLANK(R172)),$K172,0)</f>
        <v>0</v>
      </c>
      <c r="AJ172" s="54">
        <f t="shared" ref="AJ172" si="438">IF(AND(ISNUMBER(R172),ISBLANK(S172)),$K172,0)</f>
        <v>0</v>
      </c>
      <c r="AK172" s="55">
        <f t="shared" ref="AK172" si="439">IF(ISNUMBER(S172),$K172,0)</f>
        <v>0</v>
      </c>
      <c r="AL172" s="56">
        <f t="shared" ref="AL172" si="440">SUM(AD172:AK172)</f>
        <v>0</v>
      </c>
    </row>
    <row r="173" spans="1:38" x14ac:dyDescent="0.25">
      <c r="B173" s="49"/>
      <c r="C173" s="100"/>
      <c r="D173" s="504"/>
      <c r="E173" s="524" t="s">
        <v>280</v>
      </c>
      <c r="F173" s="371"/>
      <c r="G173" s="375"/>
      <c r="H173" s="380"/>
      <c r="I173" s="381"/>
      <c r="J173" s="387"/>
      <c r="K173" s="391"/>
      <c r="L173" s="566"/>
      <c r="M173" s="567"/>
      <c r="N173" s="567"/>
      <c r="O173" s="568"/>
      <c r="P173" s="567"/>
      <c r="Q173" s="567"/>
      <c r="R173" s="567"/>
      <c r="S173" s="568"/>
      <c r="T173" s="569">
        <f t="shared" si="296"/>
        <v>0</v>
      </c>
      <c r="W173" s="49"/>
      <c r="X173" s="100"/>
      <c r="Y173" s="493"/>
      <c r="Z173" s="494"/>
      <c r="AA173" s="495"/>
      <c r="AB173" s="495"/>
      <c r="AC173" s="496"/>
      <c r="AD173" s="497"/>
      <c r="AE173" s="498"/>
      <c r="AF173" s="498"/>
      <c r="AG173" s="499"/>
      <c r="AH173" s="498"/>
      <c r="AI173" s="498"/>
      <c r="AJ173" s="498"/>
      <c r="AK173" s="499"/>
      <c r="AL173" s="500"/>
    </row>
    <row r="174" spans="1:38" x14ac:dyDescent="0.25">
      <c r="A174" s="6">
        <v>1</v>
      </c>
      <c r="B174" s="49"/>
      <c r="C174" s="100"/>
      <c r="D174" s="473" t="str">
        <f>'（添付１ー②）設計計画'!D174</f>
        <v>5-01</v>
      </c>
      <c r="E174" s="624" t="str">
        <f>'（添付１ー②）設計計画'!E174</f>
        <v>上汐町枝線</v>
      </c>
      <c r="F174" s="474" t="str">
        <f>'（添付１ー②）設計計画'!F174</f>
        <v>FC</v>
      </c>
      <c r="G174" s="475">
        <f>'（添付１ー②）設計計画'!G174</f>
        <v>600</v>
      </c>
      <c r="H174" s="476">
        <f>'（添付１ー②）設計計画'!H174</f>
        <v>88</v>
      </c>
      <c r="I174" s="477">
        <f>'（添付１ー②）設計計画'!I174</f>
        <v>0</v>
      </c>
      <c r="J174" s="479">
        <f>'（添付１ー②）設計計画'!J174</f>
        <v>88</v>
      </c>
      <c r="K174" s="483">
        <f t="shared" si="352"/>
        <v>88</v>
      </c>
      <c r="L174" s="558"/>
      <c r="M174" s="559"/>
      <c r="N174" s="559"/>
      <c r="O174" s="560"/>
      <c r="P174" s="559"/>
      <c r="Q174" s="559"/>
      <c r="R174" s="559"/>
      <c r="S174" s="560"/>
      <c r="T174" s="561">
        <f t="shared" si="296"/>
        <v>0</v>
      </c>
      <c r="V174" s="6">
        <v>1</v>
      </c>
      <c r="W174" s="49"/>
      <c r="X174" s="100"/>
      <c r="Y174" s="473" t="str">
        <f t="shared" ref="Y174" si="441">D174</f>
        <v>5-01</v>
      </c>
      <c r="Z174" s="154" t="str">
        <f t="shared" ref="Z174" si="442">E174</f>
        <v>上汐町枝線</v>
      </c>
      <c r="AA174" s="88"/>
      <c r="AB174" s="88"/>
      <c r="AC174" s="89"/>
      <c r="AD174" s="53">
        <f t="shared" ref="AD174" si="443">IF(AND(ISNUMBER(L174),ISBLANK(M174)),$K174,0)</f>
        <v>0</v>
      </c>
      <c r="AE174" s="54">
        <f t="shared" ref="AE174" si="444">IF(AND(ISNUMBER(M174),ISBLANK(N174)),$K174,0)</f>
        <v>0</v>
      </c>
      <c r="AF174" s="54">
        <f t="shared" ref="AF174" si="445">IF(AND(ISNUMBER(N174),ISBLANK(O174)),$K174,0)</f>
        <v>0</v>
      </c>
      <c r="AG174" s="55">
        <f t="shared" ref="AG174" si="446">IF(AND(ISNUMBER(O174),ISBLANK(P174)),$K174,0)</f>
        <v>0</v>
      </c>
      <c r="AH174" s="54">
        <f t="shared" ref="AH174" si="447">IF(AND(ISNUMBER(P174),ISBLANK(Q174)),$K174,0)</f>
        <v>0</v>
      </c>
      <c r="AI174" s="54">
        <f t="shared" ref="AI174" si="448">IF(AND(ISNUMBER(Q174),ISBLANK(R174)),$K174,0)</f>
        <v>0</v>
      </c>
      <c r="AJ174" s="54">
        <f t="shared" ref="AJ174" si="449">IF(AND(ISNUMBER(R174),ISBLANK(S174)),$K174,0)</f>
        <v>0</v>
      </c>
      <c r="AK174" s="55">
        <f t="shared" ref="AK174" si="450">IF(ISNUMBER(S174),$K174,0)</f>
        <v>0</v>
      </c>
      <c r="AL174" s="56">
        <f t="shared" ref="AL174" si="451">SUM(AD174:AK174)</f>
        <v>0</v>
      </c>
    </row>
    <row r="175" spans="1:38" x14ac:dyDescent="0.25">
      <c r="B175" s="49"/>
      <c r="C175" s="100"/>
      <c r="D175" s="504"/>
      <c r="E175" s="524" t="s">
        <v>280</v>
      </c>
      <c r="F175" s="371"/>
      <c r="G175" s="375"/>
      <c r="H175" s="380"/>
      <c r="I175" s="381"/>
      <c r="J175" s="387"/>
      <c r="K175" s="391"/>
      <c r="L175" s="566"/>
      <c r="M175" s="567"/>
      <c r="N175" s="567"/>
      <c r="O175" s="568"/>
      <c r="P175" s="567"/>
      <c r="Q175" s="567"/>
      <c r="R175" s="567"/>
      <c r="S175" s="568"/>
      <c r="T175" s="569">
        <f t="shared" si="296"/>
        <v>0</v>
      </c>
      <c r="W175" s="49"/>
      <c r="X175" s="100"/>
      <c r="Y175" s="493"/>
      <c r="Z175" s="494"/>
      <c r="AA175" s="495"/>
      <c r="AB175" s="495"/>
      <c r="AC175" s="496"/>
      <c r="AD175" s="497"/>
      <c r="AE175" s="498"/>
      <c r="AF175" s="498"/>
      <c r="AG175" s="499"/>
      <c r="AH175" s="498"/>
      <c r="AI175" s="498"/>
      <c r="AJ175" s="498"/>
      <c r="AK175" s="499"/>
      <c r="AL175" s="500"/>
    </row>
    <row r="176" spans="1:38" x14ac:dyDescent="0.25">
      <c r="A176" s="6">
        <v>1</v>
      </c>
      <c r="B176" s="49"/>
      <c r="C176" s="100"/>
      <c r="D176" s="473" t="str">
        <f>'（添付１ー②）設計計画'!D176</f>
        <v>5-02</v>
      </c>
      <c r="E176" s="624" t="str">
        <f>'（添付１ー②）設計計画'!E176</f>
        <v>上汐町枝線</v>
      </c>
      <c r="F176" s="474" t="str">
        <f>'（添付１ー②）設計計画'!F176</f>
        <v>CC</v>
      </c>
      <c r="G176" s="475">
        <f>'（添付１ー②）設計計画'!G176</f>
        <v>559</v>
      </c>
      <c r="H176" s="476">
        <f>'（添付１ー②）設計計画'!H176</f>
        <v>777</v>
      </c>
      <c r="I176" s="477">
        <f>'（添付１ー②）設計計画'!I176</f>
        <v>0</v>
      </c>
      <c r="J176" s="479">
        <f>'（添付１ー②）設計計画'!J176</f>
        <v>777</v>
      </c>
      <c r="K176" s="483">
        <f t="shared" si="352"/>
        <v>777</v>
      </c>
      <c r="L176" s="558"/>
      <c r="M176" s="559"/>
      <c r="N176" s="559"/>
      <c r="O176" s="560"/>
      <c r="P176" s="559"/>
      <c r="Q176" s="559"/>
      <c r="R176" s="559"/>
      <c r="S176" s="560"/>
      <c r="T176" s="561">
        <f t="shared" si="296"/>
        <v>0</v>
      </c>
      <c r="V176" s="6">
        <v>1</v>
      </c>
      <c r="W176" s="49"/>
      <c r="X176" s="100"/>
      <c r="Y176" s="473" t="str">
        <f t="shared" ref="Y176" si="452">D176</f>
        <v>5-02</v>
      </c>
      <c r="Z176" s="154" t="str">
        <f t="shared" ref="Z176" si="453">E176</f>
        <v>上汐町枝線</v>
      </c>
      <c r="AA176" s="88"/>
      <c r="AB176" s="88"/>
      <c r="AC176" s="89"/>
      <c r="AD176" s="53">
        <f t="shared" ref="AD176" si="454">IF(AND(ISNUMBER(L176),ISBLANK(M176)),$K176,0)</f>
        <v>0</v>
      </c>
      <c r="AE176" s="54">
        <f t="shared" ref="AE176" si="455">IF(AND(ISNUMBER(M176),ISBLANK(N176)),$K176,0)</f>
        <v>0</v>
      </c>
      <c r="AF176" s="54">
        <f t="shared" ref="AF176" si="456">IF(AND(ISNUMBER(N176),ISBLANK(O176)),$K176,0)</f>
        <v>0</v>
      </c>
      <c r="AG176" s="55">
        <f t="shared" ref="AG176" si="457">IF(AND(ISNUMBER(O176),ISBLANK(P176)),$K176,0)</f>
        <v>0</v>
      </c>
      <c r="AH176" s="54">
        <f t="shared" ref="AH176" si="458">IF(AND(ISNUMBER(P176),ISBLANK(Q176)),$K176,0)</f>
        <v>0</v>
      </c>
      <c r="AI176" s="54">
        <f t="shared" ref="AI176" si="459">IF(AND(ISNUMBER(Q176),ISBLANK(R176)),$K176,0)</f>
        <v>0</v>
      </c>
      <c r="AJ176" s="54">
        <f t="shared" ref="AJ176" si="460">IF(AND(ISNUMBER(R176),ISBLANK(S176)),$K176,0)</f>
        <v>0</v>
      </c>
      <c r="AK176" s="55">
        <f t="shared" ref="AK176" si="461">IF(ISNUMBER(S176),$K176,0)</f>
        <v>0</v>
      </c>
      <c r="AL176" s="56">
        <f t="shared" ref="AL176" si="462">SUM(AD176:AK176)</f>
        <v>0</v>
      </c>
    </row>
    <row r="177" spans="1:38" x14ac:dyDescent="0.25">
      <c r="B177" s="49"/>
      <c r="C177" s="100"/>
      <c r="D177" s="504"/>
      <c r="E177" s="524" t="s">
        <v>280</v>
      </c>
      <c r="F177" s="371"/>
      <c r="G177" s="375"/>
      <c r="H177" s="380"/>
      <c r="I177" s="381"/>
      <c r="J177" s="387"/>
      <c r="K177" s="391"/>
      <c r="L177" s="566"/>
      <c r="M177" s="567"/>
      <c r="N177" s="567"/>
      <c r="O177" s="568"/>
      <c r="P177" s="567"/>
      <c r="Q177" s="567"/>
      <c r="R177" s="567"/>
      <c r="S177" s="568"/>
      <c r="T177" s="569">
        <f t="shared" si="296"/>
        <v>0</v>
      </c>
      <c r="W177" s="49"/>
      <c r="X177" s="100"/>
      <c r="Y177" s="493"/>
      <c r="Z177" s="494"/>
      <c r="AA177" s="495"/>
      <c r="AB177" s="495"/>
      <c r="AC177" s="496"/>
      <c r="AD177" s="497"/>
      <c r="AE177" s="498"/>
      <c r="AF177" s="498"/>
      <c r="AG177" s="499"/>
      <c r="AH177" s="498"/>
      <c r="AI177" s="498"/>
      <c r="AJ177" s="498"/>
      <c r="AK177" s="499"/>
      <c r="AL177" s="500"/>
    </row>
    <row r="178" spans="1:38" x14ac:dyDescent="0.25">
      <c r="A178" s="6">
        <v>1</v>
      </c>
      <c r="B178" s="49"/>
      <c r="C178" s="100"/>
      <c r="D178" s="473" t="str">
        <f>'（添付１ー②）設計計画'!D178</f>
        <v>5-03</v>
      </c>
      <c r="E178" s="624" t="str">
        <f>'（添付１ー②）設計計画'!E178</f>
        <v>上汐町枝線</v>
      </c>
      <c r="F178" s="474" t="str">
        <f>'（添付１ー②）設計計画'!F178</f>
        <v>CC</v>
      </c>
      <c r="G178" s="475">
        <f>'（添付１ー②）設計計画'!G178</f>
        <v>559</v>
      </c>
      <c r="H178" s="476">
        <f>'（添付１ー②）設計計画'!H178</f>
        <v>101</v>
      </c>
      <c r="I178" s="477">
        <f>'（添付１ー②）設計計画'!I178</f>
        <v>0</v>
      </c>
      <c r="J178" s="479">
        <f>'（添付１ー②）設計計画'!J178</f>
        <v>101</v>
      </c>
      <c r="K178" s="483">
        <f t="shared" si="352"/>
        <v>101</v>
      </c>
      <c r="L178" s="558"/>
      <c r="M178" s="559"/>
      <c r="N178" s="559"/>
      <c r="O178" s="560"/>
      <c r="P178" s="559"/>
      <c r="Q178" s="559"/>
      <c r="R178" s="559"/>
      <c r="S178" s="560"/>
      <c r="T178" s="561">
        <f t="shared" si="296"/>
        <v>0</v>
      </c>
      <c r="V178" s="6">
        <v>1</v>
      </c>
      <c r="W178" s="49"/>
      <c r="X178" s="100"/>
      <c r="Y178" s="473" t="str">
        <f t="shared" ref="Y178" si="463">D178</f>
        <v>5-03</v>
      </c>
      <c r="Z178" s="154" t="str">
        <f t="shared" ref="Z178" si="464">E178</f>
        <v>上汐町枝線</v>
      </c>
      <c r="AA178" s="88"/>
      <c r="AB178" s="88"/>
      <c r="AC178" s="89"/>
      <c r="AD178" s="53">
        <f t="shared" ref="AD178" si="465">IF(AND(ISNUMBER(L178),ISBLANK(M178)),$K178,0)</f>
        <v>0</v>
      </c>
      <c r="AE178" s="54">
        <f t="shared" ref="AE178" si="466">IF(AND(ISNUMBER(M178),ISBLANK(N178)),$K178,0)</f>
        <v>0</v>
      </c>
      <c r="AF178" s="54">
        <f t="shared" ref="AF178" si="467">IF(AND(ISNUMBER(N178),ISBLANK(O178)),$K178,0)</f>
        <v>0</v>
      </c>
      <c r="AG178" s="55">
        <f t="shared" ref="AG178" si="468">IF(AND(ISNUMBER(O178),ISBLANK(P178)),$K178,0)</f>
        <v>0</v>
      </c>
      <c r="AH178" s="54">
        <f t="shared" ref="AH178" si="469">IF(AND(ISNUMBER(P178),ISBLANK(Q178)),$K178,0)</f>
        <v>0</v>
      </c>
      <c r="AI178" s="54">
        <f t="shared" ref="AI178" si="470">IF(AND(ISNUMBER(Q178),ISBLANK(R178)),$K178,0)</f>
        <v>0</v>
      </c>
      <c r="AJ178" s="54">
        <f t="shared" ref="AJ178" si="471">IF(AND(ISNUMBER(R178),ISBLANK(S178)),$K178,0)</f>
        <v>0</v>
      </c>
      <c r="AK178" s="55">
        <f t="shared" ref="AK178" si="472">IF(ISNUMBER(S178),$K178,0)</f>
        <v>0</v>
      </c>
      <c r="AL178" s="56">
        <f t="shared" ref="AL178" si="473">SUM(AD178:AK178)</f>
        <v>0</v>
      </c>
    </row>
    <row r="179" spans="1:38" x14ac:dyDescent="0.25">
      <c r="B179" s="49"/>
      <c r="C179" s="100"/>
      <c r="D179" s="504"/>
      <c r="E179" s="524" t="s">
        <v>280</v>
      </c>
      <c r="F179" s="371"/>
      <c r="G179" s="375"/>
      <c r="H179" s="380"/>
      <c r="I179" s="381"/>
      <c r="J179" s="387"/>
      <c r="K179" s="391"/>
      <c r="L179" s="566"/>
      <c r="M179" s="567"/>
      <c r="N179" s="567"/>
      <c r="O179" s="568"/>
      <c r="P179" s="567"/>
      <c r="Q179" s="567"/>
      <c r="R179" s="567"/>
      <c r="S179" s="568"/>
      <c r="T179" s="569">
        <f t="shared" si="296"/>
        <v>0</v>
      </c>
      <c r="W179" s="49"/>
      <c r="X179" s="100"/>
      <c r="Y179" s="493"/>
      <c r="Z179" s="494"/>
      <c r="AA179" s="495"/>
      <c r="AB179" s="495"/>
      <c r="AC179" s="496"/>
      <c r="AD179" s="497"/>
      <c r="AE179" s="498"/>
      <c r="AF179" s="498"/>
      <c r="AG179" s="499"/>
      <c r="AH179" s="498"/>
      <c r="AI179" s="498"/>
      <c r="AJ179" s="498"/>
      <c r="AK179" s="499"/>
      <c r="AL179" s="500"/>
    </row>
    <row r="180" spans="1:38" x14ac:dyDescent="0.25">
      <c r="A180" s="6">
        <v>1</v>
      </c>
      <c r="B180" s="49"/>
      <c r="C180" s="100"/>
      <c r="D180" s="473" t="str">
        <f>'（添付１ー②）設計計画'!D180</f>
        <v>5-04</v>
      </c>
      <c r="E180" s="624" t="str">
        <f>'（添付１ー②）設計計画'!E180</f>
        <v>東雲枝線</v>
      </c>
      <c r="F180" s="474" t="str">
        <f>'（添付１ー②）設計計画'!F180</f>
        <v>CC</v>
      </c>
      <c r="G180" s="475">
        <f>'（添付１ー②）設計計画'!G180</f>
        <v>406</v>
      </c>
      <c r="H180" s="476">
        <f>'（添付１ー②）設計計画'!H180</f>
        <v>530</v>
      </c>
      <c r="I180" s="477">
        <f>'（添付１ー②）設計計画'!I180</f>
        <v>0</v>
      </c>
      <c r="J180" s="479">
        <f>'（添付１ー②）設計計画'!J180</f>
        <v>530</v>
      </c>
      <c r="K180" s="483">
        <f t="shared" si="352"/>
        <v>530</v>
      </c>
      <c r="L180" s="558"/>
      <c r="M180" s="559"/>
      <c r="N180" s="559"/>
      <c r="O180" s="560"/>
      <c r="P180" s="559"/>
      <c r="Q180" s="559"/>
      <c r="R180" s="559"/>
      <c r="S180" s="560"/>
      <c r="T180" s="561">
        <f t="shared" si="296"/>
        <v>0</v>
      </c>
      <c r="V180" s="6">
        <v>1</v>
      </c>
      <c r="W180" s="49"/>
      <c r="X180" s="100"/>
      <c r="Y180" s="473" t="str">
        <f t="shared" ref="Y180" si="474">D180</f>
        <v>5-04</v>
      </c>
      <c r="Z180" s="154" t="str">
        <f t="shared" ref="Z180" si="475">E180</f>
        <v>東雲枝線</v>
      </c>
      <c r="AA180" s="88"/>
      <c r="AB180" s="88"/>
      <c r="AC180" s="89"/>
      <c r="AD180" s="53">
        <f t="shared" ref="AD180" si="476">IF(AND(ISNUMBER(L180),ISBLANK(M180)),$K180,0)</f>
        <v>0</v>
      </c>
      <c r="AE180" s="54">
        <f t="shared" ref="AE180" si="477">IF(AND(ISNUMBER(M180),ISBLANK(N180)),$K180,0)</f>
        <v>0</v>
      </c>
      <c r="AF180" s="54">
        <f t="shared" ref="AF180" si="478">IF(AND(ISNUMBER(N180),ISBLANK(O180)),$K180,0)</f>
        <v>0</v>
      </c>
      <c r="AG180" s="55">
        <f t="shared" ref="AG180" si="479">IF(AND(ISNUMBER(O180),ISBLANK(P180)),$K180,0)</f>
        <v>0</v>
      </c>
      <c r="AH180" s="54">
        <f t="shared" ref="AH180" si="480">IF(AND(ISNUMBER(P180),ISBLANK(Q180)),$K180,0)</f>
        <v>0</v>
      </c>
      <c r="AI180" s="54">
        <f t="shared" ref="AI180" si="481">IF(AND(ISNUMBER(Q180),ISBLANK(R180)),$K180,0)</f>
        <v>0</v>
      </c>
      <c r="AJ180" s="54">
        <f t="shared" ref="AJ180" si="482">IF(AND(ISNUMBER(R180),ISBLANK(S180)),$K180,0)</f>
        <v>0</v>
      </c>
      <c r="AK180" s="55">
        <f t="shared" ref="AK180" si="483">IF(ISNUMBER(S180),$K180,0)</f>
        <v>0</v>
      </c>
      <c r="AL180" s="56">
        <f t="shared" ref="AL180" si="484">SUM(AD180:AK180)</f>
        <v>0</v>
      </c>
    </row>
    <row r="181" spans="1:38" x14ac:dyDescent="0.25">
      <c r="B181" s="49"/>
      <c r="C181" s="100"/>
      <c r="D181" s="502"/>
      <c r="E181" s="524" t="s">
        <v>280</v>
      </c>
      <c r="F181" s="429"/>
      <c r="G181" s="430"/>
      <c r="H181" s="431"/>
      <c r="I181" s="432"/>
      <c r="J181" s="434"/>
      <c r="K181" s="447"/>
      <c r="L181" s="562"/>
      <c r="M181" s="563"/>
      <c r="N181" s="563"/>
      <c r="O181" s="564"/>
      <c r="P181" s="563"/>
      <c r="Q181" s="563"/>
      <c r="R181" s="563"/>
      <c r="S181" s="564"/>
      <c r="T181" s="565">
        <f t="shared" si="296"/>
        <v>0</v>
      </c>
      <c r="W181" s="49"/>
      <c r="X181" s="100"/>
      <c r="Y181" s="493"/>
      <c r="Z181" s="494"/>
      <c r="AA181" s="495"/>
      <c r="AB181" s="495"/>
      <c r="AC181" s="496"/>
      <c r="AD181" s="497"/>
      <c r="AE181" s="498"/>
      <c r="AF181" s="498"/>
      <c r="AG181" s="499"/>
      <c r="AH181" s="498"/>
      <c r="AI181" s="498"/>
      <c r="AJ181" s="498"/>
      <c r="AK181" s="499"/>
      <c r="AL181" s="500"/>
    </row>
    <row r="182" spans="1:38" x14ac:dyDescent="0.25">
      <c r="A182" s="6">
        <v>1</v>
      </c>
      <c r="B182" s="49"/>
      <c r="C182" s="100"/>
      <c r="D182" s="473" t="str">
        <f>'（添付１ー②）設計計画'!D182</f>
        <v>5-05</v>
      </c>
      <c r="E182" s="624" t="str">
        <f>'（添付１ー②）設計計画'!E182</f>
        <v>東部幹線</v>
      </c>
      <c r="F182" s="474" t="str">
        <f>'（添付１ー②）設計計画'!F182</f>
        <v>CC</v>
      </c>
      <c r="G182" s="475">
        <f>'（添付１ー②）設計計画'!G182</f>
        <v>914</v>
      </c>
      <c r="H182" s="476">
        <f>'（添付１ー②）設計計画'!H182</f>
        <v>375</v>
      </c>
      <c r="I182" s="477">
        <f>'（添付１ー②）設計計画'!I182</f>
        <v>0</v>
      </c>
      <c r="J182" s="479">
        <f>'（添付１ー②）設計計画'!J182</f>
        <v>1196</v>
      </c>
      <c r="K182" s="483">
        <f t="shared" si="352"/>
        <v>1196</v>
      </c>
      <c r="L182" s="558"/>
      <c r="M182" s="559"/>
      <c r="N182" s="559"/>
      <c r="O182" s="560"/>
      <c r="P182" s="559"/>
      <c r="Q182" s="559"/>
      <c r="R182" s="559"/>
      <c r="S182" s="560"/>
      <c r="T182" s="561">
        <f t="shared" si="296"/>
        <v>0</v>
      </c>
      <c r="V182" s="6">
        <v>1</v>
      </c>
      <c r="W182" s="49"/>
      <c r="X182" s="100"/>
      <c r="Y182" s="473" t="str">
        <f t="shared" si="375"/>
        <v>5-05</v>
      </c>
      <c r="Z182" s="154" t="str">
        <f t="shared" si="376"/>
        <v>東部幹線</v>
      </c>
      <c r="AA182" s="88"/>
      <c r="AB182" s="88"/>
      <c r="AC182" s="89"/>
      <c r="AD182" s="53">
        <f t="shared" si="377"/>
        <v>0</v>
      </c>
      <c r="AE182" s="54">
        <f t="shared" si="378"/>
        <v>0</v>
      </c>
      <c r="AF182" s="54">
        <f t="shared" si="379"/>
        <v>0</v>
      </c>
      <c r="AG182" s="55">
        <f t="shared" si="380"/>
        <v>0</v>
      </c>
      <c r="AH182" s="54">
        <f t="shared" si="381"/>
        <v>0</v>
      </c>
      <c r="AI182" s="54">
        <f t="shared" si="382"/>
        <v>0</v>
      </c>
      <c r="AJ182" s="54">
        <f t="shared" si="383"/>
        <v>0</v>
      </c>
      <c r="AK182" s="55">
        <f t="shared" si="384"/>
        <v>0</v>
      </c>
      <c r="AL182" s="56">
        <f t="shared" si="385"/>
        <v>0</v>
      </c>
    </row>
    <row r="183" spans="1:38" x14ac:dyDescent="0.25">
      <c r="B183" s="49"/>
      <c r="C183" s="100"/>
      <c r="D183" s="502"/>
      <c r="E183" s="524" t="s">
        <v>280</v>
      </c>
      <c r="F183" s="429"/>
      <c r="G183" s="430"/>
      <c r="H183" s="431"/>
      <c r="I183" s="432"/>
      <c r="J183" s="434"/>
      <c r="K183" s="447"/>
      <c r="L183" s="562"/>
      <c r="M183" s="563"/>
      <c r="N183" s="563"/>
      <c r="O183" s="564"/>
      <c r="P183" s="563"/>
      <c r="Q183" s="563"/>
      <c r="R183" s="563"/>
      <c r="S183" s="564"/>
      <c r="T183" s="565">
        <f t="shared" si="296"/>
        <v>0</v>
      </c>
      <c r="W183" s="49"/>
      <c r="X183" s="100"/>
      <c r="Y183" s="471"/>
      <c r="Z183" s="17"/>
      <c r="AA183" s="16"/>
      <c r="AB183" s="16"/>
      <c r="AC183" s="99"/>
      <c r="AD183" s="77"/>
      <c r="AE183" s="78"/>
      <c r="AF183" s="78"/>
      <c r="AG183" s="79"/>
      <c r="AH183" s="78"/>
      <c r="AI183" s="78"/>
      <c r="AJ183" s="78"/>
      <c r="AK183" s="79"/>
      <c r="AL183" s="80"/>
    </row>
    <row r="184" spans="1:38" x14ac:dyDescent="0.25">
      <c r="B184" s="49"/>
      <c r="C184" s="100"/>
      <c r="D184" s="446" t="str">
        <f>'（添付１ー②）設計計画'!D184</f>
        <v>5-06</v>
      </c>
      <c r="E184" s="503" t="str">
        <f>'（添付１ー②）設計計画'!E184</f>
        <v>東部幹線</v>
      </c>
      <c r="F184" s="429" t="str">
        <f>'（添付１ー②）設計計画'!F184</f>
        <v>CC</v>
      </c>
      <c r="G184" s="430">
        <f>'（添付１ー②）設計計画'!G184</f>
        <v>991</v>
      </c>
      <c r="H184" s="431">
        <f>'（添付１ー②）設計計画'!H184</f>
        <v>720</v>
      </c>
      <c r="I184" s="432">
        <f>'（添付１ー②）設計計画'!I184</f>
        <v>101</v>
      </c>
      <c r="J184" s="434">
        <f>'（添付１ー②）設計計画'!J184</f>
        <v>0</v>
      </c>
      <c r="K184" s="447">
        <f t="shared" si="352"/>
        <v>0</v>
      </c>
      <c r="L184" s="562"/>
      <c r="M184" s="563"/>
      <c r="N184" s="563"/>
      <c r="O184" s="564"/>
      <c r="P184" s="563"/>
      <c r="Q184" s="563"/>
      <c r="R184" s="563"/>
      <c r="S184" s="564"/>
      <c r="T184" s="565">
        <f t="shared" si="296"/>
        <v>0</v>
      </c>
      <c r="W184" s="49"/>
      <c r="X184" s="100"/>
      <c r="Y184" s="446" t="str">
        <f t="shared" si="375"/>
        <v>5-06</v>
      </c>
      <c r="Z184" s="428" t="str">
        <f t="shared" si="376"/>
        <v>東部幹線</v>
      </c>
      <c r="AA184" s="111"/>
      <c r="AB184" s="111"/>
      <c r="AC184" s="112"/>
      <c r="AD184" s="113">
        <f t="shared" si="377"/>
        <v>0</v>
      </c>
      <c r="AE184" s="114">
        <f t="shared" si="378"/>
        <v>0</v>
      </c>
      <c r="AF184" s="114">
        <f t="shared" si="379"/>
        <v>0</v>
      </c>
      <c r="AG184" s="115">
        <f t="shared" si="380"/>
        <v>0</v>
      </c>
      <c r="AH184" s="114">
        <f t="shared" si="381"/>
        <v>0</v>
      </c>
      <c r="AI184" s="114">
        <f t="shared" si="382"/>
        <v>0</v>
      </c>
      <c r="AJ184" s="114">
        <f t="shared" si="383"/>
        <v>0</v>
      </c>
      <c r="AK184" s="115">
        <f t="shared" si="384"/>
        <v>0</v>
      </c>
      <c r="AL184" s="116">
        <f t="shared" si="385"/>
        <v>0</v>
      </c>
    </row>
    <row r="185" spans="1:38" x14ac:dyDescent="0.25">
      <c r="B185" s="49"/>
      <c r="C185" s="100"/>
      <c r="D185" s="504"/>
      <c r="E185" s="524" t="s">
        <v>280</v>
      </c>
      <c r="F185" s="371"/>
      <c r="G185" s="375"/>
      <c r="H185" s="380"/>
      <c r="I185" s="381"/>
      <c r="J185" s="387"/>
      <c r="K185" s="391"/>
      <c r="L185" s="566"/>
      <c r="M185" s="567"/>
      <c r="N185" s="567"/>
      <c r="O185" s="568"/>
      <c r="P185" s="567"/>
      <c r="Q185" s="567"/>
      <c r="R185" s="567"/>
      <c r="S185" s="568"/>
      <c r="T185" s="569">
        <f t="shared" si="296"/>
        <v>0</v>
      </c>
      <c r="W185" s="49"/>
      <c r="X185" s="100"/>
      <c r="Y185" s="493"/>
      <c r="Z185" s="494"/>
      <c r="AA185" s="495"/>
      <c r="AB185" s="495"/>
      <c r="AC185" s="496"/>
      <c r="AD185" s="497"/>
      <c r="AE185" s="498"/>
      <c r="AF185" s="498"/>
      <c r="AG185" s="499"/>
      <c r="AH185" s="498"/>
      <c r="AI185" s="498"/>
      <c r="AJ185" s="498"/>
      <c r="AK185" s="499"/>
      <c r="AL185" s="500"/>
    </row>
    <row r="186" spans="1:38" x14ac:dyDescent="0.25">
      <c r="A186" s="6">
        <v>1</v>
      </c>
      <c r="B186" s="49"/>
      <c r="C186" s="100"/>
      <c r="D186" s="473" t="str">
        <f>'（添付１ー②）設計計画'!D186</f>
        <v>5-07</v>
      </c>
      <c r="E186" s="624" t="str">
        <f>'（添付１ー②）設計計画'!E186</f>
        <v>新東部幹線</v>
      </c>
      <c r="F186" s="474" t="str">
        <f>'（添付１ー②）設計計画'!F186</f>
        <v>FLC</v>
      </c>
      <c r="G186" s="475">
        <f>'（添付１ー②）設計計画'!G186</f>
        <v>900</v>
      </c>
      <c r="H186" s="476">
        <f>'（添付１ー②）設計計画'!H186</f>
        <v>648</v>
      </c>
      <c r="I186" s="477">
        <f>'（添付１ー②）設計計画'!I186</f>
        <v>0</v>
      </c>
      <c r="J186" s="479">
        <f>'（添付１ー②）設計計画'!J186</f>
        <v>648</v>
      </c>
      <c r="K186" s="483">
        <f t="shared" si="352"/>
        <v>648</v>
      </c>
      <c r="L186" s="558"/>
      <c r="M186" s="559"/>
      <c r="N186" s="559"/>
      <c r="O186" s="560"/>
      <c r="P186" s="559"/>
      <c r="Q186" s="559"/>
      <c r="R186" s="559"/>
      <c r="S186" s="560"/>
      <c r="T186" s="561">
        <f t="shared" si="296"/>
        <v>0</v>
      </c>
      <c r="V186" s="6">
        <v>1</v>
      </c>
      <c r="W186" s="49"/>
      <c r="X186" s="100"/>
      <c r="Y186" s="473" t="str">
        <f t="shared" si="375"/>
        <v>5-07</v>
      </c>
      <c r="Z186" s="154" t="str">
        <f t="shared" si="376"/>
        <v>新東部幹線</v>
      </c>
      <c r="AA186" s="88"/>
      <c r="AB186" s="88"/>
      <c r="AC186" s="89"/>
      <c r="AD186" s="53">
        <f t="shared" si="377"/>
        <v>0</v>
      </c>
      <c r="AE186" s="54">
        <f t="shared" si="378"/>
        <v>0</v>
      </c>
      <c r="AF186" s="54">
        <f t="shared" si="379"/>
        <v>0</v>
      </c>
      <c r="AG186" s="55">
        <f t="shared" si="380"/>
        <v>0</v>
      </c>
      <c r="AH186" s="54">
        <f t="shared" si="381"/>
        <v>0</v>
      </c>
      <c r="AI186" s="54">
        <f t="shared" si="382"/>
        <v>0</v>
      </c>
      <c r="AJ186" s="54">
        <f t="shared" si="383"/>
        <v>0</v>
      </c>
      <c r="AK186" s="55">
        <f t="shared" si="384"/>
        <v>0</v>
      </c>
      <c r="AL186" s="56">
        <f t="shared" si="385"/>
        <v>0</v>
      </c>
    </row>
    <row r="187" spans="1:38" x14ac:dyDescent="0.25">
      <c r="B187" s="49"/>
      <c r="C187" s="100"/>
      <c r="D187" s="504"/>
      <c r="E187" s="524" t="s">
        <v>280</v>
      </c>
      <c r="F187" s="371"/>
      <c r="G187" s="375"/>
      <c r="H187" s="380"/>
      <c r="I187" s="381"/>
      <c r="J187" s="387"/>
      <c r="K187" s="391"/>
      <c r="L187" s="566"/>
      <c r="M187" s="567"/>
      <c r="N187" s="567"/>
      <c r="O187" s="568"/>
      <c r="P187" s="567"/>
      <c r="Q187" s="567"/>
      <c r="R187" s="567"/>
      <c r="S187" s="568"/>
      <c r="T187" s="569">
        <f t="shared" si="296"/>
        <v>0</v>
      </c>
      <c r="W187" s="49"/>
      <c r="X187" s="100"/>
      <c r="Y187" s="493"/>
      <c r="Z187" s="494"/>
      <c r="AA187" s="495"/>
      <c r="AB187" s="495"/>
      <c r="AC187" s="496"/>
      <c r="AD187" s="497"/>
      <c r="AE187" s="498"/>
      <c r="AF187" s="498"/>
      <c r="AG187" s="499"/>
      <c r="AH187" s="498"/>
      <c r="AI187" s="498"/>
      <c r="AJ187" s="498"/>
      <c r="AK187" s="499"/>
      <c r="AL187" s="500"/>
    </row>
    <row r="188" spans="1:38" x14ac:dyDescent="0.25">
      <c r="A188" s="6">
        <v>1</v>
      </c>
      <c r="B188" s="49"/>
      <c r="C188" s="100"/>
      <c r="D188" s="473" t="str">
        <f>'（添付１ー②）設計計画'!D188</f>
        <v>5-08</v>
      </c>
      <c r="E188" s="624" t="str">
        <f>'（添付１ー②）設計計画'!E188</f>
        <v>高麗橋枝線</v>
      </c>
      <c r="F188" s="474" t="str">
        <f>'（添付１ー②）設計計画'!F188</f>
        <v>FA</v>
      </c>
      <c r="G188" s="475">
        <f>'（添付１ー②）設計計画'!G188</f>
        <v>400</v>
      </c>
      <c r="H188" s="476">
        <f>'（添付１ー②）設計計画'!H188</f>
        <v>302</v>
      </c>
      <c r="I188" s="477">
        <f>'（添付１ー②）設計計画'!I188</f>
        <v>0</v>
      </c>
      <c r="J188" s="479">
        <f>'（添付１ー②）設計計画'!J188</f>
        <v>302</v>
      </c>
      <c r="K188" s="483">
        <f t="shared" si="352"/>
        <v>302</v>
      </c>
      <c r="L188" s="558"/>
      <c r="M188" s="559"/>
      <c r="N188" s="559"/>
      <c r="O188" s="560"/>
      <c r="P188" s="559"/>
      <c r="Q188" s="559"/>
      <c r="R188" s="559"/>
      <c r="S188" s="560"/>
      <c r="T188" s="561">
        <f t="shared" si="296"/>
        <v>0</v>
      </c>
      <c r="V188" s="6">
        <v>1</v>
      </c>
      <c r="W188" s="49"/>
      <c r="X188" s="100"/>
      <c r="Y188" s="473" t="str">
        <f t="shared" ref="Y188" si="485">D188</f>
        <v>5-08</v>
      </c>
      <c r="Z188" s="154" t="str">
        <f t="shared" ref="Z188" si="486">E188</f>
        <v>高麗橋枝線</v>
      </c>
      <c r="AA188" s="88"/>
      <c r="AB188" s="88"/>
      <c r="AC188" s="89"/>
      <c r="AD188" s="53">
        <f t="shared" ref="AD188" si="487">IF(AND(ISNUMBER(L188),ISBLANK(M188)),$K188,0)</f>
        <v>0</v>
      </c>
      <c r="AE188" s="54">
        <f t="shared" ref="AE188" si="488">IF(AND(ISNUMBER(M188),ISBLANK(N188)),$K188,0)</f>
        <v>0</v>
      </c>
      <c r="AF188" s="54">
        <f t="shared" ref="AF188" si="489">IF(AND(ISNUMBER(N188),ISBLANK(O188)),$K188,0)</f>
        <v>0</v>
      </c>
      <c r="AG188" s="55">
        <f t="shared" ref="AG188" si="490">IF(AND(ISNUMBER(O188),ISBLANK(P188)),$K188,0)</f>
        <v>0</v>
      </c>
      <c r="AH188" s="54">
        <f t="shared" ref="AH188" si="491">IF(AND(ISNUMBER(P188),ISBLANK(Q188)),$K188,0)</f>
        <v>0</v>
      </c>
      <c r="AI188" s="54">
        <f t="shared" ref="AI188" si="492">IF(AND(ISNUMBER(Q188),ISBLANK(R188)),$K188,0)</f>
        <v>0</v>
      </c>
      <c r="AJ188" s="54">
        <f t="shared" ref="AJ188" si="493">IF(AND(ISNUMBER(R188),ISBLANK(S188)),$K188,0)</f>
        <v>0</v>
      </c>
      <c r="AK188" s="55">
        <f t="shared" ref="AK188" si="494">IF(ISNUMBER(S188),$K188,0)</f>
        <v>0</v>
      </c>
      <c r="AL188" s="56">
        <f t="shared" ref="AL188" si="495">SUM(AD188:AK188)</f>
        <v>0</v>
      </c>
    </row>
    <row r="189" spans="1:38" x14ac:dyDescent="0.25">
      <c r="B189" s="49"/>
      <c r="C189" s="100"/>
      <c r="D189" s="502"/>
      <c r="E189" s="524" t="s">
        <v>280</v>
      </c>
      <c r="F189" s="429"/>
      <c r="G189" s="430"/>
      <c r="H189" s="431"/>
      <c r="I189" s="432"/>
      <c r="J189" s="434"/>
      <c r="K189" s="447"/>
      <c r="L189" s="562"/>
      <c r="M189" s="563"/>
      <c r="N189" s="563"/>
      <c r="O189" s="564"/>
      <c r="P189" s="563"/>
      <c r="Q189" s="563"/>
      <c r="R189" s="563"/>
      <c r="S189" s="564"/>
      <c r="T189" s="565">
        <f t="shared" si="296"/>
        <v>0</v>
      </c>
      <c r="W189" s="49"/>
      <c r="X189" s="100"/>
      <c r="Y189" s="493"/>
      <c r="Z189" s="494"/>
      <c r="AA189" s="495"/>
      <c r="AB189" s="495"/>
      <c r="AC189" s="496"/>
      <c r="AD189" s="497"/>
      <c r="AE189" s="498"/>
      <c r="AF189" s="498"/>
      <c r="AG189" s="499"/>
      <c r="AH189" s="498"/>
      <c r="AI189" s="498"/>
      <c r="AJ189" s="498"/>
      <c r="AK189" s="499"/>
      <c r="AL189" s="500"/>
    </row>
    <row r="190" spans="1:38" x14ac:dyDescent="0.25">
      <c r="A190" s="6">
        <v>1</v>
      </c>
      <c r="B190" s="49"/>
      <c r="C190" s="100"/>
      <c r="D190" s="473" t="str">
        <f>'（添付１ー②）設計計画'!D190</f>
        <v>3-15</v>
      </c>
      <c r="E190" s="624" t="str">
        <f>'（添付１ー②）設計計画'!E190</f>
        <v>勝山枝線</v>
      </c>
      <c r="F190" s="474" t="str">
        <f>'（添付１ー②）設計計画'!F190</f>
        <v>CC</v>
      </c>
      <c r="G190" s="475">
        <f>'（添付１ー②）設計計画'!G190</f>
        <v>406</v>
      </c>
      <c r="H190" s="476">
        <f>'（添付１ー②）設計計画'!H190</f>
        <v>630</v>
      </c>
      <c r="I190" s="477">
        <f>'（添付１ー②）設計計画'!I190</f>
        <v>0</v>
      </c>
      <c r="J190" s="479">
        <f>'（添付１ー②）設計計画'!J190</f>
        <v>970</v>
      </c>
      <c r="K190" s="483">
        <f t="shared" si="352"/>
        <v>970</v>
      </c>
      <c r="L190" s="558"/>
      <c r="M190" s="559"/>
      <c r="N190" s="559"/>
      <c r="O190" s="560"/>
      <c r="P190" s="559"/>
      <c r="Q190" s="559"/>
      <c r="R190" s="559"/>
      <c r="S190" s="560"/>
      <c r="T190" s="561">
        <f t="shared" si="296"/>
        <v>0</v>
      </c>
      <c r="V190" s="6">
        <v>1</v>
      </c>
      <c r="W190" s="49"/>
      <c r="X190" s="100"/>
      <c r="Y190" s="473" t="str">
        <f t="shared" si="375"/>
        <v>3-15</v>
      </c>
      <c r="Z190" s="154" t="str">
        <f t="shared" si="376"/>
        <v>勝山枝線</v>
      </c>
      <c r="AA190" s="88"/>
      <c r="AB190" s="88"/>
      <c r="AC190" s="89"/>
      <c r="AD190" s="53">
        <f t="shared" si="377"/>
        <v>0</v>
      </c>
      <c r="AE190" s="54">
        <f t="shared" si="378"/>
        <v>0</v>
      </c>
      <c r="AF190" s="54">
        <f t="shared" si="379"/>
        <v>0</v>
      </c>
      <c r="AG190" s="55">
        <f t="shared" si="380"/>
        <v>0</v>
      </c>
      <c r="AH190" s="54">
        <f t="shared" si="381"/>
        <v>0</v>
      </c>
      <c r="AI190" s="54">
        <f t="shared" si="382"/>
        <v>0</v>
      </c>
      <c r="AJ190" s="54">
        <f t="shared" si="383"/>
        <v>0</v>
      </c>
      <c r="AK190" s="55">
        <f t="shared" si="384"/>
        <v>0</v>
      </c>
      <c r="AL190" s="56">
        <f t="shared" si="385"/>
        <v>0</v>
      </c>
    </row>
    <row r="191" spans="1:38" x14ac:dyDescent="0.25">
      <c r="B191" s="49"/>
      <c r="C191" s="100"/>
      <c r="D191" s="502"/>
      <c r="E191" s="524" t="s">
        <v>280</v>
      </c>
      <c r="F191" s="429"/>
      <c r="G191" s="430"/>
      <c r="H191" s="431"/>
      <c r="I191" s="432"/>
      <c r="J191" s="434"/>
      <c r="K191" s="447"/>
      <c r="L191" s="562"/>
      <c r="M191" s="563"/>
      <c r="N191" s="563"/>
      <c r="O191" s="564"/>
      <c r="P191" s="563"/>
      <c r="Q191" s="563"/>
      <c r="R191" s="563"/>
      <c r="S191" s="564"/>
      <c r="T191" s="565">
        <f t="shared" si="296"/>
        <v>0</v>
      </c>
      <c r="W191" s="49"/>
      <c r="X191" s="100"/>
      <c r="Y191" s="471"/>
      <c r="Z191" s="17"/>
      <c r="AA191" s="16"/>
      <c r="AB191" s="16"/>
      <c r="AC191" s="99"/>
      <c r="AD191" s="77"/>
      <c r="AE191" s="78"/>
      <c r="AF191" s="78"/>
      <c r="AG191" s="79"/>
      <c r="AH191" s="78"/>
      <c r="AI191" s="78"/>
      <c r="AJ191" s="78"/>
      <c r="AK191" s="79"/>
      <c r="AL191" s="80"/>
    </row>
    <row r="192" spans="1:38" x14ac:dyDescent="0.25">
      <c r="B192" s="49"/>
      <c r="C192" s="100"/>
      <c r="D192" s="446" t="str">
        <f>'（添付１ー②）設計計画'!D192</f>
        <v>3-15</v>
      </c>
      <c r="E192" s="503" t="str">
        <f>'（添付１ー②）設計計画'!E192</f>
        <v>勝山枝線</v>
      </c>
      <c r="F192" s="429" t="str">
        <f>'（添付１ー②）設計計画'!F192</f>
        <v>CC</v>
      </c>
      <c r="G192" s="430">
        <f>'（添付１ー②）設計計画'!G192</f>
        <v>406</v>
      </c>
      <c r="H192" s="431">
        <f>'（添付１ー②）設計計画'!H192</f>
        <v>340</v>
      </c>
      <c r="I192" s="432">
        <f>'（添付１ー②）設計計画'!I192</f>
        <v>0</v>
      </c>
      <c r="J192" s="434">
        <f>'（添付１ー②）設計計画'!J192</f>
        <v>0</v>
      </c>
      <c r="K192" s="447">
        <f t="shared" si="352"/>
        <v>0</v>
      </c>
      <c r="L192" s="562"/>
      <c r="M192" s="563"/>
      <c r="N192" s="563"/>
      <c r="O192" s="564"/>
      <c r="P192" s="563"/>
      <c r="Q192" s="563"/>
      <c r="R192" s="563"/>
      <c r="S192" s="564"/>
      <c r="T192" s="565">
        <f t="shared" si="296"/>
        <v>0</v>
      </c>
      <c r="W192" s="49"/>
      <c r="X192" s="100"/>
      <c r="Y192" s="446" t="str">
        <f t="shared" si="375"/>
        <v>3-15</v>
      </c>
      <c r="Z192" s="428" t="str">
        <f t="shared" si="376"/>
        <v>勝山枝線</v>
      </c>
      <c r="AA192" s="111"/>
      <c r="AB192" s="111"/>
      <c r="AC192" s="112"/>
      <c r="AD192" s="113">
        <f t="shared" si="377"/>
        <v>0</v>
      </c>
      <c r="AE192" s="114">
        <f t="shared" si="378"/>
        <v>0</v>
      </c>
      <c r="AF192" s="114">
        <f t="shared" si="379"/>
        <v>0</v>
      </c>
      <c r="AG192" s="115">
        <f t="shared" si="380"/>
        <v>0</v>
      </c>
      <c r="AH192" s="114">
        <f t="shared" si="381"/>
        <v>0</v>
      </c>
      <c r="AI192" s="114">
        <f t="shared" si="382"/>
        <v>0</v>
      </c>
      <c r="AJ192" s="114">
        <f t="shared" si="383"/>
        <v>0</v>
      </c>
      <c r="AK192" s="115">
        <f t="shared" si="384"/>
        <v>0</v>
      </c>
      <c r="AL192" s="116">
        <f t="shared" si="385"/>
        <v>0</v>
      </c>
    </row>
    <row r="193" spans="1:38" x14ac:dyDescent="0.25">
      <c r="B193" s="49"/>
      <c r="C193" s="100"/>
      <c r="D193" s="504"/>
      <c r="E193" s="524" t="s">
        <v>280</v>
      </c>
      <c r="F193" s="371"/>
      <c r="G193" s="375"/>
      <c r="H193" s="380"/>
      <c r="I193" s="381"/>
      <c r="J193" s="387"/>
      <c r="K193" s="391"/>
      <c r="L193" s="566"/>
      <c r="M193" s="567"/>
      <c r="N193" s="567"/>
      <c r="O193" s="568"/>
      <c r="P193" s="567"/>
      <c r="Q193" s="567"/>
      <c r="R193" s="567"/>
      <c r="S193" s="568"/>
      <c r="T193" s="569">
        <f t="shared" si="296"/>
        <v>0</v>
      </c>
      <c r="W193" s="49"/>
      <c r="X193" s="100"/>
      <c r="Y193" s="493"/>
      <c r="Z193" s="494"/>
      <c r="AA193" s="495"/>
      <c r="AB193" s="495"/>
      <c r="AC193" s="496"/>
      <c r="AD193" s="497"/>
      <c r="AE193" s="498"/>
      <c r="AF193" s="498"/>
      <c r="AG193" s="499"/>
      <c r="AH193" s="498"/>
      <c r="AI193" s="498"/>
      <c r="AJ193" s="498"/>
      <c r="AK193" s="499"/>
      <c r="AL193" s="500"/>
    </row>
    <row r="194" spans="1:38" x14ac:dyDescent="0.25">
      <c r="A194" s="6">
        <v>1</v>
      </c>
      <c r="B194" s="49"/>
      <c r="C194" s="100"/>
      <c r="D194" s="473" t="str">
        <f>'（添付１ー②）設計計画'!D194</f>
        <v>3-16</v>
      </c>
      <c r="E194" s="624" t="str">
        <f>'（添付１ー②）設計計画'!E194</f>
        <v>勝山枝線</v>
      </c>
      <c r="F194" s="474" t="str">
        <f>'（添付１ー②）設計計画'!F194</f>
        <v>CC</v>
      </c>
      <c r="G194" s="475">
        <f>'（添付１ー②）設計計画'!G194</f>
        <v>406</v>
      </c>
      <c r="H194" s="476">
        <f>'（添付１ー②）設計計画'!H194</f>
        <v>129</v>
      </c>
      <c r="I194" s="477">
        <f>'（添付１ー②）設計計画'!I194</f>
        <v>30</v>
      </c>
      <c r="J194" s="479">
        <f>'（添付１ー②）設計計画'!J194</f>
        <v>159</v>
      </c>
      <c r="K194" s="483">
        <f t="shared" si="352"/>
        <v>159</v>
      </c>
      <c r="L194" s="558"/>
      <c r="M194" s="559"/>
      <c r="N194" s="559"/>
      <c r="O194" s="560"/>
      <c r="P194" s="559"/>
      <c r="Q194" s="559"/>
      <c r="R194" s="559"/>
      <c r="S194" s="560"/>
      <c r="T194" s="561">
        <f t="shared" si="296"/>
        <v>0</v>
      </c>
      <c r="V194" s="6">
        <v>1</v>
      </c>
      <c r="W194" s="49"/>
      <c r="X194" s="100"/>
      <c r="Y194" s="473" t="str">
        <f t="shared" si="375"/>
        <v>3-16</v>
      </c>
      <c r="Z194" s="154" t="str">
        <f t="shared" si="376"/>
        <v>勝山枝線</v>
      </c>
      <c r="AA194" s="88"/>
      <c r="AB194" s="88"/>
      <c r="AC194" s="89"/>
      <c r="AD194" s="53">
        <f t="shared" si="377"/>
        <v>0</v>
      </c>
      <c r="AE194" s="54">
        <f t="shared" si="378"/>
        <v>0</v>
      </c>
      <c r="AF194" s="54">
        <f t="shared" si="379"/>
        <v>0</v>
      </c>
      <c r="AG194" s="55">
        <f t="shared" si="380"/>
        <v>0</v>
      </c>
      <c r="AH194" s="54">
        <f t="shared" si="381"/>
        <v>0</v>
      </c>
      <c r="AI194" s="54">
        <f t="shared" si="382"/>
        <v>0</v>
      </c>
      <c r="AJ194" s="54">
        <f t="shared" si="383"/>
        <v>0</v>
      </c>
      <c r="AK194" s="55">
        <f t="shared" si="384"/>
        <v>0</v>
      </c>
      <c r="AL194" s="56">
        <f t="shared" si="385"/>
        <v>0</v>
      </c>
    </row>
    <row r="195" spans="1:38" x14ac:dyDescent="0.25">
      <c r="B195" s="49"/>
      <c r="C195" s="100"/>
      <c r="D195" s="504"/>
      <c r="E195" s="524" t="s">
        <v>280</v>
      </c>
      <c r="F195" s="371"/>
      <c r="G195" s="375"/>
      <c r="H195" s="380"/>
      <c r="I195" s="381"/>
      <c r="J195" s="387"/>
      <c r="K195" s="391"/>
      <c r="L195" s="566"/>
      <c r="M195" s="567"/>
      <c r="N195" s="567"/>
      <c r="O195" s="568"/>
      <c r="P195" s="567"/>
      <c r="Q195" s="567"/>
      <c r="R195" s="567"/>
      <c r="S195" s="568"/>
      <c r="T195" s="569">
        <f t="shared" si="296"/>
        <v>0</v>
      </c>
      <c r="W195" s="49"/>
      <c r="X195" s="100"/>
      <c r="Y195" s="493"/>
      <c r="Z195" s="494"/>
      <c r="AA195" s="495"/>
      <c r="AB195" s="495"/>
      <c r="AC195" s="496"/>
      <c r="AD195" s="497"/>
      <c r="AE195" s="498"/>
      <c r="AF195" s="498"/>
      <c r="AG195" s="499"/>
      <c r="AH195" s="498"/>
      <c r="AI195" s="498"/>
      <c r="AJ195" s="498"/>
      <c r="AK195" s="499"/>
      <c r="AL195" s="500"/>
    </row>
    <row r="196" spans="1:38" x14ac:dyDescent="0.25">
      <c r="A196" s="6">
        <v>1</v>
      </c>
      <c r="B196" s="49"/>
      <c r="C196" s="100"/>
      <c r="D196" s="473" t="str">
        <f>'（添付１ー②）設計計画'!D196</f>
        <v>3-17</v>
      </c>
      <c r="E196" s="624" t="str">
        <f>'（添付１ー②）設計計画'!E196</f>
        <v>大今里枝線</v>
      </c>
      <c r="F196" s="474" t="str">
        <f>'（添付１ー②）設計計画'!F196</f>
        <v>FC</v>
      </c>
      <c r="G196" s="475">
        <f>'（添付１ー②）設計計画'!G196</f>
        <v>500</v>
      </c>
      <c r="H196" s="476">
        <f>'（添付１ー②）設計計画'!H196</f>
        <v>352</v>
      </c>
      <c r="I196" s="477">
        <f>'（添付１ー②）設計計画'!I196</f>
        <v>0</v>
      </c>
      <c r="J196" s="479">
        <f>'（添付１ー②）設計計画'!J196</f>
        <v>352</v>
      </c>
      <c r="K196" s="483">
        <f t="shared" si="352"/>
        <v>352</v>
      </c>
      <c r="L196" s="558"/>
      <c r="M196" s="559"/>
      <c r="N196" s="559"/>
      <c r="O196" s="560"/>
      <c r="P196" s="559"/>
      <c r="Q196" s="559"/>
      <c r="R196" s="559"/>
      <c r="S196" s="560"/>
      <c r="T196" s="561">
        <f t="shared" si="296"/>
        <v>0</v>
      </c>
      <c r="V196" s="6">
        <v>1</v>
      </c>
      <c r="W196" s="49"/>
      <c r="X196" s="100"/>
      <c r="Y196" s="473" t="str">
        <f t="shared" ref="Y196" si="496">D196</f>
        <v>3-17</v>
      </c>
      <c r="Z196" s="154" t="str">
        <f t="shared" ref="Z196" si="497">E196</f>
        <v>大今里枝線</v>
      </c>
      <c r="AA196" s="88"/>
      <c r="AB196" s="88"/>
      <c r="AC196" s="89"/>
      <c r="AD196" s="53">
        <f t="shared" ref="AD196" si="498">IF(AND(ISNUMBER(L196),ISBLANK(M196)),$K196,0)</f>
        <v>0</v>
      </c>
      <c r="AE196" s="54">
        <f t="shared" ref="AE196" si="499">IF(AND(ISNUMBER(M196),ISBLANK(N196)),$K196,0)</f>
        <v>0</v>
      </c>
      <c r="AF196" s="54">
        <f t="shared" ref="AF196" si="500">IF(AND(ISNUMBER(N196),ISBLANK(O196)),$K196,0)</f>
        <v>0</v>
      </c>
      <c r="AG196" s="55">
        <f t="shared" ref="AG196" si="501">IF(AND(ISNUMBER(O196),ISBLANK(P196)),$K196,0)</f>
        <v>0</v>
      </c>
      <c r="AH196" s="54">
        <f t="shared" ref="AH196" si="502">IF(AND(ISNUMBER(P196),ISBLANK(Q196)),$K196,0)</f>
        <v>0</v>
      </c>
      <c r="AI196" s="54">
        <f t="shared" ref="AI196" si="503">IF(AND(ISNUMBER(Q196),ISBLANK(R196)),$K196,0)</f>
        <v>0</v>
      </c>
      <c r="AJ196" s="54">
        <f t="shared" ref="AJ196" si="504">IF(AND(ISNUMBER(R196),ISBLANK(S196)),$K196,0)</f>
        <v>0</v>
      </c>
      <c r="AK196" s="55">
        <f t="shared" ref="AK196" si="505">IF(ISNUMBER(S196),$K196,0)</f>
        <v>0</v>
      </c>
      <c r="AL196" s="56">
        <f t="shared" ref="AL196" si="506">SUM(AD196:AK196)</f>
        <v>0</v>
      </c>
    </row>
    <row r="197" spans="1:38" x14ac:dyDescent="0.25">
      <c r="B197" s="49"/>
      <c r="C197" s="100"/>
      <c r="D197" s="504"/>
      <c r="E197" s="524" t="s">
        <v>280</v>
      </c>
      <c r="F197" s="371"/>
      <c r="G197" s="375"/>
      <c r="H197" s="380"/>
      <c r="I197" s="381"/>
      <c r="J197" s="387"/>
      <c r="K197" s="391"/>
      <c r="L197" s="566"/>
      <c r="M197" s="567"/>
      <c r="N197" s="567"/>
      <c r="O197" s="568"/>
      <c r="P197" s="567"/>
      <c r="Q197" s="567"/>
      <c r="R197" s="567"/>
      <c r="S197" s="568"/>
      <c r="T197" s="569">
        <f t="shared" si="296"/>
        <v>0</v>
      </c>
      <c r="W197" s="49"/>
      <c r="X197" s="100"/>
      <c r="Y197" s="493"/>
      <c r="Z197" s="494"/>
      <c r="AA197" s="495"/>
      <c r="AB197" s="495"/>
      <c r="AC197" s="496"/>
      <c r="AD197" s="497"/>
      <c r="AE197" s="498"/>
      <c r="AF197" s="498"/>
      <c r="AG197" s="499"/>
      <c r="AH197" s="498"/>
      <c r="AI197" s="498"/>
      <c r="AJ197" s="498"/>
      <c r="AK197" s="499"/>
      <c r="AL197" s="500"/>
    </row>
    <row r="198" spans="1:38" x14ac:dyDescent="0.25">
      <c r="A198" s="6">
        <v>1</v>
      </c>
      <c r="B198" s="49"/>
      <c r="C198" s="100"/>
      <c r="D198" s="473" t="str">
        <f>'（添付１ー②）設計計画'!D198</f>
        <v>3-18</v>
      </c>
      <c r="E198" s="624" t="str">
        <f>'（添付１ー②）設計計画'!E198</f>
        <v>今里枝線</v>
      </c>
      <c r="F198" s="474" t="str">
        <f>'（添付１ー②）設計計画'!F198</f>
        <v>CC</v>
      </c>
      <c r="G198" s="475">
        <f>'（添付１ー②）設計計画'!G198</f>
        <v>406</v>
      </c>
      <c r="H198" s="476">
        <f>'（添付１ー②）設計計画'!H198</f>
        <v>46</v>
      </c>
      <c r="I198" s="477">
        <f>'（添付１ー②）設計計画'!I198</f>
        <v>0</v>
      </c>
      <c r="J198" s="479">
        <f>'（添付１ー②）設計計画'!J198</f>
        <v>46</v>
      </c>
      <c r="K198" s="483">
        <f t="shared" si="352"/>
        <v>46</v>
      </c>
      <c r="L198" s="558"/>
      <c r="M198" s="559"/>
      <c r="N198" s="559"/>
      <c r="O198" s="560"/>
      <c r="P198" s="559"/>
      <c r="Q198" s="559"/>
      <c r="R198" s="559"/>
      <c r="S198" s="560"/>
      <c r="T198" s="561">
        <f t="shared" si="296"/>
        <v>0</v>
      </c>
      <c r="V198" s="6">
        <v>1</v>
      </c>
      <c r="W198" s="49"/>
      <c r="X198" s="100"/>
      <c r="Y198" s="473" t="str">
        <f t="shared" ref="Y198" si="507">D198</f>
        <v>3-18</v>
      </c>
      <c r="Z198" s="154" t="str">
        <f t="shared" ref="Z198" si="508">E198</f>
        <v>今里枝線</v>
      </c>
      <c r="AA198" s="88"/>
      <c r="AB198" s="88"/>
      <c r="AC198" s="89"/>
      <c r="AD198" s="53">
        <f t="shared" ref="AD198" si="509">IF(AND(ISNUMBER(L198),ISBLANK(M198)),$K198,0)</f>
        <v>0</v>
      </c>
      <c r="AE198" s="54">
        <f t="shared" ref="AE198" si="510">IF(AND(ISNUMBER(M198),ISBLANK(N198)),$K198,0)</f>
        <v>0</v>
      </c>
      <c r="AF198" s="54">
        <f t="shared" ref="AF198" si="511">IF(AND(ISNUMBER(N198),ISBLANK(O198)),$K198,0)</f>
        <v>0</v>
      </c>
      <c r="AG198" s="55">
        <f t="shared" ref="AG198" si="512">IF(AND(ISNUMBER(O198),ISBLANK(P198)),$K198,0)</f>
        <v>0</v>
      </c>
      <c r="AH198" s="54">
        <f t="shared" ref="AH198" si="513">IF(AND(ISNUMBER(P198),ISBLANK(Q198)),$K198,0)</f>
        <v>0</v>
      </c>
      <c r="AI198" s="54">
        <f t="shared" ref="AI198" si="514">IF(AND(ISNUMBER(Q198),ISBLANK(R198)),$K198,0)</f>
        <v>0</v>
      </c>
      <c r="AJ198" s="54">
        <f t="shared" ref="AJ198" si="515">IF(AND(ISNUMBER(R198),ISBLANK(S198)),$K198,0)</f>
        <v>0</v>
      </c>
      <c r="AK198" s="55">
        <f t="shared" ref="AK198" si="516">IF(ISNUMBER(S198),$K198,0)</f>
        <v>0</v>
      </c>
      <c r="AL198" s="56">
        <f t="shared" ref="AL198" si="517">SUM(AD198:AK198)</f>
        <v>0</v>
      </c>
    </row>
    <row r="199" spans="1:38" x14ac:dyDescent="0.25">
      <c r="B199" s="49"/>
      <c r="C199" s="100"/>
      <c r="D199" s="504"/>
      <c r="E199" s="524" t="s">
        <v>280</v>
      </c>
      <c r="F199" s="371"/>
      <c r="G199" s="375"/>
      <c r="H199" s="380"/>
      <c r="I199" s="381"/>
      <c r="J199" s="387"/>
      <c r="K199" s="391"/>
      <c r="L199" s="566"/>
      <c r="M199" s="567"/>
      <c r="N199" s="567"/>
      <c r="O199" s="568"/>
      <c r="P199" s="567"/>
      <c r="Q199" s="567"/>
      <c r="R199" s="567"/>
      <c r="S199" s="568"/>
      <c r="T199" s="569">
        <f t="shared" si="296"/>
        <v>0</v>
      </c>
      <c r="W199" s="49"/>
      <c r="X199" s="100"/>
      <c r="Y199" s="493"/>
      <c r="Z199" s="494"/>
      <c r="AA199" s="495"/>
      <c r="AB199" s="495"/>
      <c r="AC199" s="496"/>
      <c r="AD199" s="497"/>
      <c r="AE199" s="498"/>
      <c r="AF199" s="498"/>
      <c r="AG199" s="499"/>
      <c r="AH199" s="498"/>
      <c r="AI199" s="498"/>
      <c r="AJ199" s="498"/>
      <c r="AK199" s="499"/>
      <c r="AL199" s="500"/>
    </row>
    <row r="200" spans="1:38" x14ac:dyDescent="0.25">
      <c r="A200" s="6">
        <v>1</v>
      </c>
      <c r="B200" s="49"/>
      <c r="C200" s="100"/>
      <c r="D200" s="473" t="str">
        <f>'（添付１ー②）設計計画'!D200</f>
        <v>3-19</v>
      </c>
      <c r="E200" s="624" t="str">
        <f>'（添付１ー②）設計計画'!E200</f>
        <v>今宮幹線</v>
      </c>
      <c r="F200" s="474" t="str">
        <f>'（添付１ー②）設計計画'!F200</f>
        <v>FC</v>
      </c>
      <c r="G200" s="475">
        <f>'（添付１ー②）設計計画'!G200</f>
        <v>600</v>
      </c>
      <c r="H200" s="476">
        <f>'（添付１ー②）設計計画'!H200</f>
        <v>107</v>
      </c>
      <c r="I200" s="477">
        <f>'（添付１ー②）設計計画'!I200</f>
        <v>0</v>
      </c>
      <c r="J200" s="479">
        <f>'（添付１ー②）設計計画'!J200</f>
        <v>107</v>
      </c>
      <c r="K200" s="483">
        <f t="shared" si="352"/>
        <v>107</v>
      </c>
      <c r="L200" s="558"/>
      <c r="M200" s="559"/>
      <c r="N200" s="559"/>
      <c r="O200" s="560"/>
      <c r="P200" s="559"/>
      <c r="Q200" s="559"/>
      <c r="R200" s="559"/>
      <c r="S200" s="560"/>
      <c r="T200" s="561">
        <f t="shared" si="296"/>
        <v>0</v>
      </c>
      <c r="V200" s="6">
        <v>1</v>
      </c>
      <c r="W200" s="49"/>
      <c r="X200" s="100"/>
      <c r="Y200" s="473" t="str">
        <f t="shared" ref="Y200" si="518">D200</f>
        <v>3-19</v>
      </c>
      <c r="Z200" s="154" t="str">
        <f t="shared" ref="Z200" si="519">E200</f>
        <v>今宮幹線</v>
      </c>
      <c r="AA200" s="88"/>
      <c r="AB200" s="88"/>
      <c r="AC200" s="89"/>
      <c r="AD200" s="53">
        <f t="shared" ref="AD200" si="520">IF(AND(ISNUMBER(L200),ISBLANK(M200)),$K200,0)</f>
        <v>0</v>
      </c>
      <c r="AE200" s="54">
        <f t="shared" ref="AE200" si="521">IF(AND(ISNUMBER(M200),ISBLANK(N200)),$K200,0)</f>
        <v>0</v>
      </c>
      <c r="AF200" s="54">
        <f t="shared" ref="AF200" si="522">IF(AND(ISNUMBER(N200),ISBLANK(O200)),$K200,0)</f>
        <v>0</v>
      </c>
      <c r="AG200" s="55">
        <f t="shared" ref="AG200" si="523">IF(AND(ISNUMBER(O200),ISBLANK(P200)),$K200,0)</f>
        <v>0</v>
      </c>
      <c r="AH200" s="54">
        <f t="shared" ref="AH200" si="524">IF(AND(ISNUMBER(P200),ISBLANK(Q200)),$K200,0)</f>
        <v>0</v>
      </c>
      <c r="AI200" s="54">
        <f t="shared" ref="AI200" si="525">IF(AND(ISNUMBER(Q200),ISBLANK(R200)),$K200,0)</f>
        <v>0</v>
      </c>
      <c r="AJ200" s="54">
        <f t="shared" ref="AJ200" si="526">IF(AND(ISNUMBER(R200),ISBLANK(S200)),$K200,0)</f>
        <v>0</v>
      </c>
      <c r="AK200" s="55">
        <f t="shared" ref="AK200" si="527">IF(ISNUMBER(S200),$K200,0)</f>
        <v>0</v>
      </c>
      <c r="AL200" s="56">
        <f t="shared" ref="AL200" si="528">SUM(AD200:AK200)</f>
        <v>0</v>
      </c>
    </row>
    <row r="201" spans="1:38" x14ac:dyDescent="0.25">
      <c r="B201" s="49"/>
      <c r="C201" s="100"/>
      <c r="D201" s="504"/>
      <c r="E201" s="524" t="s">
        <v>280</v>
      </c>
      <c r="F201" s="371"/>
      <c r="G201" s="375"/>
      <c r="H201" s="380"/>
      <c r="I201" s="381"/>
      <c r="J201" s="387"/>
      <c r="K201" s="391"/>
      <c r="L201" s="566"/>
      <c r="M201" s="567"/>
      <c r="N201" s="567"/>
      <c r="O201" s="568"/>
      <c r="P201" s="567"/>
      <c r="Q201" s="567"/>
      <c r="R201" s="567"/>
      <c r="S201" s="568"/>
      <c r="T201" s="569">
        <f t="shared" ref="T201:T253" si="529">SUM(L201:S201)</f>
        <v>0</v>
      </c>
      <c r="W201" s="49"/>
      <c r="X201" s="100"/>
      <c r="Y201" s="493"/>
      <c r="Z201" s="494"/>
      <c r="AA201" s="495"/>
      <c r="AB201" s="495"/>
      <c r="AC201" s="496"/>
      <c r="AD201" s="497"/>
      <c r="AE201" s="498"/>
      <c r="AF201" s="498"/>
      <c r="AG201" s="499"/>
      <c r="AH201" s="498"/>
      <c r="AI201" s="498"/>
      <c r="AJ201" s="498"/>
      <c r="AK201" s="499"/>
      <c r="AL201" s="500"/>
    </row>
    <row r="202" spans="1:38" x14ac:dyDescent="0.25">
      <c r="A202" s="6">
        <v>1</v>
      </c>
      <c r="B202" s="49"/>
      <c r="C202" s="100"/>
      <c r="D202" s="473" t="str">
        <f>'（添付１ー②）設計計画'!D202</f>
        <v>3-20</v>
      </c>
      <c r="E202" s="624" t="str">
        <f>'（添付１ー②）設計計画'!E202</f>
        <v>城南枝管</v>
      </c>
      <c r="F202" s="474" t="str">
        <f>'（添付１ー②）設計計画'!F202</f>
        <v>FC</v>
      </c>
      <c r="G202" s="475">
        <f>'（添付１ー②）設計計画'!G202</f>
        <v>500</v>
      </c>
      <c r="H202" s="476">
        <f>'（添付１ー②）設計計画'!H202</f>
        <v>2</v>
      </c>
      <c r="I202" s="477">
        <f>'（添付１ー②）設計計画'!I202</f>
        <v>0</v>
      </c>
      <c r="J202" s="479">
        <f>'（添付１ー②）設計計画'!J202</f>
        <v>2</v>
      </c>
      <c r="K202" s="483">
        <f t="shared" si="352"/>
        <v>2</v>
      </c>
      <c r="L202" s="558"/>
      <c r="M202" s="559"/>
      <c r="N202" s="559"/>
      <c r="O202" s="560"/>
      <c r="P202" s="559"/>
      <c r="Q202" s="559"/>
      <c r="R202" s="559"/>
      <c r="S202" s="560"/>
      <c r="T202" s="561">
        <f t="shared" si="529"/>
        <v>0</v>
      </c>
      <c r="V202" s="6">
        <v>1</v>
      </c>
      <c r="W202" s="49"/>
      <c r="X202" s="100"/>
      <c r="Y202" s="473" t="str">
        <f t="shared" ref="Y202" si="530">D202</f>
        <v>3-20</v>
      </c>
      <c r="Z202" s="154" t="str">
        <f t="shared" ref="Z202" si="531">E202</f>
        <v>城南枝管</v>
      </c>
      <c r="AA202" s="88"/>
      <c r="AB202" s="88"/>
      <c r="AC202" s="89"/>
      <c r="AD202" s="53">
        <f t="shared" ref="AD202" si="532">IF(AND(ISNUMBER(L202),ISBLANK(M202)),$K202,0)</f>
        <v>0</v>
      </c>
      <c r="AE202" s="54">
        <f t="shared" ref="AE202" si="533">IF(AND(ISNUMBER(M202),ISBLANK(N202)),$K202,0)</f>
        <v>0</v>
      </c>
      <c r="AF202" s="54">
        <f t="shared" ref="AF202" si="534">IF(AND(ISNUMBER(N202),ISBLANK(O202)),$K202,0)</f>
        <v>0</v>
      </c>
      <c r="AG202" s="55">
        <f t="shared" ref="AG202" si="535">IF(AND(ISNUMBER(O202),ISBLANK(P202)),$K202,0)</f>
        <v>0</v>
      </c>
      <c r="AH202" s="54">
        <f t="shared" ref="AH202" si="536">IF(AND(ISNUMBER(P202),ISBLANK(Q202)),$K202,0)</f>
        <v>0</v>
      </c>
      <c r="AI202" s="54">
        <f t="shared" ref="AI202" si="537">IF(AND(ISNUMBER(Q202),ISBLANK(R202)),$K202,0)</f>
        <v>0</v>
      </c>
      <c r="AJ202" s="54">
        <f t="shared" ref="AJ202" si="538">IF(AND(ISNUMBER(R202),ISBLANK(S202)),$K202,0)</f>
        <v>0</v>
      </c>
      <c r="AK202" s="55">
        <f t="shared" ref="AK202" si="539">IF(ISNUMBER(S202),$K202,0)</f>
        <v>0</v>
      </c>
      <c r="AL202" s="56">
        <f t="shared" ref="AL202" si="540">SUM(AD202:AK202)</f>
        <v>0</v>
      </c>
    </row>
    <row r="203" spans="1:38" x14ac:dyDescent="0.25">
      <c r="B203" s="49"/>
      <c r="C203" s="100"/>
      <c r="D203" s="504"/>
      <c r="E203" s="524" t="s">
        <v>280</v>
      </c>
      <c r="F203" s="371"/>
      <c r="G203" s="375"/>
      <c r="H203" s="380"/>
      <c r="I203" s="381"/>
      <c r="J203" s="387"/>
      <c r="K203" s="391"/>
      <c r="L203" s="566"/>
      <c r="M203" s="567"/>
      <c r="N203" s="567"/>
      <c r="O203" s="568"/>
      <c r="P203" s="567"/>
      <c r="Q203" s="567"/>
      <c r="R203" s="567"/>
      <c r="S203" s="568"/>
      <c r="T203" s="569">
        <f t="shared" si="529"/>
        <v>0</v>
      </c>
      <c r="W203" s="49"/>
      <c r="X203" s="100"/>
      <c r="Y203" s="493"/>
      <c r="Z203" s="494"/>
      <c r="AA203" s="495"/>
      <c r="AB203" s="495"/>
      <c r="AC203" s="496"/>
      <c r="AD203" s="497"/>
      <c r="AE203" s="498"/>
      <c r="AF203" s="498"/>
      <c r="AG203" s="499"/>
      <c r="AH203" s="498"/>
      <c r="AI203" s="498"/>
      <c r="AJ203" s="498"/>
      <c r="AK203" s="499"/>
      <c r="AL203" s="500"/>
    </row>
    <row r="204" spans="1:38" x14ac:dyDescent="0.25">
      <c r="A204" s="6">
        <v>1</v>
      </c>
      <c r="B204" s="49"/>
      <c r="C204" s="100"/>
      <c r="D204" s="473" t="str">
        <f>'（添付１ー②）設計計画'!D204</f>
        <v>4-20</v>
      </c>
      <c r="E204" s="624" t="str">
        <f>'（添付１ー②）設計計画'!E204</f>
        <v>柴谷枝線</v>
      </c>
      <c r="F204" s="474" t="str">
        <f>'（添付１ー②）設計計画'!F204</f>
        <v>FA</v>
      </c>
      <c r="G204" s="475">
        <f>'（添付１ー②）設計計画'!G204</f>
        <v>500</v>
      </c>
      <c r="H204" s="476">
        <f>'（添付１ー②）設計計画'!H204</f>
        <v>326</v>
      </c>
      <c r="I204" s="477">
        <f>'（添付１ー②）設計計画'!I204</f>
        <v>0</v>
      </c>
      <c r="J204" s="479">
        <f>'（添付１ー②）設計計画'!J204</f>
        <v>326</v>
      </c>
      <c r="K204" s="483">
        <f t="shared" si="352"/>
        <v>326</v>
      </c>
      <c r="L204" s="558"/>
      <c r="M204" s="559"/>
      <c r="N204" s="559"/>
      <c r="O204" s="560"/>
      <c r="P204" s="559"/>
      <c r="Q204" s="559"/>
      <c r="R204" s="559"/>
      <c r="S204" s="560"/>
      <c r="T204" s="561">
        <f t="shared" si="529"/>
        <v>0</v>
      </c>
      <c r="V204" s="6">
        <v>1</v>
      </c>
      <c r="W204" s="49"/>
      <c r="X204" s="100"/>
      <c r="Y204" s="473" t="str">
        <f t="shared" ref="Y204" si="541">D204</f>
        <v>4-20</v>
      </c>
      <c r="Z204" s="154" t="str">
        <f t="shared" ref="Z204" si="542">E204</f>
        <v>柴谷枝線</v>
      </c>
      <c r="AA204" s="88"/>
      <c r="AB204" s="88"/>
      <c r="AC204" s="89"/>
      <c r="AD204" s="53">
        <f t="shared" ref="AD204" si="543">IF(AND(ISNUMBER(L204),ISBLANK(M204)),$K204,0)</f>
        <v>0</v>
      </c>
      <c r="AE204" s="54">
        <f t="shared" ref="AE204" si="544">IF(AND(ISNUMBER(M204),ISBLANK(N204)),$K204,0)</f>
        <v>0</v>
      </c>
      <c r="AF204" s="54">
        <f t="shared" ref="AF204" si="545">IF(AND(ISNUMBER(N204),ISBLANK(O204)),$K204,0)</f>
        <v>0</v>
      </c>
      <c r="AG204" s="55">
        <f t="shared" ref="AG204" si="546">IF(AND(ISNUMBER(O204),ISBLANK(P204)),$K204,0)</f>
        <v>0</v>
      </c>
      <c r="AH204" s="54">
        <f t="shared" ref="AH204" si="547">IF(AND(ISNUMBER(P204),ISBLANK(Q204)),$K204,0)</f>
        <v>0</v>
      </c>
      <c r="AI204" s="54">
        <f t="shared" ref="AI204" si="548">IF(AND(ISNUMBER(Q204),ISBLANK(R204)),$K204,0)</f>
        <v>0</v>
      </c>
      <c r="AJ204" s="54">
        <f t="shared" ref="AJ204" si="549">IF(AND(ISNUMBER(R204),ISBLANK(S204)),$K204,0)</f>
        <v>0</v>
      </c>
      <c r="AK204" s="55">
        <f t="shared" ref="AK204" si="550">IF(ISNUMBER(S204),$K204,0)</f>
        <v>0</v>
      </c>
      <c r="AL204" s="56">
        <f t="shared" ref="AL204" si="551">SUM(AD204:AK204)</f>
        <v>0</v>
      </c>
    </row>
    <row r="205" spans="1:38" x14ac:dyDescent="0.25">
      <c r="B205" s="49"/>
      <c r="C205" s="100"/>
      <c r="D205" s="504"/>
      <c r="E205" s="524" t="s">
        <v>280</v>
      </c>
      <c r="F205" s="371"/>
      <c r="G205" s="375"/>
      <c r="H205" s="380"/>
      <c r="I205" s="381"/>
      <c r="J205" s="387"/>
      <c r="K205" s="391"/>
      <c r="L205" s="566"/>
      <c r="M205" s="567"/>
      <c r="N205" s="567"/>
      <c r="O205" s="568"/>
      <c r="P205" s="567"/>
      <c r="Q205" s="567"/>
      <c r="R205" s="567"/>
      <c r="S205" s="568"/>
      <c r="T205" s="569">
        <f t="shared" si="529"/>
        <v>0</v>
      </c>
      <c r="W205" s="49"/>
      <c r="X205" s="100"/>
      <c r="Y205" s="493"/>
      <c r="Z205" s="494"/>
      <c r="AA205" s="495"/>
      <c r="AB205" s="495"/>
      <c r="AC205" s="496"/>
      <c r="AD205" s="497"/>
      <c r="AE205" s="498"/>
      <c r="AF205" s="498"/>
      <c r="AG205" s="499"/>
      <c r="AH205" s="498"/>
      <c r="AI205" s="498"/>
      <c r="AJ205" s="498"/>
      <c r="AK205" s="499"/>
      <c r="AL205" s="500"/>
    </row>
    <row r="206" spans="1:38" x14ac:dyDescent="0.25">
      <c r="A206" s="6">
        <v>1</v>
      </c>
      <c r="B206" s="49"/>
      <c r="C206" s="100"/>
      <c r="D206" s="473" t="str">
        <f>'（添付１ー②）設計計画'!D206</f>
        <v>4-20</v>
      </c>
      <c r="E206" s="624" t="str">
        <f>'（添付１ー②）設計計画'!E206</f>
        <v>住之江枝管</v>
      </c>
      <c r="F206" s="474" t="str">
        <f>'（添付１ー②）設計計画'!F206</f>
        <v>FC</v>
      </c>
      <c r="G206" s="475">
        <f>'（添付１ー②）設計計画'!G206</f>
        <v>600</v>
      </c>
      <c r="H206" s="476">
        <f>'（添付１ー②）設計計画'!H206</f>
        <v>33</v>
      </c>
      <c r="I206" s="477">
        <f>'（添付１ー②）設計計画'!I206</f>
        <v>0</v>
      </c>
      <c r="J206" s="479">
        <f>'（添付１ー②）設計計画'!J206</f>
        <v>33</v>
      </c>
      <c r="K206" s="483">
        <f t="shared" si="352"/>
        <v>33</v>
      </c>
      <c r="L206" s="558"/>
      <c r="M206" s="559"/>
      <c r="N206" s="559"/>
      <c r="O206" s="560"/>
      <c r="P206" s="559"/>
      <c r="Q206" s="559"/>
      <c r="R206" s="559"/>
      <c r="S206" s="560"/>
      <c r="T206" s="561">
        <f t="shared" si="529"/>
        <v>0</v>
      </c>
      <c r="V206" s="6">
        <v>1</v>
      </c>
      <c r="W206" s="49"/>
      <c r="X206" s="100"/>
      <c r="Y206" s="473" t="str">
        <f t="shared" ref="Y206" si="552">D206</f>
        <v>4-20</v>
      </c>
      <c r="Z206" s="154" t="str">
        <f t="shared" ref="Z206" si="553">E206</f>
        <v>住之江枝管</v>
      </c>
      <c r="AA206" s="88"/>
      <c r="AB206" s="88"/>
      <c r="AC206" s="89"/>
      <c r="AD206" s="53">
        <f t="shared" ref="AD206" si="554">IF(AND(ISNUMBER(L206),ISBLANK(M206)),$K206,0)</f>
        <v>0</v>
      </c>
      <c r="AE206" s="54">
        <f t="shared" ref="AE206" si="555">IF(AND(ISNUMBER(M206),ISBLANK(N206)),$K206,0)</f>
        <v>0</v>
      </c>
      <c r="AF206" s="54">
        <f t="shared" ref="AF206" si="556">IF(AND(ISNUMBER(N206),ISBLANK(O206)),$K206,0)</f>
        <v>0</v>
      </c>
      <c r="AG206" s="55">
        <f t="shared" ref="AG206" si="557">IF(AND(ISNUMBER(O206),ISBLANK(P206)),$K206,0)</f>
        <v>0</v>
      </c>
      <c r="AH206" s="54">
        <f t="shared" ref="AH206" si="558">IF(AND(ISNUMBER(P206),ISBLANK(Q206)),$K206,0)</f>
        <v>0</v>
      </c>
      <c r="AI206" s="54">
        <f t="shared" ref="AI206" si="559">IF(AND(ISNUMBER(Q206),ISBLANK(R206)),$K206,0)</f>
        <v>0</v>
      </c>
      <c r="AJ206" s="54">
        <f t="shared" ref="AJ206" si="560">IF(AND(ISNUMBER(R206),ISBLANK(S206)),$K206,0)</f>
        <v>0</v>
      </c>
      <c r="AK206" s="55">
        <f t="shared" ref="AK206" si="561">IF(ISNUMBER(S206),$K206,0)</f>
        <v>0</v>
      </c>
      <c r="AL206" s="56">
        <f t="shared" ref="AL206" si="562">SUM(AD206:AK206)</f>
        <v>0</v>
      </c>
    </row>
    <row r="207" spans="1:38" x14ac:dyDescent="0.25">
      <c r="B207" s="49"/>
      <c r="C207" s="100"/>
      <c r="D207" s="504"/>
      <c r="E207" s="524" t="s">
        <v>280</v>
      </c>
      <c r="F207" s="371"/>
      <c r="G207" s="375"/>
      <c r="H207" s="380"/>
      <c r="I207" s="381"/>
      <c r="J207" s="387"/>
      <c r="K207" s="391"/>
      <c r="L207" s="566"/>
      <c r="M207" s="567"/>
      <c r="N207" s="567"/>
      <c r="O207" s="568"/>
      <c r="P207" s="567"/>
      <c r="Q207" s="567"/>
      <c r="R207" s="567"/>
      <c r="S207" s="568"/>
      <c r="T207" s="569">
        <f t="shared" si="529"/>
        <v>0</v>
      </c>
      <c r="W207" s="49"/>
      <c r="X207" s="100"/>
      <c r="Y207" s="493"/>
      <c r="Z207" s="494"/>
      <c r="AA207" s="495"/>
      <c r="AB207" s="495"/>
      <c r="AC207" s="496"/>
      <c r="AD207" s="497"/>
      <c r="AE207" s="498"/>
      <c r="AF207" s="498"/>
      <c r="AG207" s="499"/>
      <c r="AH207" s="498"/>
      <c r="AI207" s="498"/>
      <c r="AJ207" s="498"/>
      <c r="AK207" s="499"/>
      <c r="AL207" s="500"/>
    </row>
    <row r="208" spans="1:38" x14ac:dyDescent="0.25">
      <c r="A208" s="6">
        <v>1</v>
      </c>
      <c r="B208" s="49"/>
      <c r="C208" s="100"/>
      <c r="D208" s="473" t="str">
        <f>'（添付１ー②）設計計画'!D208</f>
        <v>4-20</v>
      </c>
      <c r="E208" s="624" t="str">
        <f>'（添付１ー②）設計計画'!E208</f>
        <v>住吉幹線</v>
      </c>
      <c r="F208" s="474" t="str">
        <f>'（添付１ー②）設計計画'!F208</f>
        <v>FA</v>
      </c>
      <c r="G208" s="475">
        <f>'（添付１ー②）設計計画'!G208</f>
        <v>600</v>
      </c>
      <c r="H208" s="476">
        <f>'（添付１ー②）設計計画'!H208</f>
        <v>6</v>
      </c>
      <c r="I208" s="477">
        <f>'（添付１ー②）設計計画'!I208</f>
        <v>0</v>
      </c>
      <c r="J208" s="479">
        <f>'（添付１ー②）設計計画'!J208</f>
        <v>6</v>
      </c>
      <c r="K208" s="483">
        <f t="shared" si="352"/>
        <v>6</v>
      </c>
      <c r="L208" s="558"/>
      <c r="M208" s="559"/>
      <c r="N208" s="559"/>
      <c r="O208" s="560"/>
      <c r="P208" s="559"/>
      <c r="Q208" s="559"/>
      <c r="R208" s="559"/>
      <c r="S208" s="560"/>
      <c r="T208" s="561">
        <f t="shared" si="529"/>
        <v>0</v>
      </c>
      <c r="V208" s="6">
        <v>1</v>
      </c>
      <c r="W208" s="49"/>
      <c r="X208" s="100"/>
      <c r="Y208" s="473" t="str">
        <f t="shared" ref="Y208" si="563">D208</f>
        <v>4-20</v>
      </c>
      <c r="Z208" s="154" t="str">
        <f t="shared" ref="Z208" si="564">E208</f>
        <v>住吉幹線</v>
      </c>
      <c r="AA208" s="88"/>
      <c r="AB208" s="88"/>
      <c r="AC208" s="89"/>
      <c r="AD208" s="53">
        <f t="shared" ref="AD208" si="565">IF(AND(ISNUMBER(L208),ISBLANK(M208)),$K208,0)</f>
        <v>0</v>
      </c>
      <c r="AE208" s="54">
        <f t="shared" ref="AE208" si="566">IF(AND(ISNUMBER(M208),ISBLANK(N208)),$K208,0)</f>
        <v>0</v>
      </c>
      <c r="AF208" s="54">
        <f t="shared" ref="AF208" si="567">IF(AND(ISNUMBER(N208),ISBLANK(O208)),$K208,0)</f>
        <v>0</v>
      </c>
      <c r="AG208" s="55">
        <f t="shared" ref="AG208" si="568">IF(AND(ISNUMBER(O208),ISBLANK(P208)),$K208,0)</f>
        <v>0</v>
      </c>
      <c r="AH208" s="54">
        <f t="shared" ref="AH208" si="569">IF(AND(ISNUMBER(P208),ISBLANK(Q208)),$K208,0)</f>
        <v>0</v>
      </c>
      <c r="AI208" s="54">
        <f t="shared" ref="AI208" si="570">IF(AND(ISNUMBER(Q208),ISBLANK(R208)),$K208,0)</f>
        <v>0</v>
      </c>
      <c r="AJ208" s="54">
        <f t="shared" ref="AJ208" si="571">IF(AND(ISNUMBER(R208),ISBLANK(S208)),$K208,0)</f>
        <v>0</v>
      </c>
      <c r="AK208" s="55">
        <f t="shared" ref="AK208" si="572">IF(ISNUMBER(S208),$K208,0)</f>
        <v>0</v>
      </c>
      <c r="AL208" s="56">
        <f t="shared" ref="AL208" si="573">SUM(AD208:AK208)</f>
        <v>0</v>
      </c>
    </row>
    <row r="209" spans="1:38" x14ac:dyDescent="0.25">
      <c r="B209" s="49"/>
      <c r="C209" s="100"/>
      <c r="D209" s="504"/>
      <c r="E209" s="524" t="s">
        <v>280</v>
      </c>
      <c r="F209" s="371"/>
      <c r="G209" s="375"/>
      <c r="H209" s="380"/>
      <c r="I209" s="381"/>
      <c r="J209" s="387"/>
      <c r="K209" s="391"/>
      <c r="L209" s="566"/>
      <c r="M209" s="567"/>
      <c r="N209" s="567"/>
      <c r="O209" s="568"/>
      <c r="P209" s="567"/>
      <c r="Q209" s="567"/>
      <c r="R209" s="567"/>
      <c r="S209" s="568"/>
      <c r="T209" s="569">
        <f t="shared" si="529"/>
        <v>0</v>
      </c>
      <c r="W209" s="49"/>
      <c r="X209" s="100"/>
      <c r="Y209" s="493"/>
      <c r="Z209" s="494"/>
      <c r="AA209" s="495"/>
      <c r="AB209" s="495"/>
      <c r="AC209" s="496"/>
      <c r="AD209" s="497"/>
      <c r="AE209" s="498"/>
      <c r="AF209" s="498"/>
      <c r="AG209" s="499"/>
      <c r="AH209" s="498"/>
      <c r="AI209" s="498"/>
      <c r="AJ209" s="498"/>
      <c r="AK209" s="499"/>
      <c r="AL209" s="500"/>
    </row>
    <row r="210" spans="1:38" x14ac:dyDescent="0.25">
      <c r="A210" s="6">
        <v>1</v>
      </c>
      <c r="B210" s="49"/>
      <c r="C210" s="100"/>
      <c r="D210" s="473" t="str">
        <f>'（添付１ー②）設計計画'!D210</f>
        <v>4-20</v>
      </c>
      <c r="E210" s="624" t="str">
        <f>'（添付１ー②）設計計画'!E210</f>
        <v>住吉幹線</v>
      </c>
      <c r="F210" s="474" t="str">
        <f>'（添付１ー②）設計計画'!F210</f>
        <v>FA</v>
      </c>
      <c r="G210" s="475">
        <f>'（添付１ー②）設計計画'!G210</f>
        <v>800</v>
      </c>
      <c r="H210" s="476">
        <f>'（添付１ー②）設計計画'!H210</f>
        <v>53</v>
      </c>
      <c r="I210" s="477">
        <f>'（添付１ー②）設計計画'!I210</f>
        <v>0</v>
      </c>
      <c r="J210" s="479">
        <f>'（添付１ー②）設計計画'!J210</f>
        <v>53</v>
      </c>
      <c r="K210" s="483">
        <f t="shared" si="352"/>
        <v>53</v>
      </c>
      <c r="L210" s="558"/>
      <c r="M210" s="559"/>
      <c r="N210" s="559"/>
      <c r="O210" s="560"/>
      <c r="P210" s="559"/>
      <c r="Q210" s="559"/>
      <c r="R210" s="559"/>
      <c r="S210" s="560"/>
      <c r="T210" s="561">
        <f t="shared" si="529"/>
        <v>0</v>
      </c>
      <c r="V210" s="6">
        <v>1</v>
      </c>
      <c r="W210" s="49"/>
      <c r="X210" s="100"/>
      <c r="Y210" s="473" t="str">
        <f t="shared" ref="Y210" si="574">D210</f>
        <v>4-20</v>
      </c>
      <c r="Z210" s="154" t="str">
        <f t="shared" ref="Z210" si="575">E210</f>
        <v>住吉幹線</v>
      </c>
      <c r="AA210" s="88"/>
      <c r="AB210" s="88"/>
      <c r="AC210" s="89"/>
      <c r="AD210" s="53">
        <f t="shared" ref="AD210" si="576">IF(AND(ISNUMBER(L210),ISBLANK(M210)),$K210,0)</f>
        <v>0</v>
      </c>
      <c r="AE210" s="54">
        <f t="shared" ref="AE210" si="577">IF(AND(ISNUMBER(M210),ISBLANK(N210)),$K210,0)</f>
        <v>0</v>
      </c>
      <c r="AF210" s="54">
        <f t="shared" ref="AF210" si="578">IF(AND(ISNUMBER(N210),ISBLANK(O210)),$K210,0)</f>
        <v>0</v>
      </c>
      <c r="AG210" s="55">
        <f t="shared" ref="AG210" si="579">IF(AND(ISNUMBER(O210),ISBLANK(P210)),$K210,0)</f>
        <v>0</v>
      </c>
      <c r="AH210" s="54">
        <f t="shared" ref="AH210" si="580">IF(AND(ISNUMBER(P210),ISBLANK(Q210)),$K210,0)</f>
        <v>0</v>
      </c>
      <c r="AI210" s="54">
        <f t="shared" ref="AI210" si="581">IF(AND(ISNUMBER(Q210),ISBLANK(R210)),$K210,0)</f>
        <v>0</v>
      </c>
      <c r="AJ210" s="54">
        <f t="shared" ref="AJ210" si="582">IF(AND(ISNUMBER(R210),ISBLANK(S210)),$K210,0)</f>
        <v>0</v>
      </c>
      <c r="AK210" s="55">
        <f t="shared" ref="AK210" si="583">IF(ISNUMBER(S210),$K210,0)</f>
        <v>0</v>
      </c>
      <c r="AL210" s="56">
        <f t="shared" ref="AL210" si="584">SUM(AD210:AK210)</f>
        <v>0</v>
      </c>
    </row>
    <row r="211" spans="1:38" x14ac:dyDescent="0.25">
      <c r="B211" s="49"/>
      <c r="C211" s="100"/>
      <c r="D211" s="504"/>
      <c r="E211" s="524" t="s">
        <v>280</v>
      </c>
      <c r="F211" s="371"/>
      <c r="G211" s="375"/>
      <c r="H211" s="380"/>
      <c r="I211" s="381"/>
      <c r="J211" s="387"/>
      <c r="K211" s="391"/>
      <c r="L211" s="566"/>
      <c r="M211" s="567"/>
      <c r="N211" s="567"/>
      <c r="O211" s="568"/>
      <c r="P211" s="567"/>
      <c r="Q211" s="567"/>
      <c r="R211" s="567"/>
      <c r="S211" s="568"/>
      <c r="T211" s="569">
        <f t="shared" si="529"/>
        <v>0</v>
      </c>
      <c r="W211" s="49"/>
      <c r="X211" s="100"/>
      <c r="Y211" s="493"/>
      <c r="Z211" s="494"/>
      <c r="AA211" s="495"/>
      <c r="AB211" s="495"/>
      <c r="AC211" s="496"/>
      <c r="AD211" s="497"/>
      <c r="AE211" s="498"/>
      <c r="AF211" s="498"/>
      <c r="AG211" s="499"/>
      <c r="AH211" s="498"/>
      <c r="AI211" s="498"/>
      <c r="AJ211" s="498"/>
      <c r="AK211" s="499"/>
      <c r="AL211" s="500"/>
    </row>
    <row r="212" spans="1:38" x14ac:dyDescent="0.25">
      <c r="A212" s="6">
        <v>1</v>
      </c>
      <c r="B212" s="49"/>
      <c r="C212" s="100"/>
      <c r="D212" s="473" t="str">
        <f>'（添付１ー②）設計計画'!D212</f>
        <v>4-21</v>
      </c>
      <c r="E212" s="624" t="str">
        <f>'（添付１ー②）設計計画'!E212</f>
        <v>南津守枝管</v>
      </c>
      <c r="F212" s="474" t="str">
        <f>'（添付１ー②）設計計画'!F212</f>
        <v>FA</v>
      </c>
      <c r="G212" s="475">
        <f>'（添付１ー②）設計計画'!G212</f>
        <v>600</v>
      </c>
      <c r="H212" s="476">
        <f>'（添付１ー②）設計計画'!H212</f>
        <v>22</v>
      </c>
      <c r="I212" s="477">
        <f>'（添付１ー②）設計計画'!I212</f>
        <v>0</v>
      </c>
      <c r="J212" s="479">
        <f>'（添付１ー②）設計計画'!J212</f>
        <v>22</v>
      </c>
      <c r="K212" s="483">
        <f t="shared" si="352"/>
        <v>22</v>
      </c>
      <c r="L212" s="558"/>
      <c r="M212" s="559"/>
      <c r="N212" s="559"/>
      <c r="O212" s="560"/>
      <c r="P212" s="559"/>
      <c r="Q212" s="559"/>
      <c r="R212" s="559"/>
      <c r="S212" s="560"/>
      <c r="T212" s="561">
        <f t="shared" si="529"/>
        <v>0</v>
      </c>
      <c r="V212" s="6">
        <v>1</v>
      </c>
      <c r="W212" s="49"/>
      <c r="X212" s="100"/>
      <c r="Y212" s="473" t="str">
        <f t="shared" ref="Y212" si="585">D212</f>
        <v>4-21</v>
      </c>
      <c r="Z212" s="154" t="str">
        <f t="shared" ref="Z212" si="586">E212</f>
        <v>南津守枝管</v>
      </c>
      <c r="AA212" s="88"/>
      <c r="AB212" s="88"/>
      <c r="AC212" s="89"/>
      <c r="AD212" s="53">
        <f t="shared" ref="AD212" si="587">IF(AND(ISNUMBER(L212),ISBLANK(M212)),$K212,0)</f>
        <v>0</v>
      </c>
      <c r="AE212" s="54">
        <f t="shared" ref="AE212" si="588">IF(AND(ISNUMBER(M212),ISBLANK(N212)),$K212,0)</f>
        <v>0</v>
      </c>
      <c r="AF212" s="54">
        <f t="shared" ref="AF212" si="589">IF(AND(ISNUMBER(N212),ISBLANK(O212)),$K212,0)</f>
        <v>0</v>
      </c>
      <c r="AG212" s="55">
        <f t="shared" ref="AG212" si="590">IF(AND(ISNUMBER(O212),ISBLANK(P212)),$K212,0)</f>
        <v>0</v>
      </c>
      <c r="AH212" s="54">
        <f t="shared" ref="AH212" si="591">IF(AND(ISNUMBER(P212),ISBLANK(Q212)),$K212,0)</f>
        <v>0</v>
      </c>
      <c r="AI212" s="54">
        <f t="shared" ref="AI212" si="592">IF(AND(ISNUMBER(Q212),ISBLANK(R212)),$K212,0)</f>
        <v>0</v>
      </c>
      <c r="AJ212" s="54">
        <f t="shared" ref="AJ212" si="593">IF(AND(ISNUMBER(R212),ISBLANK(S212)),$K212,0)</f>
        <v>0</v>
      </c>
      <c r="AK212" s="55">
        <f t="shared" ref="AK212" si="594">IF(ISNUMBER(S212),$K212,0)</f>
        <v>0</v>
      </c>
      <c r="AL212" s="56">
        <f t="shared" ref="AL212" si="595">SUM(AD212:AK212)</f>
        <v>0</v>
      </c>
    </row>
    <row r="213" spans="1:38" x14ac:dyDescent="0.25">
      <c r="B213" s="49"/>
      <c r="C213" s="100"/>
      <c r="D213" s="504"/>
      <c r="E213" s="524" t="s">
        <v>280</v>
      </c>
      <c r="F213" s="371"/>
      <c r="G213" s="375"/>
      <c r="H213" s="380"/>
      <c r="I213" s="381"/>
      <c r="J213" s="387"/>
      <c r="K213" s="391"/>
      <c r="L213" s="566"/>
      <c r="M213" s="567"/>
      <c r="N213" s="567"/>
      <c r="O213" s="568"/>
      <c r="P213" s="567"/>
      <c r="Q213" s="567"/>
      <c r="R213" s="567"/>
      <c r="S213" s="568"/>
      <c r="T213" s="569">
        <f t="shared" si="529"/>
        <v>0</v>
      </c>
      <c r="W213" s="49"/>
      <c r="X213" s="100"/>
      <c r="Y213" s="493"/>
      <c r="Z213" s="494"/>
      <c r="AA213" s="495"/>
      <c r="AB213" s="495"/>
      <c r="AC213" s="496"/>
      <c r="AD213" s="497"/>
      <c r="AE213" s="498"/>
      <c r="AF213" s="498"/>
      <c r="AG213" s="499"/>
      <c r="AH213" s="498"/>
      <c r="AI213" s="498"/>
      <c r="AJ213" s="498"/>
      <c r="AK213" s="499"/>
      <c r="AL213" s="500"/>
    </row>
    <row r="214" spans="1:38" x14ac:dyDescent="0.25">
      <c r="A214" s="6">
        <v>1</v>
      </c>
      <c r="B214" s="49"/>
      <c r="C214" s="100"/>
      <c r="D214" s="473" t="str">
        <f>'（添付１ー②）設計計画'!D214</f>
        <v>4-22</v>
      </c>
      <c r="E214" s="624" t="str">
        <f>'（添付１ー②）設計計画'!E214</f>
        <v>十三間堀枝線</v>
      </c>
      <c r="F214" s="474" t="str">
        <f>'（添付１ー②）設計計画'!F214</f>
        <v>CC</v>
      </c>
      <c r="G214" s="475">
        <f>'（添付１ー②）設計計画'!G214</f>
        <v>457</v>
      </c>
      <c r="H214" s="476">
        <f>'（添付１ー②）設計計画'!H214</f>
        <v>23</v>
      </c>
      <c r="I214" s="477">
        <f>'（添付１ー②）設計計画'!I214</f>
        <v>0</v>
      </c>
      <c r="J214" s="479">
        <f>'（添付１ー②）設計計画'!J214</f>
        <v>23</v>
      </c>
      <c r="K214" s="483">
        <f t="shared" si="352"/>
        <v>23</v>
      </c>
      <c r="L214" s="558"/>
      <c r="M214" s="559"/>
      <c r="N214" s="559"/>
      <c r="O214" s="560"/>
      <c r="P214" s="559"/>
      <c r="Q214" s="559"/>
      <c r="R214" s="559"/>
      <c r="S214" s="560"/>
      <c r="T214" s="561">
        <f t="shared" si="529"/>
        <v>0</v>
      </c>
      <c r="V214" s="6">
        <v>1</v>
      </c>
      <c r="W214" s="49"/>
      <c r="X214" s="100"/>
      <c r="Y214" s="473" t="str">
        <f t="shared" ref="Y214" si="596">D214</f>
        <v>4-22</v>
      </c>
      <c r="Z214" s="154" t="str">
        <f t="shared" ref="Z214" si="597">E214</f>
        <v>十三間堀枝線</v>
      </c>
      <c r="AA214" s="88"/>
      <c r="AB214" s="88"/>
      <c r="AC214" s="89"/>
      <c r="AD214" s="53">
        <f t="shared" ref="AD214" si="598">IF(AND(ISNUMBER(L214),ISBLANK(M214)),$K214,0)</f>
        <v>0</v>
      </c>
      <c r="AE214" s="54">
        <f t="shared" ref="AE214" si="599">IF(AND(ISNUMBER(M214),ISBLANK(N214)),$K214,0)</f>
        <v>0</v>
      </c>
      <c r="AF214" s="54">
        <f t="shared" ref="AF214" si="600">IF(AND(ISNUMBER(N214),ISBLANK(O214)),$K214,0)</f>
        <v>0</v>
      </c>
      <c r="AG214" s="55">
        <f t="shared" ref="AG214" si="601">IF(AND(ISNUMBER(O214),ISBLANK(P214)),$K214,0)</f>
        <v>0</v>
      </c>
      <c r="AH214" s="54">
        <f t="shared" ref="AH214" si="602">IF(AND(ISNUMBER(P214),ISBLANK(Q214)),$K214,0)</f>
        <v>0</v>
      </c>
      <c r="AI214" s="54">
        <f t="shared" ref="AI214" si="603">IF(AND(ISNUMBER(Q214),ISBLANK(R214)),$K214,0)</f>
        <v>0</v>
      </c>
      <c r="AJ214" s="54">
        <f t="shared" ref="AJ214" si="604">IF(AND(ISNUMBER(R214),ISBLANK(S214)),$K214,0)</f>
        <v>0</v>
      </c>
      <c r="AK214" s="55">
        <f t="shared" ref="AK214" si="605">IF(ISNUMBER(S214),$K214,0)</f>
        <v>0</v>
      </c>
      <c r="AL214" s="56">
        <f t="shared" ref="AL214" si="606">SUM(AD214:AK214)</f>
        <v>0</v>
      </c>
    </row>
    <row r="215" spans="1:38" x14ac:dyDescent="0.25">
      <c r="B215" s="49"/>
      <c r="C215" s="100"/>
      <c r="D215" s="502"/>
      <c r="E215" s="524" t="s">
        <v>280</v>
      </c>
      <c r="F215" s="429"/>
      <c r="G215" s="430"/>
      <c r="H215" s="431"/>
      <c r="I215" s="432"/>
      <c r="J215" s="434"/>
      <c r="K215" s="447"/>
      <c r="L215" s="562"/>
      <c r="M215" s="563"/>
      <c r="N215" s="563"/>
      <c r="O215" s="564"/>
      <c r="P215" s="563"/>
      <c r="Q215" s="563"/>
      <c r="R215" s="563"/>
      <c r="S215" s="564"/>
      <c r="T215" s="565">
        <f t="shared" si="529"/>
        <v>0</v>
      </c>
      <c r="W215" s="49"/>
      <c r="X215" s="100"/>
      <c r="Y215" s="493"/>
      <c r="Z215" s="494"/>
      <c r="AA215" s="495"/>
      <c r="AB215" s="495"/>
      <c r="AC215" s="496"/>
      <c r="AD215" s="497"/>
      <c r="AE215" s="498"/>
      <c r="AF215" s="498"/>
      <c r="AG215" s="499"/>
      <c r="AH215" s="498"/>
      <c r="AI215" s="498"/>
      <c r="AJ215" s="498"/>
      <c r="AK215" s="499"/>
      <c r="AL215" s="500"/>
    </row>
    <row r="216" spans="1:38" x14ac:dyDescent="0.25">
      <c r="A216" s="6">
        <v>1</v>
      </c>
      <c r="B216" s="49"/>
      <c r="C216" s="100"/>
      <c r="D216" s="473" t="str">
        <f>'（添付１ー②）設計計画'!D216</f>
        <v>7-01</v>
      </c>
      <c r="E216" s="624" t="str">
        <f>'（添付１ー②）設計計画'!E216</f>
        <v>三軒家枝線</v>
      </c>
      <c r="F216" s="474" t="str">
        <f>'（添付１ー②）設計計画'!F216</f>
        <v>CC</v>
      </c>
      <c r="G216" s="475">
        <f>'（添付１ー②）設計計画'!G216</f>
        <v>457</v>
      </c>
      <c r="H216" s="476">
        <f>'（添付１ー②）設計計画'!H216</f>
        <v>364</v>
      </c>
      <c r="I216" s="477">
        <f>'（添付１ー②）設計計画'!I216</f>
        <v>10</v>
      </c>
      <c r="J216" s="479">
        <f>'（添付１ー②）設計計画'!J216</f>
        <v>944</v>
      </c>
      <c r="K216" s="483">
        <f t="shared" si="352"/>
        <v>944</v>
      </c>
      <c r="L216" s="558"/>
      <c r="M216" s="559"/>
      <c r="N216" s="559"/>
      <c r="O216" s="560"/>
      <c r="P216" s="559"/>
      <c r="Q216" s="559"/>
      <c r="R216" s="559"/>
      <c r="S216" s="560"/>
      <c r="T216" s="561">
        <f t="shared" si="529"/>
        <v>0</v>
      </c>
      <c r="V216" s="6">
        <v>1</v>
      </c>
      <c r="W216" s="49"/>
      <c r="X216" s="100"/>
      <c r="Y216" s="473" t="str">
        <f t="shared" si="375"/>
        <v>7-01</v>
      </c>
      <c r="Z216" s="154" t="str">
        <f t="shared" si="376"/>
        <v>三軒家枝線</v>
      </c>
      <c r="AA216" s="88"/>
      <c r="AB216" s="88"/>
      <c r="AC216" s="89"/>
      <c r="AD216" s="53">
        <f t="shared" si="377"/>
        <v>0</v>
      </c>
      <c r="AE216" s="54">
        <f t="shared" si="378"/>
        <v>0</v>
      </c>
      <c r="AF216" s="54">
        <f t="shared" si="379"/>
        <v>0</v>
      </c>
      <c r="AG216" s="55">
        <f t="shared" si="380"/>
        <v>0</v>
      </c>
      <c r="AH216" s="54">
        <f t="shared" si="381"/>
        <v>0</v>
      </c>
      <c r="AI216" s="54">
        <f t="shared" si="382"/>
        <v>0</v>
      </c>
      <c r="AJ216" s="54">
        <f t="shared" si="383"/>
        <v>0</v>
      </c>
      <c r="AK216" s="55">
        <f t="shared" si="384"/>
        <v>0</v>
      </c>
      <c r="AL216" s="56">
        <f t="shared" si="385"/>
        <v>0</v>
      </c>
    </row>
    <row r="217" spans="1:38" x14ac:dyDescent="0.25">
      <c r="B217" s="49"/>
      <c r="C217" s="100"/>
      <c r="D217" s="502"/>
      <c r="E217" s="524" t="s">
        <v>280</v>
      </c>
      <c r="F217" s="429"/>
      <c r="G217" s="430"/>
      <c r="H217" s="431"/>
      <c r="I217" s="432"/>
      <c r="J217" s="434"/>
      <c r="K217" s="447"/>
      <c r="L217" s="562"/>
      <c r="M217" s="563"/>
      <c r="N217" s="563"/>
      <c r="O217" s="564"/>
      <c r="P217" s="563"/>
      <c r="Q217" s="563"/>
      <c r="R217" s="563"/>
      <c r="S217" s="564"/>
      <c r="T217" s="565">
        <f t="shared" si="529"/>
        <v>0</v>
      </c>
      <c r="W217" s="49"/>
      <c r="X217" s="100"/>
      <c r="Y217" s="471"/>
      <c r="Z217" s="17"/>
      <c r="AA217" s="16"/>
      <c r="AB217" s="16"/>
      <c r="AC217" s="99"/>
      <c r="AD217" s="77"/>
      <c r="AE217" s="78"/>
      <c r="AF217" s="78"/>
      <c r="AG217" s="79"/>
      <c r="AH217" s="78"/>
      <c r="AI217" s="78"/>
      <c r="AJ217" s="78"/>
      <c r="AK217" s="79"/>
      <c r="AL217" s="80"/>
    </row>
    <row r="218" spans="1:38" x14ac:dyDescent="0.25">
      <c r="B218" s="49"/>
      <c r="C218" s="100"/>
      <c r="D218" s="446" t="str">
        <f>'（添付１ー②）設計計画'!D218</f>
        <v>7-01</v>
      </c>
      <c r="E218" s="503" t="str">
        <f>'（添付１ー②）設計計画'!E218</f>
        <v>三軒家枝線</v>
      </c>
      <c r="F218" s="429" t="str">
        <f>'（添付１ー②）設計計画'!F218</f>
        <v>CC</v>
      </c>
      <c r="G218" s="430">
        <f>'（添付１ー②）設計計画'!G218</f>
        <v>457</v>
      </c>
      <c r="H218" s="431">
        <f>'（添付１ー②）設計計画'!H218</f>
        <v>547</v>
      </c>
      <c r="I218" s="432">
        <f>'（添付１ー②）設計計画'!I218</f>
        <v>23</v>
      </c>
      <c r="J218" s="434">
        <f>'（添付１ー②）設計計画'!J218</f>
        <v>0</v>
      </c>
      <c r="K218" s="447">
        <f t="shared" si="352"/>
        <v>0</v>
      </c>
      <c r="L218" s="562"/>
      <c r="M218" s="563"/>
      <c r="N218" s="563"/>
      <c r="O218" s="564"/>
      <c r="P218" s="563"/>
      <c r="Q218" s="563"/>
      <c r="R218" s="563"/>
      <c r="S218" s="564"/>
      <c r="T218" s="565">
        <f t="shared" si="529"/>
        <v>0</v>
      </c>
      <c r="W218" s="49"/>
      <c r="X218" s="100"/>
      <c r="Y218" s="446" t="str">
        <f t="shared" si="375"/>
        <v>7-01</v>
      </c>
      <c r="Z218" s="428" t="str">
        <f t="shared" si="376"/>
        <v>三軒家枝線</v>
      </c>
      <c r="AA218" s="111"/>
      <c r="AB218" s="111"/>
      <c r="AC218" s="112"/>
      <c r="AD218" s="113">
        <f t="shared" si="377"/>
        <v>0</v>
      </c>
      <c r="AE218" s="114">
        <f t="shared" si="378"/>
        <v>0</v>
      </c>
      <c r="AF218" s="114">
        <f t="shared" si="379"/>
        <v>0</v>
      </c>
      <c r="AG218" s="115">
        <f t="shared" si="380"/>
        <v>0</v>
      </c>
      <c r="AH218" s="114">
        <f t="shared" si="381"/>
        <v>0</v>
      </c>
      <c r="AI218" s="114">
        <f t="shared" si="382"/>
        <v>0</v>
      </c>
      <c r="AJ218" s="114">
        <f t="shared" si="383"/>
        <v>0</v>
      </c>
      <c r="AK218" s="115">
        <f t="shared" si="384"/>
        <v>0</v>
      </c>
      <c r="AL218" s="116">
        <f t="shared" si="385"/>
        <v>0</v>
      </c>
    </row>
    <row r="219" spans="1:38" x14ac:dyDescent="0.25">
      <c r="B219" s="49"/>
      <c r="C219" s="100"/>
      <c r="D219" s="504"/>
      <c r="E219" s="524" t="s">
        <v>280</v>
      </c>
      <c r="F219" s="371"/>
      <c r="G219" s="375"/>
      <c r="H219" s="380"/>
      <c r="I219" s="381"/>
      <c r="J219" s="387"/>
      <c r="K219" s="391"/>
      <c r="L219" s="566"/>
      <c r="M219" s="567"/>
      <c r="N219" s="567"/>
      <c r="O219" s="568"/>
      <c r="P219" s="567"/>
      <c r="Q219" s="567"/>
      <c r="R219" s="567"/>
      <c r="S219" s="568"/>
      <c r="T219" s="569">
        <f t="shared" si="529"/>
        <v>0</v>
      </c>
      <c r="W219" s="49"/>
      <c r="X219" s="100"/>
      <c r="Y219" s="471"/>
      <c r="Z219" s="17"/>
      <c r="AA219" s="16"/>
      <c r="AB219" s="16"/>
      <c r="AC219" s="99"/>
      <c r="AD219" s="77"/>
      <c r="AE219" s="78"/>
      <c r="AF219" s="78"/>
      <c r="AG219" s="79"/>
      <c r="AH219" s="78"/>
      <c r="AI219" s="78"/>
      <c r="AJ219" s="78"/>
      <c r="AK219" s="79"/>
      <c r="AL219" s="80"/>
    </row>
    <row r="220" spans="1:38" x14ac:dyDescent="0.25">
      <c r="A220" s="6">
        <v>1</v>
      </c>
      <c r="B220" s="49"/>
      <c r="C220" s="100"/>
      <c r="D220" s="473" t="str">
        <f>'（添付１ー②）設計計画'!D220</f>
        <v>8-01</v>
      </c>
      <c r="E220" s="624" t="str">
        <f>'（添付１ー②）設計計画'!E220</f>
        <v>我孫子枝線</v>
      </c>
      <c r="F220" s="474" t="str">
        <f>'（添付１ー②）設計計画'!F220</f>
        <v>FC</v>
      </c>
      <c r="G220" s="475">
        <f>'（添付１ー②）設計計画'!G220</f>
        <v>500</v>
      </c>
      <c r="H220" s="476">
        <f>'（添付１ー②）設計計画'!H220</f>
        <v>170</v>
      </c>
      <c r="I220" s="477">
        <f>'（添付１ー②）設計計画'!I220</f>
        <v>0</v>
      </c>
      <c r="J220" s="479">
        <f>'（添付１ー②）設計計画'!J220</f>
        <v>170</v>
      </c>
      <c r="K220" s="483">
        <f t="shared" si="352"/>
        <v>170</v>
      </c>
      <c r="L220" s="558"/>
      <c r="M220" s="559"/>
      <c r="N220" s="559"/>
      <c r="O220" s="560"/>
      <c r="P220" s="559"/>
      <c r="Q220" s="559"/>
      <c r="R220" s="559"/>
      <c r="S220" s="560"/>
      <c r="T220" s="561">
        <f t="shared" si="529"/>
        <v>0</v>
      </c>
      <c r="V220" s="6">
        <v>1</v>
      </c>
      <c r="W220" s="49"/>
      <c r="X220" s="100"/>
      <c r="Y220" s="473" t="str">
        <f t="shared" si="375"/>
        <v>8-01</v>
      </c>
      <c r="Z220" s="154" t="str">
        <f t="shared" si="376"/>
        <v>我孫子枝線</v>
      </c>
      <c r="AA220" s="88"/>
      <c r="AB220" s="88"/>
      <c r="AC220" s="89"/>
      <c r="AD220" s="53">
        <f t="shared" si="377"/>
        <v>0</v>
      </c>
      <c r="AE220" s="54">
        <f t="shared" si="378"/>
        <v>0</v>
      </c>
      <c r="AF220" s="54">
        <f t="shared" si="379"/>
        <v>0</v>
      </c>
      <c r="AG220" s="55">
        <f t="shared" si="380"/>
        <v>0</v>
      </c>
      <c r="AH220" s="54">
        <f t="shared" si="381"/>
        <v>0</v>
      </c>
      <c r="AI220" s="54">
        <f t="shared" si="382"/>
        <v>0</v>
      </c>
      <c r="AJ220" s="54">
        <f t="shared" si="383"/>
        <v>0</v>
      </c>
      <c r="AK220" s="55">
        <f t="shared" si="384"/>
        <v>0</v>
      </c>
      <c r="AL220" s="56">
        <f t="shared" si="385"/>
        <v>0</v>
      </c>
    </row>
    <row r="221" spans="1:38" x14ac:dyDescent="0.25">
      <c r="B221" s="49"/>
      <c r="C221" s="100"/>
      <c r="D221" s="502"/>
      <c r="E221" s="524" t="s">
        <v>280</v>
      </c>
      <c r="F221" s="429"/>
      <c r="G221" s="430"/>
      <c r="H221" s="431"/>
      <c r="I221" s="432"/>
      <c r="J221" s="434"/>
      <c r="K221" s="447"/>
      <c r="L221" s="562"/>
      <c r="M221" s="563"/>
      <c r="N221" s="563"/>
      <c r="O221" s="564"/>
      <c r="P221" s="563"/>
      <c r="Q221" s="563"/>
      <c r="R221" s="563"/>
      <c r="S221" s="564"/>
      <c r="T221" s="565">
        <f t="shared" si="529"/>
        <v>0</v>
      </c>
      <c r="W221" s="49"/>
      <c r="X221" s="100"/>
      <c r="Y221" s="493"/>
      <c r="Z221" s="494"/>
      <c r="AA221" s="495"/>
      <c r="AB221" s="495"/>
      <c r="AC221" s="496"/>
      <c r="AD221" s="497"/>
      <c r="AE221" s="498"/>
      <c r="AF221" s="498"/>
      <c r="AG221" s="499"/>
      <c r="AH221" s="498"/>
      <c r="AI221" s="498"/>
      <c r="AJ221" s="498"/>
      <c r="AK221" s="499"/>
      <c r="AL221" s="500"/>
    </row>
    <row r="222" spans="1:38" x14ac:dyDescent="0.25">
      <c r="A222" s="6">
        <v>1</v>
      </c>
      <c r="B222" s="49"/>
      <c r="C222" s="100"/>
      <c r="D222" s="473" t="str">
        <f>'（添付１ー②）設計計画'!D222</f>
        <v>8-02</v>
      </c>
      <c r="E222" s="624" t="str">
        <f>'（添付１ー②）設計計画'!E222</f>
        <v>大和川枝線</v>
      </c>
      <c r="F222" s="474" t="str">
        <f>'（添付１ー②）設計計画'!F222</f>
        <v>CC</v>
      </c>
      <c r="G222" s="475">
        <f>'（添付１ー②）設計計画'!G222</f>
        <v>457</v>
      </c>
      <c r="H222" s="476">
        <f>'（添付１ー②）設計計画'!H222</f>
        <v>1106</v>
      </c>
      <c r="I222" s="477">
        <f>'（添付１ー②）設計計画'!I222</f>
        <v>38</v>
      </c>
      <c r="J222" s="479">
        <f>'（添付１ー②）設計計画'!J222</f>
        <v>1144</v>
      </c>
      <c r="K222" s="483">
        <f t="shared" si="352"/>
        <v>1144</v>
      </c>
      <c r="L222" s="558"/>
      <c r="M222" s="559"/>
      <c r="N222" s="559"/>
      <c r="O222" s="560"/>
      <c r="P222" s="559"/>
      <c r="Q222" s="559"/>
      <c r="R222" s="559"/>
      <c r="S222" s="560"/>
      <c r="T222" s="561">
        <f t="shared" si="529"/>
        <v>0</v>
      </c>
      <c r="V222" s="6">
        <v>1</v>
      </c>
      <c r="W222" s="49"/>
      <c r="X222" s="100"/>
      <c r="Y222" s="473" t="str">
        <f t="shared" si="375"/>
        <v>8-02</v>
      </c>
      <c r="Z222" s="154" t="str">
        <f t="shared" si="376"/>
        <v>大和川枝線</v>
      </c>
      <c r="AA222" s="88"/>
      <c r="AB222" s="88"/>
      <c r="AC222" s="89"/>
      <c r="AD222" s="53">
        <f t="shared" si="377"/>
        <v>0</v>
      </c>
      <c r="AE222" s="54">
        <f t="shared" si="378"/>
        <v>0</v>
      </c>
      <c r="AF222" s="54">
        <f t="shared" si="379"/>
        <v>0</v>
      </c>
      <c r="AG222" s="55">
        <f t="shared" si="380"/>
        <v>0</v>
      </c>
      <c r="AH222" s="54">
        <f t="shared" si="381"/>
        <v>0</v>
      </c>
      <c r="AI222" s="54">
        <f t="shared" si="382"/>
        <v>0</v>
      </c>
      <c r="AJ222" s="54">
        <f t="shared" si="383"/>
        <v>0</v>
      </c>
      <c r="AK222" s="55">
        <f t="shared" si="384"/>
        <v>0</v>
      </c>
      <c r="AL222" s="56">
        <f t="shared" si="385"/>
        <v>0</v>
      </c>
    </row>
    <row r="223" spans="1:38" x14ac:dyDescent="0.25">
      <c r="B223" s="49"/>
      <c r="C223" s="100"/>
      <c r="D223" s="502"/>
      <c r="E223" s="524" t="s">
        <v>280</v>
      </c>
      <c r="F223" s="429"/>
      <c r="G223" s="430"/>
      <c r="H223" s="431"/>
      <c r="I223" s="432"/>
      <c r="J223" s="434"/>
      <c r="K223" s="447"/>
      <c r="L223" s="562"/>
      <c r="M223" s="563"/>
      <c r="N223" s="563"/>
      <c r="O223" s="564"/>
      <c r="P223" s="563"/>
      <c r="Q223" s="563"/>
      <c r="R223" s="563"/>
      <c r="S223" s="564"/>
      <c r="T223" s="565">
        <f t="shared" si="529"/>
        <v>0</v>
      </c>
      <c r="W223" s="49"/>
      <c r="X223" s="100"/>
      <c r="Y223" s="463"/>
      <c r="Z223" s="458"/>
      <c r="AA223" s="485"/>
      <c r="AB223" s="485"/>
      <c r="AC223" s="492"/>
      <c r="AD223" s="459"/>
      <c r="AE223" s="460"/>
      <c r="AF223" s="460"/>
      <c r="AG223" s="461"/>
      <c r="AH223" s="460"/>
      <c r="AI223" s="460"/>
      <c r="AJ223" s="460"/>
      <c r="AK223" s="461"/>
      <c r="AL223" s="462"/>
    </row>
    <row r="224" spans="1:38" x14ac:dyDescent="0.25">
      <c r="A224" s="6">
        <v>1</v>
      </c>
      <c r="B224" s="49"/>
      <c r="C224" s="100"/>
      <c r="D224" s="473" t="str">
        <f>'（添付１ー②）設計計画'!D224</f>
        <v>8-03</v>
      </c>
      <c r="E224" s="624" t="str">
        <f>'（添付１ー②）設計計画'!E224</f>
        <v>南部幹線</v>
      </c>
      <c r="F224" s="474" t="str">
        <f>'（添付１ー②）設計計画'!F224</f>
        <v>FC</v>
      </c>
      <c r="G224" s="475">
        <f>'（添付１ー②）設計計画'!G224</f>
        <v>700</v>
      </c>
      <c r="H224" s="476">
        <f>'（添付１ー②）設計計画'!H224</f>
        <v>69</v>
      </c>
      <c r="I224" s="477">
        <f>'（添付１ー②）設計計画'!I224</f>
        <v>72</v>
      </c>
      <c r="J224" s="479">
        <f>'（添付１ー②）設計計画'!J224</f>
        <v>148</v>
      </c>
      <c r="K224" s="483">
        <f t="shared" si="352"/>
        <v>148</v>
      </c>
      <c r="L224" s="558"/>
      <c r="M224" s="559"/>
      <c r="N224" s="559"/>
      <c r="O224" s="560"/>
      <c r="P224" s="559"/>
      <c r="Q224" s="559"/>
      <c r="R224" s="559"/>
      <c r="S224" s="560"/>
      <c r="T224" s="561">
        <f t="shared" si="529"/>
        <v>0</v>
      </c>
      <c r="V224" s="6">
        <v>1</v>
      </c>
      <c r="W224" s="49"/>
      <c r="X224" s="100"/>
      <c r="Y224" s="471" t="str">
        <f t="shared" si="375"/>
        <v>8-03</v>
      </c>
      <c r="Z224" s="17" t="str">
        <f t="shared" si="376"/>
        <v>南部幹線</v>
      </c>
      <c r="AA224" s="16"/>
      <c r="AB224" s="16"/>
      <c r="AC224" s="99"/>
      <c r="AD224" s="77">
        <f t="shared" si="377"/>
        <v>0</v>
      </c>
      <c r="AE224" s="78">
        <f t="shared" si="378"/>
        <v>0</v>
      </c>
      <c r="AF224" s="78">
        <f t="shared" si="379"/>
        <v>0</v>
      </c>
      <c r="AG224" s="79">
        <f t="shared" si="380"/>
        <v>0</v>
      </c>
      <c r="AH224" s="78">
        <f t="shared" si="381"/>
        <v>0</v>
      </c>
      <c r="AI224" s="78">
        <f t="shared" si="382"/>
        <v>0</v>
      </c>
      <c r="AJ224" s="78">
        <f t="shared" si="383"/>
        <v>0</v>
      </c>
      <c r="AK224" s="79">
        <f t="shared" si="384"/>
        <v>0</v>
      </c>
      <c r="AL224" s="80">
        <f t="shared" si="385"/>
        <v>0</v>
      </c>
    </row>
    <row r="225" spans="1:38" x14ac:dyDescent="0.25">
      <c r="B225" s="49"/>
      <c r="C225" s="100"/>
      <c r="D225" s="502"/>
      <c r="E225" s="524" t="s">
        <v>280</v>
      </c>
      <c r="F225" s="429"/>
      <c r="G225" s="430"/>
      <c r="H225" s="431"/>
      <c r="I225" s="432"/>
      <c r="J225" s="434"/>
      <c r="K225" s="447"/>
      <c r="L225" s="562"/>
      <c r="M225" s="563"/>
      <c r="N225" s="563"/>
      <c r="O225" s="564"/>
      <c r="P225" s="563"/>
      <c r="Q225" s="563"/>
      <c r="R225" s="563"/>
      <c r="S225" s="564"/>
      <c r="T225" s="565">
        <f t="shared" si="529"/>
        <v>0</v>
      </c>
      <c r="W225" s="49"/>
      <c r="X225" s="100"/>
      <c r="Y225" s="471"/>
      <c r="Z225" s="17"/>
      <c r="AA225" s="16"/>
      <c r="AB225" s="16"/>
      <c r="AC225" s="99"/>
      <c r="AD225" s="77"/>
      <c r="AE225" s="78"/>
      <c r="AF225" s="78"/>
      <c r="AG225" s="79"/>
      <c r="AH225" s="78"/>
      <c r="AI225" s="78"/>
      <c r="AJ225" s="78"/>
      <c r="AK225" s="79"/>
      <c r="AL225" s="80"/>
    </row>
    <row r="226" spans="1:38" x14ac:dyDescent="0.25">
      <c r="B226" s="49"/>
      <c r="C226" s="100"/>
      <c r="D226" s="446" t="str">
        <f>'（添付１ー②）設計計画'!D226</f>
        <v>8-03</v>
      </c>
      <c r="E226" s="503" t="str">
        <f>'（添付１ー②）設計計画'!E226</f>
        <v>住之江枝管</v>
      </c>
      <c r="F226" s="429" t="str">
        <f>'（添付１ー②）設計計画'!F226</f>
        <v>FA</v>
      </c>
      <c r="G226" s="430">
        <f>'（添付１ー②）設計計画'!G226</f>
        <v>600</v>
      </c>
      <c r="H226" s="431">
        <f>'（添付１ー②）設計計画'!H226</f>
        <v>7</v>
      </c>
      <c r="I226" s="432">
        <f>'（添付１ー②）設計計画'!I226</f>
        <v>0</v>
      </c>
      <c r="J226" s="434">
        <f>'（添付１ー②）設計計画'!J226</f>
        <v>0</v>
      </c>
      <c r="K226" s="447">
        <f t="shared" si="352"/>
        <v>0</v>
      </c>
      <c r="L226" s="562"/>
      <c r="M226" s="563"/>
      <c r="N226" s="563"/>
      <c r="O226" s="564"/>
      <c r="P226" s="563"/>
      <c r="Q226" s="563"/>
      <c r="R226" s="563"/>
      <c r="S226" s="564"/>
      <c r="T226" s="565">
        <f t="shared" si="529"/>
        <v>0</v>
      </c>
      <c r="W226" s="49"/>
      <c r="X226" s="100"/>
      <c r="Y226" s="446" t="str">
        <f t="shared" si="375"/>
        <v>8-03</v>
      </c>
      <c r="Z226" s="428" t="str">
        <f t="shared" si="376"/>
        <v>住之江枝管</v>
      </c>
      <c r="AA226" s="111"/>
      <c r="AB226" s="111"/>
      <c r="AC226" s="112"/>
      <c r="AD226" s="113">
        <f t="shared" si="377"/>
        <v>0</v>
      </c>
      <c r="AE226" s="114">
        <f t="shared" si="378"/>
        <v>0</v>
      </c>
      <c r="AF226" s="114">
        <f t="shared" si="379"/>
        <v>0</v>
      </c>
      <c r="AG226" s="115">
        <f t="shared" si="380"/>
        <v>0</v>
      </c>
      <c r="AH226" s="114">
        <f t="shared" si="381"/>
        <v>0</v>
      </c>
      <c r="AI226" s="114">
        <f t="shared" si="382"/>
        <v>0</v>
      </c>
      <c r="AJ226" s="114">
        <f t="shared" si="383"/>
        <v>0</v>
      </c>
      <c r="AK226" s="115">
        <f t="shared" si="384"/>
        <v>0</v>
      </c>
      <c r="AL226" s="116">
        <f t="shared" si="385"/>
        <v>0</v>
      </c>
    </row>
    <row r="227" spans="1:38" x14ac:dyDescent="0.25">
      <c r="B227" s="49"/>
      <c r="C227" s="100"/>
      <c r="D227" s="504"/>
      <c r="E227" s="524" t="s">
        <v>280</v>
      </c>
      <c r="F227" s="371"/>
      <c r="G227" s="375"/>
      <c r="H227" s="380"/>
      <c r="I227" s="381"/>
      <c r="J227" s="387"/>
      <c r="K227" s="391"/>
      <c r="L227" s="566"/>
      <c r="M227" s="567"/>
      <c r="N227" s="567"/>
      <c r="O227" s="568"/>
      <c r="P227" s="567"/>
      <c r="Q227" s="567"/>
      <c r="R227" s="567"/>
      <c r="S227" s="568"/>
      <c r="T227" s="569">
        <f t="shared" si="529"/>
        <v>0</v>
      </c>
      <c r="W227" s="49"/>
      <c r="X227" s="100"/>
      <c r="Y227" s="471"/>
      <c r="Z227" s="17"/>
      <c r="AA227" s="16"/>
      <c r="AB227" s="16"/>
      <c r="AC227" s="99"/>
      <c r="AD227" s="77"/>
      <c r="AE227" s="78"/>
      <c r="AF227" s="78"/>
      <c r="AG227" s="79"/>
      <c r="AH227" s="78"/>
      <c r="AI227" s="78"/>
      <c r="AJ227" s="78"/>
      <c r="AK227" s="79"/>
      <c r="AL227" s="80"/>
    </row>
    <row r="228" spans="1:38" x14ac:dyDescent="0.25">
      <c r="A228" s="6">
        <v>1</v>
      </c>
      <c r="B228" s="49"/>
      <c r="C228" s="100"/>
      <c r="D228" s="473" t="str">
        <f>'（添付１ー②）設計計画'!D228</f>
        <v>8-04</v>
      </c>
      <c r="E228" s="624" t="str">
        <f>'（添付１ー②）設計計画'!E228</f>
        <v>南部幹線</v>
      </c>
      <c r="F228" s="474" t="str">
        <f>'（添付１ー②）設計計画'!F228</f>
        <v>FA</v>
      </c>
      <c r="G228" s="475">
        <f>'（添付１ー②）設計計画'!G228</f>
        <v>600</v>
      </c>
      <c r="H228" s="476">
        <f>'（添付１ー②）設計計画'!H228</f>
        <v>37</v>
      </c>
      <c r="I228" s="477">
        <f>'（添付１ー②）設計計画'!I228</f>
        <v>31</v>
      </c>
      <c r="J228" s="479">
        <f>'（添付１ー②）設計計画'!J228</f>
        <v>68</v>
      </c>
      <c r="K228" s="483">
        <f t="shared" si="352"/>
        <v>68</v>
      </c>
      <c r="L228" s="558"/>
      <c r="M228" s="559"/>
      <c r="N228" s="559"/>
      <c r="O228" s="560"/>
      <c r="P228" s="559"/>
      <c r="Q228" s="559"/>
      <c r="R228" s="559"/>
      <c r="S228" s="560"/>
      <c r="T228" s="561">
        <f t="shared" si="529"/>
        <v>0</v>
      </c>
      <c r="V228" s="6">
        <v>1</v>
      </c>
      <c r="W228" s="49"/>
      <c r="X228" s="100"/>
      <c r="Y228" s="473" t="str">
        <f t="shared" si="375"/>
        <v>8-04</v>
      </c>
      <c r="Z228" s="154" t="str">
        <f t="shared" si="376"/>
        <v>南部幹線</v>
      </c>
      <c r="AA228" s="88"/>
      <c r="AB228" s="88"/>
      <c r="AC228" s="89"/>
      <c r="AD228" s="53">
        <f t="shared" si="377"/>
        <v>0</v>
      </c>
      <c r="AE228" s="54">
        <f t="shared" si="378"/>
        <v>0</v>
      </c>
      <c r="AF228" s="54">
        <f t="shared" si="379"/>
        <v>0</v>
      </c>
      <c r="AG228" s="55">
        <f t="shared" si="380"/>
        <v>0</v>
      </c>
      <c r="AH228" s="54">
        <f t="shared" si="381"/>
        <v>0</v>
      </c>
      <c r="AI228" s="54">
        <f t="shared" si="382"/>
        <v>0</v>
      </c>
      <c r="AJ228" s="54">
        <f t="shared" si="383"/>
        <v>0</v>
      </c>
      <c r="AK228" s="55">
        <f t="shared" si="384"/>
        <v>0</v>
      </c>
      <c r="AL228" s="56">
        <f t="shared" si="385"/>
        <v>0</v>
      </c>
    </row>
    <row r="229" spans="1:38" x14ac:dyDescent="0.25">
      <c r="B229" s="49"/>
      <c r="C229" s="100"/>
      <c r="D229" s="504"/>
      <c r="E229" s="524" t="s">
        <v>280</v>
      </c>
      <c r="F229" s="371"/>
      <c r="G229" s="375"/>
      <c r="H229" s="380"/>
      <c r="I229" s="381"/>
      <c r="J229" s="387"/>
      <c r="K229" s="391"/>
      <c r="L229" s="566"/>
      <c r="M229" s="567"/>
      <c r="N229" s="567"/>
      <c r="O229" s="568"/>
      <c r="P229" s="567"/>
      <c r="Q229" s="567"/>
      <c r="R229" s="567"/>
      <c r="S229" s="568"/>
      <c r="T229" s="569">
        <f t="shared" si="529"/>
        <v>0</v>
      </c>
      <c r="W229" s="49"/>
      <c r="X229" s="100"/>
      <c r="Y229" s="493"/>
      <c r="Z229" s="494"/>
      <c r="AA229" s="495"/>
      <c r="AB229" s="495"/>
      <c r="AC229" s="496"/>
      <c r="AD229" s="497"/>
      <c r="AE229" s="498"/>
      <c r="AF229" s="498"/>
      <c r="AG229" s="499"/>
      <c r="AH229" s="498"/>
      <c r="AI229" s="498"/>
      <c r="AJ229" s="498"/>
      <c r="AK229" s="499"/>
      <c r="AL229" s="500"/>
    </row>
    <row r="230" spans="1:38" x14ac:dyDescent="0.25">
      <c r="A230" s="6">
        <v>1</v>
      </c>
      <c r="B230" s="49"/>
      <c r="C230" s="100"/>
      <c r="D230" s="473" t="str">
        <f>'（添付１ー②）設計計画'!D230</f>
        <v>8-04</v>
      </c>
      <c r="E230" s="624" t="str">
        <f>'（添付１ー②）設計計画'!E230</f>
        <v>墨江枝線</v>
      </c>
      <c r="F230" s="474" t="str">
        <f>'（添付１ー②）設計計画'!F230</f>
        <v>FC</v>
      </c>
      <c r="G230" s="475">
        <f>'（添付１ー②）設計計画'!G230</f>
        <v>350</v>
      </c>
      <c r="H230" s="476">
        <f>'（添付１ー②）設計計画'!H230</f>
        <v>66</v>
      </c>
      <c r="I230" s="477">
        <f>'（添付１ー②）設計計画'!I230</f>
        <v>0</v>
      </c>
      <c r="J230" s="479">
        <f>'（添付１ー②）設計計画'!J230</f>
        <v>66</v>
      </c>
      <c r="K230" s="483">
        <f t="shared" si="352"/>
        <v>66</v>
      </c>
      <c r="L230" s="558"/>
      <c r="M230" s="559"/>
      <c r="N230" s="559"/>
      <c r="O230" s="560"/>
      <c r="P230" s="559"/>
      <c r="Q230" s="559"/>
      <c r="R230" s="559"/>
      <c r="S230" s="560"/>
      <c r="T230" s="561">
        <f t="shared" si="529"/>
        <v>0</v>
      </c>
      <c r="V230" s="6">
        <v>1</v>
      </c>
      <c r="W230" s="49"/>
      <c r="X230" s="100"/>
      <c r="Y230" s="473" t="str">
        <f t="shared" si="375"/>
        <v>8-04</v>
      </c>
      <c r="Z230" s="154" t="str">
        <f t="shared" si="376"/>
        <v>墨江枝線</v>
      </c>
      <c r="AA230" s="88"/>
      <c r="AB230" s="88"/>
      <c r="AC230" s="89"/>
      <c r="AD230" s="53">
        <f t="shared" si="377"/>
        <v>0</v>
      </c>
      <c r="AE230" s="54">
        <f t="shared" si="378"/>
        <v>0</v>
      </c>
      <c r="AF230" s="54">
        <f t="shared" si="379"/>
        <v>0</v>
      </c>
      <c r="AG230" s="55">
        <f t="shared" si="380"/>
        <v>0</v>
      </c>
      <c r="AH230" s="54">
        <f t="shared" si="381"/>
        <v>0</v>
      </c>
      <c r="AI230" s="54">
        <f t="shared" si="382"/>
        <v>0</v>
      </c>
      <c r="AJ230" s="54">
        <f t="shared" si="383"/>
        <v>0</v>
      </c>
      <c r="AK230" s="55">
        <f t="shared" si="384"/>
        <v>0</v>
      </c>
      <c r="AL230" s="56">
        <f t="shared" si="385"/>
        <v>0</v>
      </c>
    </row>
    <row r="231" spans="1:38" x14ac:dyDescent="0.25">
      <c r="B231" s="49"/>
      <c r="C231" s="100"/>
      <c r="D231" s="502"/>
      <c r="E231" s="524" t="s">
        <v>280</v>
      </c>
      <c r="F231" s="429"/>
      <c r="G231" s="430"/>
      <c r="H231" s="431"/>
      <c r="I231" s="432"/>
      <c r="J231" s="434"/>
      <c r="K231" s="447"/>
      <c r="L231" s="562"/>
      <c r="M231" s="563"/>
      <c r="N231" s="563"/>
      <c r="O231" s="564"/>
      <c r="P231" s="563"/>
      <c r="Q231" s="563"/>
      <c r="R231" s="563"/>
      <c r="S231" s="564"/>
      <c r="T231" s="565">
        <f t="shared" si="529"/>
        <v>0</v>
      </c>
      <c r="W231" s="49"/>
      <c r="X231" s="100"/>
      <c r="Y231" s="493"/>
      <c r="Z231" s="494"/>
      <c r="AA231" s="495"/>
      <c r="AB231" s="495"/>
      <c r="AC231" s="496"/>
      <c r="AD231" s="497"/>
      <c r="AE231" s="498"/>
      <c r="AF231" s="498"/>
      <c r="AG231" s="499"/>
      <c r="AH231" s="498"/>
      <c r="AI231" s="498"/>
      <c r="AJ231" s="498"/>
      <c r="AK231" s="499"/>
      <c r="AL231" s="500"/>
    </row>
    <row r="232" spans="1:38" x14ac:dyDescent="0.25">
      <c r="A232" s="6">
        <v>1</v>
      </c>
      <c r="B232" s="49"/>
      <c r="C232" s="100"/>
      <c r="D232" s="473" t="str">
        <f>'（添付１ー②）設計計画'!D232</f>
        <v>8-05</v>
      </c>
      <c r="E232" s="624" t="str">
        <f>'（添付１ー②）設計計画'!E232</f>
        <v>南部幹線</v>
      </c>
      <c r="F232" s="474" t="str">
        <f>'（添付１ー②）設計計画'!F232</f>
        <v>FA</v>
      </c>
      <c r="G232" s="475">
        <f>'（添付１ー②）設計計画'!G232</f>
        <v>800</v>
      </c>
      <c r="H232" s="476">
        <f>'（添付１ー②）設計計画'!H232</f>
        <v>3</v>
      </c>
      <c r="I232" s="477">
        <f>'（添付１ー②）設計計画'!I232</f>
        <v>488</v>
      </c>
      <c r="J232" s="479">
        <f>'（添付１ー②）設計計画'!J232</f>
        <v>496</v>
      </c>
      <c r="K232" s="483">
        <f t="shared" si="352"/>
        <v>496</v>
      </c>
      <c r="L232" s="558"/>
      <c r="M232" s="559"/>
      <c r="N232" s="559"/>
      <c r="O232" s="560"/>
      <c r="P232" s="559"/>
      <c r="Q232" s="559"/>
      <c r="R232" s="559"/>
      <c r="S232" s="560"/>
      <c r="T232" s="561">
        <f t="shared" si="529"/>
        <v>0</v>
      </c>
      <c r="V232" s="6">
        <v>1</v>
      </c>
      <c r="W232" s="49"/>
      <c r="X232" s="100"/>
      <c r="Y232" s="473" t="str">
        <f t="shared" si="375"/>
        <v>8-05</v>
      </c>
      <c r="Z232" s="154" t="str">
        <f t="shared" si="376"/>
        <v>南部幹線</v>
      </c>
      <c r="AA232" s="88"/>
      <c r="AB232" s="88"/>
      <c r="AC232" s="89"/>
      <c r="AD232" s="53">
        <f t="shared" si="377"/>
        <v>0</v>
      </c>
      <c r="AE232" s="54">
        <f t="shared" si="378"/>
        <v>0</v>
      </c>
      <c r="AF232" s="54">
        <f t="shared" si="379"/>
        <v>0</v>
      </c>
      <c r="AG232" s="55">
        <f t="shared" si="380"/>
        <v>0</v>
      </c>
      <c r="AH232" s="54">
        <f t="shared" si="381"/>
        <v>0</v>
      </c>
      <c r="AI232" s="54">
        <f t="shared" si="382"/>
        <v>0</v>
      </c>
      <c r="AJ232" s="54">
        <f t="shared" si="383"/>
        <v>0</v>
      </c>
      <c r="AK232" s="55">
        <f t="shared" si="384"/>
        <v>0</v>
      </c>
      <c r="AL232" s="56">
        <f t="shared" si="385"/>
        <v>0</v>
      </c>
    </row>
    <row r="233" spans="1:38" x14ac:dyDescent="0.25">
      <c r="B233" s="49"/>
      <c r="C233" s="100"/>
      <c r="D233" s="502"/>
      <c r="E233" s="524" t="s">
        <v>280</v>
      </c>
      <c r="F233" s="429"/>
      <c r="G233" s="430"/>
      <c r="H233" s="431"/>
      <c r="I233" s="432"/>
      <c r="J233" s="434"/>
      <c r="K233" s="447"/>
      <c r="L233" s="562"/>
      <c r="M233" s="563"/>
      <c r="N233" s="563"/>
      <c r="O233" s="564"/>
      <c r="P233" s="563"/>
      <c r="Q233" s="563"/>
      <c r="R233" s="563"/>
      <c r="S233" s="564"/>
      <c r="T233" s="565">
        <f t="shared" si="529"/>
        <v>0</v>
      </c>
      <c r="W233" s="49"/>
      <c r="X233" s="100"/>
      <c r="Y233" s="463"/>
      <c r="Z233" s="458"/>
      <c r="AA233" s="485"/>
      <c r="AB233" s="485"/>
      <c r="AC233" s="492"/>
      <c r="AD233" s="459"/>
      <c r="AE233" s="460"/>
      <c r="AF233" s="460"/>
      <c r="AG233" s="461"/>
      <c r="AH233" s="460"/>
      <c r="AI233" s="460"/>
      <c r="AJ233" s="460"/>
      <c r="AK233" s="461"/>
      <c r="AL233" s="462"/>
    </row>
    <row r="234" spans="1:38" x14ac:dyDescent="0.25">
      <c r="B234" s="49"/>
      <c r="C234" s="100"/>
      <c r="D234" s="446" t="str">
        <f>'（添付１ー②）設計計画'!D234</f>
        <v>8-06</v>
      </c>
      <c r="E234" s="503" t="str">
        <f>'（添付１ー②）設計計画'!E234</f>
        <v>平林枝線</v>
      </c>
      <c r="F234" s="429" t="str">
        <f>'（添付１ー②）設計計画'!F234</f>
        <v>FA</v>
      </c>
      <c r="G234" s="430">
        <f>'（添付１ー②）設計計画'!G234</f>
        <v>500</v>
      </c>
      <c r="H234" s="431">
        <f>'（添付１ー②）設計計画'!H234</f>
        <v>5</v>
      </c>
      <c r="I234" s="432">
        <f>'（添付１ー②）設計計画'!I234</f>
        <v>0</v>
      </c>
      <c r="J234" s="434">
        <f>'（添付１ー②）設計計画'!J234</f>
        <v>0</v>
      </c>
      <c r="K234" s="447">
        <f t="shared" si="352"/>
        <v>0</v>
      </c>
      <c r="L234" s="562"/>
      <c r="M234" s="563"/>
      <c r="N234" s="563"/>
      <c r="O234" s="564"/>
      <c r="P234" s="563"/>
      <c r="Q234" s="563"/>
      <c r="R234" s="563"/>
      <c r="S234" s="564"/>
      <c r="T234" s="565">
        <f t="shared" si="529"/>
        <v>0</v>
      </c>
      <c r="W234" s="49"/>
      <c r="X234" s="100"/>
      <c r="Y234" s="446" t="str">
        <f t="shared" si="375"/>
        <v>8-06</v>
      </c>
      <c r="Z234" s="428" t="str">
        <f t="shared" si="376"/>
        <v>平林枝線</v>
      </c>
      <c r="AA234" s="111"/>
      <c r="AB234" s="111"/>
      <c r="AC234" s="112"/>
      <c r="AD234" s="113">
        <f t="shared" si="377"/>
        <v>0</v>
      </c>
      <c r="AE234" s="114">
        <f t="shared" si="378"/>
        <v>0</v>
      </c>
      <c r="AF234" s="114">
        <f t="shared" si="379"/>
        <v>0</v>
      </c>
      <c r="AG234" s="115">
        <f t="shared" si="380"/>
        <v>0</v>
      </c>
      <c r="AH234" s="114">
        <f t="shared" si="381"/>
        <v>0</v>
      </c>
      <c r="AI234" s="114">
        <f t="shared" si="382"/>
        <v>0</v>
      </c>
      <c r="AJ234" s="114">
        <f t="shared" si="383"/>
        <v>0</v>
      </c>
      <c r="AK234" s="115">
        <f t="shared" si="384"/>
        <v>0</v>
      </c>
      <c r="AL234" s="116">
        <f t="shared" si="385"/>
        <v>0</v>
      </c>
    </row>
    <row r="235" spans="1:38" x14ac:dyDescent="0.25">
      <c r="B235" s="49"/>
      <c r="C235" s="100"/>
      <c r="D235" s="504"/>
      <c r="E235" s="524" t="s">
        <v>280</v>
      </c>
      <c r="F235" s="371"/>
      <c r="G235" s="375"/>
      <c r="H235" s="380"/>
      <c r="I235" s="381"/>
      <c r="J235" s="387"/>
      <c r="K235" s="391"/>
      <c r="L235" s="566"/>
      <c r="M235" s="567"/>
      <c r="N235" s="567"/>
      <c r="O235" s="568"/>
      <c r="P235" s="567"/>
      <c r="Q235" s="567"/>
      <c r="R235" s="567"/>
      <c r="S235" s="568"/>
      <c r="T235" s="569">
        <f t="shared" si="529"/>
        <v>0</v>
      </c>
      <c r="W235" s="49"/>
      <c r="X235" s="100"/>
      <c r="Y235" s="471"/>
      <c r="Z235" s="17"/>
      <c r="AA235" s="16"/>
      <c r="AB235" s="16"/>
      <c r="AC235" s="99"/>
      <c r="AD235" s="77"/>
      <c r="AE235" s="78"/>
      <c r="AF235" s="78"/>
      <c r="AG235" s="79"/>
      <c r="AH235" s="78"/>
      <c r="AI235" s="78"/>
      <c r="AJ235" s="78"/>
      <c r="AK235" s="79"/>
      <c r="AL235" s="80"/>
    </row>
    <row r="236" spans="1:38" x14ac:dyDescent="0.25">
      <c r="A236" s="6">
        <v>1</v>
      </c>
      <c r="B236" s="49"/>
      <c r="C236" s="100"/>
      <c r="D236" s="473" t="str">
        <f>'（添付１ー②）設計計画'!D236</f>
        <v>9-01</v>
      </c>
      <c r="E236" s="624" t="str">
        <f>'（添付１ー②）設計計画'!E236</f>
        <v>大和川枝線</v>
      </c>
      <c r="F236" s="474" t="str">
        <f>'（添付１ー②）設計計画'!F236</f>
        <v>CC</v>
      </c>
      <c r="G236" s="475">
        <f>'（添付１ー②）設計計画'!G236</f>
        <v>457</v>
      </c>
      <c r="H236" s="476">
        <f>'（添付１ー②）設計計画'!H236</f>
        <v>651</v>
      </c>
      <c r="I236" s="477">
        <f>'（添付１ー②）設計計画'!I236</f>
        <v>0</v>
      </c>
      <c r="J236" s="479">
        <f>'（添付１ー②）設計計画'!J236</f>
        <v>651</v>
      </c>
      <c r="K236" s="483">
        <f t="shared" si="352"/>
        <v>651</v>
      </c>
      <c r="L236" s="558"/>
      <c r="M236" s="559"/>
      <c r="N236" s="559"/>
      <c r="O236" s="560"/>
      <c r="P236" s="559"/>
      <c r="Q236" s="559"/>
      <c r="R236" s="559"/>
      <c r="S236" s="560"/>
      <c r="T236" s="561">
        <f t="shared" si="529"/>
        <v>0</v>
      </c>
      <c r="V236" s="6">
        <v>1</v>
      </c>
      <c r="W236" s="49"/>
      <c r="X236" s="100"/>
      <c r="Y236" s="473" t="str">
        <f t="shared" si="375"/>
        <v>9-01</v>
      </c>
      <c r="Z236" s="154" t="str">
        <f t="shared" si="376"/>
        <v>大和川枝線</v>
      </c>
      <c r="AA236" s="88"/>
      <c r="AB236" s="88"/>
      <c r="AC236" s="89"/>
      <c r="AD236" s="53">
        <f t="shared" si="377"/>
        <v>0</v>
      </c>
      <c r="AE236" s="54">
        <f t="shared" si="378"/>
        <v>0</v>
      </c>
      <c r="AF236" s="54">
        <f t="shared" si="379"/>
        <v>0</v>
      </c>
      <c r="AG236" s="55">
        <f t="shared" si="380"/>
        <v>0</v>
      </c>
      <c r="AH236" s="54">
        <f t="shared" si="381"/>
        <v>0</v>
      </c>
      <c r="AI236" s="54">
        <f t="shared" si="382"/>
        <v>0</v>
      </c>
      <c r="AJ236" s="54">
        <f t="shared" si="383"/>
        <v>0</v>
      </c>
      <c r="AK236" s="55">
        <f t="shared" si="384"/>
        <v>0</v>
      </c>
      <c r="AL236" s="56">
        <f t="shared" si="385"/>
        <v>0</v>
      </c>
    </row>
    <row r="237" spans="1:38" x14ac:dyDescent="0.25">
      <c r="B237" s="49"/>
      <c r="C237" s="100"/>
      <c r="D237" s="504"/>
      <c r="E237" s="524" t="s">
        <v>280</v>
      </c>
      <c r="F237" s="371"/>
      <c r="G237" s="375"/>
      <c r="H237" s="380"/>
      <c r="I237" s="381"/>
      <c r="J237" s="387"/>
      <c r="K237" s="391"/>
      <c r="L237" s="566"/>
      <c r="M237" s="567"/>
      <c r="N237" s="567"/>
      <c r="O237" s="568"/>
      <c r="P237" s="567"/>
      <c r="Q237" s="567"/>
      <c r="R237" s="567"/>
      <c r="S237" s="568"/>
      <c r="T237" s="569">
        <f t="shared" si="529"/>
        <v>0</v>
      </c>
      <c r="W237" s="49"/>
      <c r="X237" s="100"/>
      <c r="Y237" s="493"/>
      <c r="Z237" s="494"/>
      <c r="AA237" s="495"/>
      <c r="AB237" s="495"/>
      <c r="AC237" s="496"/>
      <c r="AD237" s="497"/>
      <c r="AE237" s="498"/>
      <c r="AF237" s="498"/>
      <c r="AG237" s="499"/>
      <c r="AH237" s="498"/>
      <c r="AI237" s="498"/>
      <c r="AJ237" s="498"/>
      <c r="AK237" s="499"/>
      <c r="AL237" s="500"/>
    </row>
    <row r="238" spans="1:38" x14ac:dyDescent="0.25">
      <c r="A238" s="6">
        <v>1</v>
      </c>
      <c r="B238" s="49"/>
      <c r="C238" s="100"/>
      <c r="D238" s="473" t="str">
        <f>'（添付１ー②）設計計画'!D238</f>
        <v>9-02</v>
      </c>
      <c r="E238" s="624" t="str">
        <f>'（添付１ー②）設計計画'!E238</f>
        <v>大和川枝線</v>
      </c>
      <c r="F238" s="474" t="str">
        <f>'（添付１ー②）設計計画'!F238</f>
        <v>CC</v>
      </c>
      <c r="G238" s="475">
        <f>'（添付１ー②）設計計画'!G238</f>
        <v>457</v>
      </c>
      <c r="H238" s="476">
        <f>'（添付１ー②）設計計画'!H238</f>
        <v>610</v>
      </c>
      <c r="I238" s="477">
        <f>'（添付１ー②）設計計画'!I238</f>
        <v>0</v>
      </c>
      <c r="J238" s="479">
        <f>'（添付１ー②）設計計画'!J238</f>
        <v>610</v>
      </c>
      <c r="K238" s="483">
        <f t="shared" si="352"/>
        <v>610</v>
      </c>
      <c r="L238" s="558"/>
      <c r="M238" s="559"/>
      <c r="N238" s="559"/>
      <c r="O238" s="560"/>
      <c r="P238" s="559"/>
      <c r="Q238" s="559"/>
      <c r="R238" s="559"/>
      <c r="S238" s="560"/>
      <c r="T238" s="561">
        <f t="shared" si="529"/>
        <v>0</v>
      </c>
      <c r="V238" s="6">
        <v>1</v>
      </c>
      <c r="W238" s="49"/>
      <c r="X238" s="100"/>
      <c r="Y238" s="473" t="str">
        <f t="shared" ref="Y238" si="607">D238</f>
        <v>9-02</v>
      </c>
      <c r="Z238" s="154" t="str">
        <f t="shared" ref="Z238" si="608">E238</f>
        <v>大和川枝線</v>
      </c>
      <c r="AA238" s="88"/>
      <c r="AB238" s="88"/>
      <c r="AC238" s="89"/>
      <c r="AD238" s="53">
        <f t="shared" ref="AD238" si="609">IF(AND(ISNUMBER(L238),ISBLANK(M238)),$K238,0)</f>
        <v>0</v>
      </c>
      <c r="AE238" s="54">
        <f t="shared" ref="AE238" si="610">IF(AND(ISNUMBER(M238),ISBLANK(N238)),$K238,0)</f>
        <v>0</v>
      </c>
      <c r="AF238" s="54">
        <f t="shared" ref="AF238" si="611">IF(AND(ISNUMBER(N238),ISBLANK(O238)),$K238,0)</f>
        <v>0</v>
      </c>
      <c r="AG238" s="55">
        <f t="shared" ref="AG238" si="612">IF(AND(ISNUMBER(O238),ISBLANK(P238)),$K238,0)</f>
        <v>0</v>
      </c>
      <c r="AH238" s="54">
        <f t="shared" ref="AH238" si="613">IF(AND(ISNUMBER(P238),ISBLANK(Q238)),$K238,0)</f>
        <v>0</v>
      </c>
      <c r="AI238" s="54">
        <f t="shared" ref="AI238" si="614">IF(AND(ISNUMBER(Q238),ISBLANK(R238)),$K238,0)</f>
        <v>0</v>
      </c>
      <c r="AJ238" s="54">
        <f t="shared" ref="AJ238" si="615">IF(AND(ISNUMBER(R238),ISBLANK(S238)),$K238,0)</f>
        <v>0</v>
      </c>
      <c r="AK238" s="55">
        <f t="shared" ref="AK238" si="616">IF(ISNUMBER(S238),$K238,0)</f>
        <v>0</v>
      </c>
      <c r="AL238" s="56">
        <f t="shared" ref="AL238" si="617">SUM(AD238:AK238)</f>
        <v>0</v>
      </c>
    </row>
    <row r="239" spans="1:38" x14ac:dyDescent="0.25">
      <c r="B239" s="49"/>
      <c r="C239" s="100"/>
      <c r="D239" s="504"/>
      <c r="E239" s="524" t="s">
        <v>280</v>
      </c>
      <c r="F239" s="371"/>
      <c r="G239" s="375"/>
      <c r="H239" s="380"/>
      <c r="I239" s="381"/>
      <c r="J239" s="387"/>
      <c r="K239" s="391"/>
      <c r="L239" s="566"/>
      <c r="M239" s="567"/>
      <c r="N239" s="567"/>
      <c r="O239" s="568"/>
      <c r="P239" s="567"/>
      <c r="Q239" s="567"/>
      <c r="R239" s="567"/>
      <c r="S239" s="568"/>
      <c r="T239" s="569">
        <f t="shared" si="529"/>
        <v>0</v>
      </c>
      <c r="W239" s="49"/>
      <c r="X239" s="100"/>
      <c r="Y239" s="493"/>
      <c r="Z239" s="494"/>
      <c r="AA239" s="495"/>
      <c r="AB239" s="495"/>
      <c r="AC239" s="496"/>
      <c r="AD239" s="497"/>
      <c r="AE239" s="498"/>
      <c r="AF239" s="498"/>
      <c r="AG239" s="499"/>
      <c r="AH239" s="498"/>
      <c r="AI239" s="498"/>
      <c r="AJ239" s="498"/>
      <c r="AK239" s="499"/>
      <c r="AL239" s="500"/>
    </row>
    <row r="240" spans="1:38" x14ac:dyDescent="0.25">
      <c r="A240" s="6">
        <v>1</v>
      </c>
      <c r="B240" s="49"/>
      <c r="C240" s="100"/>
      <c r="D240" s="473" t="str">
        <f>'（添付１ー②）設計計画'!D240</f>
        <v>9-03</v>
      </c>
      <c r="E240" s="624" t="str">
        <f>'（添付１ー②）設計計画'!E240</f>
        <v>住吉配水場第一流出</v>
      </c>
      <c r="F240" s="474" t="str">
        <f>'（添付１ー②）設計計画'!F240</f>
        <v>FA</v>
      </c>
      <c r="G240" s="475">
        <f>'（添付１ー②）設計計画'!G240</f>
        <v>600</v>
      </c>
      <c r="H240" s="476">
        <f>'（添付１ー②）設計計画'!H240</f>
        <v>69</v>
      </c>
      <c r="I240" s="477">
        <f>'（添付１ー②）設計計画'!I240</f>
        <v>0</v>
      </c>
      <c r="J240" s="479">
        <f>'（添付１ー②）設計計画'!J240</f>
        <v>69</v>
      </c>
      <c r="K240" s="483">
        <f t="shared" si="352"/>
        <v>69</v>
      </c>
      <c r="L240" s="558"/>
      <c r="M240" s="559"/>
      <c r="N240" s="559"/>
      <c r="O240" s="560"/>
      <c r="P240" s="559"/>
      <c r="Q240" s="559"/>
      <c r="R240" s="559"/>
      <c r="S240" s="560"/>
      <c r="T240" s="561">
        <f t="shared" si="529"/>
        <v>0</v>
      </c>
      <c r="V240" s="6">
        <v>1</v>
      </c>
      <c r="W240" s="49"/>
      <c r="X240" s="100"/>
      <c r="Y240" s="473" t="str">
        <f t="shared" ref="Y240" si="618">D240</f>
        <v>9-03</v>
      </c>
      <c r="Z240" s="154" t="str">
        <f t="shared" ref="Z240" si="619">E240</f>
        <v>住吉配水場第一流出</v>
      </c>
      <c r="AA240" s="88"/>
      <c r="AB240" s="88"/>
      <c r="AC240" s="89"/>
      <c r="AD240" s="53">
        <f t="shared" ref="AD240" si="620">IF(AND(ISNUMBER(L240),ISBLANK(M240)),$K240,0)</f>
        <v>0</v>
      </c>
      <c r="AE240" s="54">
        <f t="shared" ref="AE240" si="621">IF(AND(ISNUMBER(M240),ISBLANK(N240)),$K240,0)</f>
        <v>0</v>
      </c>
      <c r="AF240" s="54">
        <f t="shared" ref="AF240" si="622">IF(AND(ISNUMBER(N240),ISBLANK(O240)),$K240,0)</f>
        <v>0</v>
      </c>
      <c r="AG240" s="55">
        <f t="shared" ref="AG240" si="623">IF(AND(ISNUMBER(O240),ISBLANK(P240)),$K240,0)</f>
        <v>0</v>
      </c>
      <c r="AH240" s="54">
        <f t="shared" ref="AH240" si="624">IF(AND(ISNUMBER(P240),ISBLANK(Q240)),$K240,0)</f>
        <v>0</v>
      </c>
      <c r="AI240" s="54">
        <f t="shared" ref="AI240" si="625">IF(AND(ISNUMBER(Q240),ISBLANK(R240)),$K240,0)</f>
        <v>0</v>
      </c>
      <c r="AJ240" s="54">
        <f t="shared" ref="AJ240" si="626">IF(AND(ISNUMBER(R240),ISBLANK(S240)),$K240,0)</f>
        <v>0</v>
      </c>
      <c r="AK240" s="55">
        <f t="shared" ref="AK240" si="627">IF(ISNUMBER(S240),$K240,0)</f>
        <v>0</v>
      </c>
      <c r="AL240" s="56">
        <f t="shared" ref="AL240" si="628">SUM(AD240:AK240)</f>
        <v>0</v>
      </c>
    </row>
    <row r="241" spans="1:38" x14ac:dyDescent="0.25">
      <c r="B241" s="49"/>
      <c r="C241" s="100"/>
      <c r="D241" s="504"/>
      <c r="E241" s="524" t="s">
        <v>280</v>
      </c>
      <c r="F241" s="371"/>
      <c r="G241" s="375"/>
      <c r="H241" s="380"/>
      <c r="I241" s="381"/>
      <c r="J241" s="387"/>
      <c r="K241" s="391"/>
      <c r="L241" s="566"/>
      <c r="M241" s="567"/>
      <c r="N241" s="567"/>
      <c r="O241" s="568"/>
      <c r="P241" s="567"/>
      <c r="Q241" s="567"/>
      <c r="R241" s="567"/>
      <c r="S241" s="568"/>
      <c r="T241" s="569">
        <f t="shared" si="529"/>
        <v>0</v>
      </c>
      <c r="W241" s="49"/>
      <c r="X241" s="100"/>
      <c r="Y241" s="493"/>
      <c r="Z241" s="494"/>
      <c r="AA241" s="495"/>
      <c r="AB241" s="495"/>
      <c r="AC241" s="496"/>
      <c r="AD241" s="497"/>
      <c r="AE241" s="498"/>
      <c r="AF241" s="498"/>
      <c r="AG241" s="499"/>
      <c r="AH241" s="498"/>
      <c r="AI241" s="498"/>
      <c r="AJ241" s="498"/>
      <c r="AK241" s="499"/>
      <c r="AL241" s="500"/>
    </row>
    <row r="242" spans="1:38" x14ac:dyDescent="0.25">
      <c r="A242" s="6">
        <v>1</v>
      </c>
      <c r="B242" s="49"/>
      <c r="C242" s="100"/>
      <c r="D242" s="473" t="str">
        <f>'（添付１ー②）設計計画'!D242</f>
        <v>9-04</v>
      </c>
      <c r="E242" s="624" t="str">
        <f>'（添付１ー②）設計計画'!E242</f>
        <v>阿倍野枝線</v>
      </c>
      <c r="F242" s="474" t="str">
        <f>'（添付１ー②）設計計画'!F242</f>
        <v>FA</v>
      </c>
      <c r="G242" s="475">
        <f>'（添付１ー②）設計計画'!G242</f>
        <v>500</v>
      </c>
      <c r="H242" s="476">
        <f>'（添付１ー②）設計計画'!H242</f>
        <v>128</v>
      </c>
      <c r="I242" s="477">
        <f>'（添付１ー②）設計計画'!I242</f>
        <v>612</v>
      </c>
      <c r="J242" s="479">
        <f>'（添付１ー②）設計計画'!J242</f>
        <v>740</v>
      </c>
      <c r="K242" s="483">
        <f t="shared" si="352"/>
        <v>740</v>
      </c>
      <c r="L242" s="558"/>
      <c r="M242" s="559"/>
      <c r="N242" s="559"/>
      <c r="O242" s="560"/>
      <c r="P242" s="559"/>
      <c r="Q242" s="559"/>
      <c r="R242" s="559"/>
      <c r="S242" s="560"/>
      <c r="T242" s="561">
        <f t="shared" si="529"/>
        <v>0</v>
      </c>
      <c r="V242" s="6">
        <v>1</v>
      </c>
      <c r="W242" s="49"/>
      <c r="X242" s="100"/>
      <c r="Y242" s="473" t="str">
        <f t="shared" ref="Y242" si="629">D242</f>
        <v>9-04</v>
      </c>
      <c r="Z242" s="154" t="str">
        <f t="shared" ref="Z242" si="630">E242</f>
        <v>阿倍野枝線</v>
      </c>
      <c r="AA242" s="88"/>
      <c r="AB242" s="88"/>
      <c r="AC242" s="89"/>
      <c r="AD242" s="53">
        <f t="shared" ref="AD242" si="631">IF(AND(ISNUMBER(L242),ISBLANK(M242)),$K242,0)</f>
        <v>0</v>
      </c>
      <c r="AE242" s="54">
        <f t="shared" ref="AE242" si="632">IF(AND(ISNUMBER(M242),ISBLANK(N242)),$K242,0)</f>
        <v>0</v>
      </c>
      <c r="AF242" s="54">
        <f t="shared" ref="AF242" si="633">IF(AND(ISNUMBER(N242),ISBLANK(O242)),$K242,0)</f>
        <v>0</v>
      </c>
      <c r="AG242" s="55">
        <f t="shared" ref="AG242" si="634">IF(AND(ISNUMBER(O242),ISBLANK(P242)),$K242,0)</f>
        <v>0</v>
      </c>
      <c r="AH242" s="54">
        <f t="shared" ref="AH242" si="635">IF(AND(ISNUMBER(P242),ISBLANK(Q242)),$K242,0)</f>
        <v>0</v>
      </c>
      <c r="AI242" s="54">
        <f t="shared" ref="AI242" si="636">IF(AND(ISNUMBER(Q242),ISBLANK(R242)),$K242,0)</f>
        <v>0</v>
      </c>
      <c r="AJ242" s="54">
        <f t="shared" ref="AJ242" si="637">IF(AND(ISNUMBER(R242),ISBLANK(S242)),$K242,0)</f>
        <v>0</v>
      </c>
      <c r="AK242" s="55">
        <f t="shared" ref="AK242" si="638">IF(ISNUMBER(S242),$K242,0)</f>
        <v>0</v>
      </c>
      <c r="AL242" s="56">
        <f t="shared" ref="AL242" si="639">SUM(AD242:AK242)</f>
        <v>0</v>
      </c>
    </row>
    <row r="243" spans="1:38" x14ac:dyDescent="0.25">
      <c r="B243" s="49"/>
      <c r="C243" s="100"/>
      <c r="D243" s="504"/>
      <c r="E243" s="524" t="s">
        <v>280</v>
      </c>
      <c r="F243" s="371"/>
      <c r="G243" s="375"/>
      <c r="H243" s="380"/>
      <c r="I243" s="381"/>
      <c r="J243" s="387"/>
      <c r="K243" s="391"/>
      <c r="L243" s="566"/>
      <c r="M243" s="567"/>
      <c r="N243" s="567"/>
      <c r="O243" s="568"/>
      <c r="P243" s="567"/>
      <c r="Q243" s="567"/>
      <c r="R243" s="567"/>
      <c r="S243" s="568"/>
      <c r="T243" s="569">
        <f t="shared" si="529"/>
        <v>0</v>
      </c>
      <c r="W243" s="49"/>
      <c r="X243" s="100"/>
      <c r="Y243" s="493"/>
      <c r="Z243" s="494"/>
      <c r="AA243" s="495"/>
      <c r="AB243" s="495"/>
      <c r="AC243" s="496"/>
      <c r="AD243" s="497"/>
      <c r="AE243" s="498"/>
      <c r="AF243" s="498"/>
      <c r="AG243" s="499"/>
      <c r="AH243" s="498"/>
      <c r="AI243" s="498"/>
      <c r="AJ243" s="498"/>
      <c r="AK243" s="499"/>
      <c r="AL243" s="500"/>
    </row>
    <row r="244" spans="1:38" x14ac:dyDescent="0.25">
      <c r="A244" s="6">
        <v>1</v>
      </c>
      <c r="B244" s="49"/>
      <c r="C244" s="100"/>
      <c r="D244" s="473" t="str">
        <f>'（添付１ー②）設計計画'!D244</f>
        <v>9-05</v>
      </c>
      <c r="E244" s="624" t="str">
        <f>'（添付１ー②）設計計画'!E244</f>
        <v>住吉幹線</v>
      </c>
      <c r="F244" s="474" t="str">
        <f>'（添付１ー②）設計計画'!F244</f>
        <v>FC</v>
      </c>
      <c r="G244" s="475">
        <f>'（添付１ー②）設計計画'!G244</f>
        <v>900</v>
      </c>
      <c r="H244" s="476">
        <f>'（添付１ー②）設計計画'!H244</f>
        <v>141</v>
      </c>
      <c r="I244" s="477">
        <f>'（添付１ー②）設計計画'!I244</f>
        <v>270</v>
      </c>
      <c r="J244" s="479">
        <f>'（添付１ー②）設計計画'!J244</f>
        <v>411</v>
      </c>
      <c r="K244" s="483">
        <f t="shared" si="352"/>
        <v>411</v>
      </c>
      <c r="L244" s="558"/>
      <c r="M244" s="559"/>
      <c r="N244" s="559"/>
      <c r="O244" s="560"/>
      <c r="P244" s="559"/>
      <c r="Q244" s="559"/>
      <c r="R244" s="559"/>
      <c r="S244" s="560"/>
      <c r="T244" s="561">
        <f t="shared" si="529"/>
        <v>0</v>
      </c>
      <c r="V244" s="6">
        <v>1</v>
      </c>
      <c r="W244" s="49"/>
      <c r="X244" s="100"/>
      <c r="Y244" s="473" t="str">
        <f t="shared" ref="Y244" si="640">D244</f>
        <v>9-05</v>
      </c>
      <c r="Z244" s="154" t="str">
        <f t="shared" ref="Z244" si="641">E244</f>
        <v>住吉幹線</v>
      </c>
      <c r="AA244" s="88"/>
      <c r="AB244" s="88"/>
      <c r="AC244" s="89"/>
      <c r="AD244" s="53">
        <f t="shared" ref="AD244" si="642">IF(AND(ISNUMBER(L244),ISBLANK(M244)),$K244,0)</f>
        <v>0</v>
      </c>
      <c r="AE244" s="54">
        <f t="shared" ref="AE244" si="643">IF(AND(ISNUMBER(M244),ISBLANK(N244)),$K244,0)</f>
        <v>0</v>
      </c>
      <c r="AF244" s="54">
        <f t="shared" ref="AF244" si="644">IF(AND(ISNUMBER(N244),ISBLANK(O244)),$K244,0)</f>
        <v>0</v>
      </c>
      <c r="AG244" s="55">
        <f t="shared" ref="AG244" si="645">IF(AND(ISNUMBER(O244),ISBLANK(P244)),$K244,0)</f>
        <v>0</v>
      </c>
      <c r="AH244" s="54">
        <f t="shared" ref="AH244" si="646">IF(AND(ISNUMBER(P244),ISBLANK(Q244)),$K244,0)</f>
        <v>0</v>
      </c>
      <c r="AI244" s="54">
        <f t="shared" ref="AI244" si="647">IF(AND(ISNUMBER(Q244),ISBLANK(R244)),$K244,0)</f>
        <v>0</v>
      </c>
      <c r="AJ244" s="54">
        <f t="shared" ref="AJ244" si="648">IF(AND(ISNUMBER(R244),ISBLANK(S244)),$K244,0)</f>
        <v>0</v>
      </c>
      <c r="AK244" s="55">
        <f t="shared" ref="AK244" si="649">IF(ISNUMBER(S244),$K244,0)</f>
        <v>0</v>
      </c>
      <c r="AL244" s="56">
        <f t="shared" ref="AL244" si="650">SUM(AD244:AK244)</f>
        <v>0</v>
      </c>
    </row>
    <row r="245" spans="1:38" x14ac:dyDescent="0.25">
      <c r="B245" s="49"/>
      <c r="C245" s="100"/>
      <c r="D245" s="504"/>
      <c r="E245" s="524" t="s">
        <v>280</v>
      </c>
      <c r="F245" s="371"/>
      <c r="G245" s="375"/>
      <c r="H245" s="380"/>
      <c r="I245" s="381"/>
      <c r="J245" s="387"/>
      <c r="K245" s="391"/>
      <c r="L245" s="566"/>
      <c r="M245" s="567"/>
      <c r="N245" s="567"/>
      <c r="O245" s="568"/>
      <c r="P245" s="567"/>
      <c r="Q245" s="567"/>
      <c r="R245" s="567"/>
      <c r="S245" s="568"/>
      <c r="T245" s="569">
        <f t="shared" si="529"/>
        <v>0</v>
      </c>
      <c r="W245" s="49"/>
      <c r="X245" s="100"/>
      <c r="Y245" s="493"/>
      <c r="Z245" s="494"/>
      <c r="AA245" s="495"/>
      <c r="AB245" s="495"/>
      <c r="AC245" s="496"/>
      <c r="AD245" s="497"/>
      <c r="AE245" s="498"/>
      <c r="AF245" s="498"/>
      <c r="AG245" s="499"/>
      <c r="AH245" s="498"/>
      <c r="AI245" s="498"/>
      <c r="AJ245" s="498"/>
      <c r="AK245" s="499"/>
      <c r="AL245" s="500"/>
    </row>
    <row r="246" spans="1:38" x14ac:dyDescent="0.25">
      <c r="A246" s="6">
        <v>1</v>
      </c>
      <c r="B246" s="49"/>
      <c r="C246" s="100"/>
      <c r="D246" s="473" t="str">
        <f>'（添付１ー②）設計計画'!D246</f>
        <v>9-06</v>
      </c>
      <c r="E246" s="624" t="str">
        <f>'（添付１ー②）設計計画'!E246</f>
        <v>大和川枝線</v>
      </c>
      <c r="F246" s="474" t="str">
        <f>'（添付１ー②）設計計画'!F246</f>
        <v>FA</v>
      </c>
      <c r="G246" s="475">
        <f>'（添付１ー②）設計計画'!G246</f>
        <v>450</v>
      </c>
      <c r="H246" s="476">
        <f>'（添付１ー②）設計計画'!H246</f>
        <v>16</v>
      </c>
      <c r="I246" s="477">
        <f>'（添付１ー②）設計計画'!I246</f>
        <v>0</v>
      </c>
      <c r="J246" s="479">
        <f>'（添付１ー②）設計計画'!J246</f>
        <v>16</v>
      </c>
      <c r="K246" s="483">
        <f t="shared" si="352"/>
        <v>16</v>
      </c>
      <c r="L246" s="558"/>
      <c r="M246" s="559"/>
      <c r="N246" s="559"/>
      <c r="O246" s="560"/>
      <c r="P246" s="559"/>
      <c r="Q246" s="559"/>
      <c r="R246" s="559"/>
      <c r="S246" s="560"/>
      <c r="T246" s="561">
        <f t="shared" si="529"/>
        <v>0</v>
      </c>
      <c r="V246" s="6">
        <v>1</v>
      </c>
      <c r="W246" s="49"/>
      <c r="X246" s="100"/>
      <c r="Y246" s="473" t="str">
        <f t="shared" ref="Y246" si="651">D246</f>
        <v>9-06</v>
      </c>
      <c r="Z246" s="154" t="str">
        <f t="shared" ref="Z246" si="652">E246</f>
        <v>大和川枝線</v>
      </c>
      <c r="AA246" s="88"/>
      <c r="AB246" s="88"/>
      <c r="AC246" s="89"/>
      <c r="AD246" s="53">
        <f t="shared" ref="AD246" si="653">IF(AND(ISNUMBER(L246),ISBLANK(M246)),$K246,0)</f>
        <v>0</v>
      </c>
      <c r="AE246" s="54">
        <f t="shared" ref="AE246" si="654">IF(AND(ISNUMBER(M246),ISBLANK(N246)),$K246,0)</f>
        <v>0</v>
      </c>
      <c r="AF246" s="54">
        <f t="shared" ref="AF246" si="655">IF(AND(ISNUMBER(N246),ISBLANK(O246)),$K246,0)</f>
        <v>0</v>
      </c>
      <c r="AG246" s="55">
        <f t="shared" ref="AG246" si="656">IF(AND(ISNUMBER(O246),ISBLANK(P246)),$K246,0)</f>
        <v>0</v>
      </c>
      <c r="AH246" s="54">
        <f t="shared" ref="AH246" si="657">IF(AND(ISNUMBER(P246),ISBLANK(Q246)),$K246,0)</f>
        <v>0</v>
      </c>
      <c r="AI246" s="54">
        <f t="shared" ref="AI246" si="658">IF(AND(ISNUMBER(Q246),ISBLANK(R246)),$K246,0)</f>
        <v>0</v>
      </c>
      <c r="AJ246" s="54">
        <f t="shared" ref="AJ246" si="659">IF(AND(ISNUMBER(R246),ISBLANK(S246)),$K246,0)</f>
        <v>0</v>
      </c>
      <c r="AK246" s="55">
        <f t="shared" ref="AK246" si="660">IF(ISNUMBER(S246),$K246,0)</f>
        <v>0</v>
      </c>
      <c r="AL246" s="56">
        <f t="shared" ref="AL246" si="661">SUM(AD246:AK246)</f>
        <v>0</v>
      </c>
    </row>
    <row r="247" spans="1:38" x14ac:dyDescent="0.25">
      <c r="B247" s="49"/>
      <c r="C247" s="100"/>
      <c r="D247" s="504"/>
      <c r="E247" s="524" t="s">
        <v>280</v>
      </c>
      <c r="F247" s="371"/>
      <c r="G247" s="375"/>
      <c r="H247" s="380"/>
      <c r="I247" s="381"/>
      <c r="J247" s="387"/>
      <c r="K247" s="391"/>
      <c r="L247" s="566"/>
      <c r="M247" s="567"/>
      <c r="N247" s="567"/>
      <c r="O247" s="568"/>
      <c r="P247" s="567"/>
      <c r="Q247" s="567"/>
      <c r="R247" s="567"/>
      <c r="S247" s="568"/>
      <c r="T247" s="569">
        <f t="shared" si="529"/>
        <v>0</v>
      </c>
      <c r="W247" s="49"/>
      <c r="X247" s="100"/>
      <c r="Y247" s="493"/>
      <c r="Z247" s="494"/>
      <c r="AA247" s="495"/>
      <c r="AB247" s="495"/>
      <c r="AC247" s="496"/>
      <c r="AD247" s="497"/>
      <c r="AE247" s="498"/>
      <c r="AF247" s="498"/>
      <c r="AG247" s="499"/>
      <c r="AH247" s="498"/>
      <c r="AI247" s="498"/>
      <c r="AJ247" s="498"/>
      <c r="AK247" s="499"/>
      <c r="AL247" s="500"/>
    </row>
    <row r="248" spans="1:38" x14ac:dyDescent="0.25">
      <c r="A248" s="6">
        <v>1</v>
      </c>
      <c r="B248" s="49"/>
      <c r="C248" s="100"/>
      <c r="D248" s="473" t="str">
        <f>'（添付１ー②）設計計画'!D248</f>
        <v>10-01</v>
      </c>
      <c r="E248" s="624" t="str">
        <f>'（添付１ー②）設計計画'!E248</f>
        <v>林寺枝線</v>
      </c>
      <c r="F248" s="474" t="str">
        <f>'（添付１ー②）設計計画'!F248</f>
        <v>FC</v>
      </c>
      <c r="G248" s="475">
        <f>'（添付１ー②）設計計画'!G248</f>
        <v>500</v>
      </c>
      <c r="H248" s="476">
        <f>'（添付１ー②）設計計画'!H248</f>
        <v>33</v>
      </c>
      <c r="I248" s="477">
        <f>'（添付１ー②）設計計画'!I248</f>
        <v>0</v>
      </c>
      <c r="J248" s="479">
        <f>'（添付１ー②）設計計画'!J248</f>
        <v>33</v>
      </c>
      <c r="K248" s="483">
        <f t="shared" si="352"/>
        <v>33</v>
      </c>
      <c r="L248" s="558"/>
      <c r="M248" s="559"/>
      <c r="N248" s="559"/>
      <c r="O248" s="560"/>
      <c r="P248" s="559"/>
      <c r="Q248" s="559"/>
      <c r="R248" s="559"/>
      <c r="S248" s="560"/>
      <c r="T248" s="561">
        <f t="shared" si="529"/>
        <v>0</v>
      </c>
      <c r="V248" s="6">
        <v>1</v>
      </c>
      <c r="W248" s="49"/>
      <c r="X248" s="100"/>
      <c r="Y248" s="473" t="str">
        <f t="shared" ref="Y248" si="662">D248</f>
        <v>10-01</v>
      </c>
      <c r="Z248" s="154" t="str">
        <f t="shared" ref="Z248" si="663">E248</f>
        <v>林寺枝線</v>
      </c>
      <c r="AA248" s="88"/>
      <c r="AB248" s="88"/>
      <c r="AC248" s="89"/>
      <c r="AD248" s="53">
        <f t="shared" ref="AD248" si="664">IF(AND(ISNUMBER(L248),ISBLANK(M248)),$K248,0)</f>
        <v>0</v>
      </c>
      <c r="AE248" s="54">
        <f t="shared" ref="AE248" si="665">IF(AND(ISNUMBER(M248),ISBLANK(N248)),$K248,0)</f>
        <v>0</v>
      </c>
      <c r="AF248" s="54">
        <f t="shared" ref="AF248" si="666">IF(AND(ISNUMBER(N248),ISBLANK(O248)),$K248,0)</f>
        <v>0</v>
      </c>
      <c r="AG248" s="55">
        <f t="shared" ref="AG248" si="667">IF(AND(ISNUMBER(O248),ISBLANK(P248)),$K248,0)</f>
        <v>0</v>
      </c>
      <c r="AH248" s="54">
        <f t="shared" ref="AH248" si="668">IF(AND(ISNUMBER(P248),ISBLANK(Q248)),$K248,0)</f>
        <v>0</v>
      </c>
      <c r="AI248" s="54">
        <f t="shared" ref="AI248" si="669">IF(AND(ISNUMBER(Q248),ISBLANK(R248)),$K248,0)</f>
        <v>0</v>
      </c>
      <c r="AJ248" s="54">
        <f t="shared" ref="AJ248" si="670">IF(AND(ISNUMBER(R248),ISBLANK(S248)),$K248,0)</f>
        <v>0</v>
      </c>
      <c r="AK248" s="55">
        <f t="shared" ref="AK248" si="671">IF(ISNUMBER(S248),$K248,0)</f>
        <v>0</v>
      </c>
      <c r="AL248" s="56">
        <f t="shared" ref="AL248" si="672">SUM(AD248:AK248)</f>
        <v>0</v>
      </c>
    </row>
    <row r="249" spans="1:38" x14ac:dyDescent="0.25">
      <c r="B249" s="49"/>
      <c r="C249" s="100"/>
      <c r="D249" s="504"/>
      <c r="E249" s="524" t="s">
        <v>280</v>
      </c>
      <c r="F249" s="371"/>
      <c r="G249" s="375"/>
      <c r="H249" s="380"/>
      <c r="I249" s="381"/>
      <c r="J249" s="387"/>
      <c r="K249" s="391"/>
      <c r="L249" s="566"/>
      <c r="M249" s="567"/>
      <c r="N249" s="567"/>
      <c r="O249" s="568"/>
      <c r="P249" s="567"/>
      <c r="Q249" s="567"/>
      <c r="R249" s="567"/>
      <c r="S249" s="568"/>
      <c r="T249" s="569">
        <f t="shared" si="529"/>
        <v>0</v>
      </c>
      <c r="W249" s="49"/>
      <c r="X249" s="100"/>
      <c r="Y249" s="493"/>
      <c r="Z249" s="494"/>
      <c r="AA249" s="495"/>
      <c r="AB249" s="495"/>
      <c r="AC249" s="496"/>
      <c r="AD249" s="497"/>
      <c r="AE249" s="498"/>
      <c r="AF249" s="498"/>
      <c r="AG249" s="499"/>
      <c r="AH249" s="498"/>
      <c r="AI249" s="498"/>
      <c r="AJ249" s="498"/>
      <c r="AK249" s="499"/>
      <c r="AL249" s="500"/>
    </row>
    <row r="250" spans="1:38" x14ac:dyDescent="0.25">
      <c r="A250" s="6">
        <v>1</v>
      </c>
      <c r="B250" s="49"/>
      <c r="C250" s="100"/>
      <c r="D250" s="473" t="str">
        <f>'（添付１ー②）設計計画'!D250</f>
        <v>10-02</v>
      </c>
      <c r="E250" s="624" t="str">
        <f>'（添付１ー②）設計計画'!E250</f>
        <v>林寺枝線</v>
      </c>
      <c r="F250" s="474" t="str">
        <f>'（添付１ー②）設計計画'!F250</f>
        <v>FC</v>
      </c>
      <c r="G250" s="475">
        <f>'（添付１ー②）設計計画'!G250</f>
        <v>400</v>
      </c>
      <c r="H250" s="476">
        <f>'（添付１ー②）設計計画'!H250</f>
        <v>65</v>
      </c>
      <c r="I250" s="477">
        <f>'（添付１ー②）設計計画'!I250</f>
        <v>0</v>
      </c>
      <c r="J250" s="479">
        <f>'（添付１ー②）設計計画'!J250</f>
        <v>65</v>
      </c>
      <c r="K250" s="483">
        <f t="shared" si="352"/>
        <v>65</v>
      </c>
      <c r="L250" s="558"/>
      <c r="M250" s="559"/>
      <c r="N250" s="559"/>
      <c r="O250" s="560"/>
      <c r="P250" s="559"/>
      <c r="Q250" s="559"/>
      <c r="R250" s="559"/>
      <c r="S250" s="560"/>
      <c r="T250" s="561">
        <f t="shared" si="529"/>
        <v>0</v>
      </c>
      <c r="V250" s="6">
        <v>1</v>
      </c>
      <c r="W250" s="49"/>
      <c r="X250" s="100"/>
      <c r="Y250" s="473" t="str">
        <f t="shared" ref="Y250" si="673">D250</f>
        <v>10-02</v>
      </c>
      <c r="Z250" s="154" t="str">
        <f t="shared" ref="Z250" si="674">E250</f>
        <v>林寺枝線</v>
      </c>
      <c r="AA250" s="88"/>
      <c r="AB250" s="88"/>
      <c r="AC250" s="89"/>
      <c r="AD250" s="53">
        <f t="shared" ref="AD250" si="675">IF(AND(ISNUMBER(L250),ISBLANK(M250)),$K250,0)</f>
        <v>0</v>
      </c>
      <c r="AE250" s="54">
        <f t="shared" ref="AE250" si="676">IF(AND(ISNUMBER(M250),ISBLANK(N250)),$K250,0)</f>
        <v>0</v>
      </c>
      <c r="AF250" s="54">
        <f t="shared" ref="AF250" si="677">IF(AND(ISNUMBER(N250),ISBLANK(O250)),$K250,0)</f>
        <v>0</v>
      </c>
      <c r="AG250" s="55">
        <f t="shared" ref="AG250" si="678">IF(AND(ISNUMBER(O250),ISBLANK(P250)),$K250,0)</f>
        <v>0</v>
      </c>
      <c r="AH250" s="54">
        <f t="shared" ref="AH250" si="679">IF(AND(ISNUMBER(P250),ISBLANK(Q250)),$K250,0)</f>
        <v>0</v>
      </c>
      <c r="AI250" s="54">
        <f t="shared" ref="AI250" si="680">IF(AND(ISNUMBER(Q250),ISBLANK(R250)),$K250,0)</f>
        <v>0</v>
      </c>
      <c r="AJ250" s="54">
        <f t="shared" ref="AJ250" si="681">IF(AND(ISNUMBER(R250),ISBLANK(S250)),$K250,0)</f>
        <v>0</v>
      </c>
      <c r="AK250" s="55">
        <f t="shared" ref="AK250" si="682">IF(ISNUMBER(S250),$K250,0)</f>
        <v>0</v>
      </c>
      <c r="AL250" s="56">
        <f t="shared" ref="AL250" si="683">SUM(AD250:AK250)</f>
        <v>0</v>
      </c>
    </row>
    <row r="251" spans="1:38" x14ac:dyDescent="0.25">
      <c r="B251" s="49"/>
      <c r="C251" s="100"/>
      <c r="D251" s="502"/>
      <c r="E251" s="524" t="s">
        <v>280</v>
      </c>
      <c r="F251" s="429"/>
      <c r="G251" s="430"/>
      <c r="H251" s="431"/>
      <c r="I251" s="432"/>
      <c r="J251" s="434"/>
      <c r="K251" s="447"/>
      <c r="L251" s="562"/>
      <c r="M251" s="563"/>
      <c r="N251" s="563"/>
      <c r="O251" s="564"/>
      <c r="P251" s="563"/>
      <c r="Q251" s="563"/>
      <c r="R251" s="563"/>
      <c r="S251" s="564"/>
      <c r="T251" s="565">
        <f t="shared" si="529"/>
        <v>0</v>
      </c>
      <c r="W251" s="49"/>
      <c r="X251" s="100"/>
      <c r="Y251" s="493"/>
      <c r="Z251" s="494"/>
      <c r="AA251" s="495"/>
      <c r="AB251" s="495"/>
      <c r="AC251" s="496"/>
      <c r="AD251" s="497"/>
      <c r="AE251" s="498"/>
      <c r="AF251" s="498"/>
      <c r="AG251" s="499"/>
      <c r="AH251" s="498"/>
      <c r="AI251" s="498"/>
      <c r="AJ251" s="498"/>
      <c r="AK251" s="499"/>
      <c r="AL251" s="500"/>
    </row>
    <row r="252" spans="1:38" x14ac:dyDescent="0.25">
      <c r="A252" s="6">
        <v>1</v>
      </c>
      <c r="B252" s="49"/>
      <c r="C252" s="100"/>
      <c r="D252" s="473" t="str">
        <f>'（添付１ー②）設計計画'!D252</f>
        <v>10-03</v>
      </c>
      <c r="E252" s="624" t="str">
        <f>'（添付１ー②）設計計画'!E252</f>
        <v>桑津枝線</v>
      </c>
      <c r="F252" s="474" t="str">
        <f>'（添付１ー②）設計計画'!F252</f>
        <v>FA</v>
      </c>
      <c r="G252" s="475">
        <f>'（添付１ー②）設計計画'!G252</f>
        <v>400</v>
      </c>
      <c r="H252" s="476">
        <f>'（添付１ー②）設計計画'!H252</f>
        <v>17</v>
      </c>
      <c r="I252" s="477">
        <f>'（添付１ー②）設計計画'!I252</f>
        <v>0</v>
      </c>
      <c r="J252" s="479">
        <f>'（添付１ー②）設計計画'!J252</f>
        <v>17</v>
      </c>
      <c r="K252" s="483">
        <f t="shared" si="352"/>
        <v>17</v>
      </c>
      <c r="L252" s="558"/>
      <c r="M252" s="559"/>
      <c r="N252" s="559"/>
      <c r="O252" s="560"/>
      <c r="P252" s="559"/>
      <c r="Q252" s="559"/>
      <c r="R252" s="559"/>
      <c r="S252" s="560"/>
      <c r="T252" s="561">
        <f t="shared" si="529"/>
        <v>0</v>
      </c>
      <c r="V252" s="6">
        <v>1</v>
      </c>
      <c r="W252" s="49"/>
      <c r="X252" s="100"/>
      <c r="Y252" s="473" t="str">
        <f t="shared" ref="Y252" si="684">D252</f>
        <v>10-03</v>
      </c>
      <c r="Z252" s="154" t="str">
        <f t="shared" ref="Z252" si="685">E252</f>
        <v>桑津枝線</v>
      </c>
      <c r="AA252" s="88"/>
      <c r="AB252" s="88"/>
      <c r="AC252" s="89"/>
      <c r="AD252" s="53">
        <f t="shared" ref="AD252" si="686">IF(AND(ISNUMBER(L252),ISBLANK(M252)),$K252,0)</f>
        <v>0</v>
      </c>
      <c r="AE252" s="54">
        <f t="shared" ref="AE252" si="687">IF(AND(ISNUMBER(M252),ISBLANK(N252)),$K252,0)</f>
        <v>0</v>
      </c>
      <c r="AF252" s="54">
        <f t="shared" ref="AF252" si="688">IF(AND(ISNUMBER(N252),ISBLANK(O252)),$K252,0)</f>
        <v>0</v>
      </c>
      <c r="AG252" s="55">
        <f t="shared" ref="AG252" si="689">IF(AND(ISNUMBER(O252),ISBLANK(P252)),$K252,0)</f>
        <v>0</v>
      </c>
      <c r="AH252" s="54">
        <f t="shared" ref="AH252" si="690">IF(AND(ISNUMBER(P252),ISBLANK(Q252)),$K252,0)</f>
        <v>0</v>
      </c>
      <c r="AI252" s="54">
        <f t="shared" ref="AI252" si="691">IF(AND(ISNUMBER(Q252),ISBLANK(R252)),$K252,0)</f>
        <v>0</v>
      </c>
      <c r="AJ252" s="54">
        <f t="shared" ref="AJ252" si="692">IF(AND(ISNUMBER(R252),ISBLANK(S252)),$K252,0)</f>
        <v>0</v>
      </c>
      <c r="AK252" s="55">
        <f t="shared" ref="AK252" si="693">IF(ISNUMBER(S252),$K252,0)</f>
        <v>0</v>
      </c>
      <c r="AL252" s="56">
        <f t="shared" ref="AL252" si="694">SUM(AD252:AK252)</f>
        <v>0</v>
      </c>
    </row>
    <row r="253" spans="1:38" ht="14.25" thickBot="1" x14ac:dyDescent="0.3">
      <c r="B253" s="65"/>
      <c r="C253" s="109"/>
      <c r="D253" s="516"/>
      <c r="E253" s="524" t="s">
        <v>280</v>
      </c>
      <c r="F253" s="517"/>
      <c r="G253" s="518"/>
      <c r="H253" s="519"/>
      <c r="I253" s="520"/>
      <c r="J253" s="522"/>
      <c r="K253" s="523">
        <f t="shared" ref="K253" si="695">J253</f>
        <v>0</v>
      </c>
      <c r="L253" s="580"/>
      <c r="M253" s="581"/>
      <c r="N253" s="581"/>
      <c r="O253" s="582"/>
      <c r="P253" s="581"/>
      <c r="Q253" s="581"/>
      <c r="R253" s="581"/>
      <c r="S253" s="582"/>
      <c r="T253" s="583">
        <f t="shared" si="529"/>
        <v>0</v>
      </c>
      <c r="W253" s="527"/>
      <c r="X253" s="109"/>
      <c r="Y253" s="528"/>
      <c r="Z253" s="526"/>
      <c r="AA253" s="529"/>
      <c r="AB253" s="529"/>
      <c r="AC253" s="530"/>
      <c r="AD253" s="531"/>
      <c r="AE253" s="532"/>
      <c r="AF253" s="532"/>
      <c r="AG253" s="533"/>
      <c r="AH253" s="532"/>
      <c r="AI253" s="532"/>
      <c r="AJ253" s="532"/>
      <c r="AK253" s="533"/>
      <c r="AL253" s="534"/>
    </row>
    <row r="254" spans="1:38" x14ac:dyDescent="0.25">
      <c r="B254" s="438"/>
      <c r="C254" s="439"/>
      <c r="D254" s="440"/>
      <c r="E254" s="439"/>
      <c r="F254" s="440"/>
      <c r="G254" s="441"/>
      <c r="H254" s="442"/>
      <c r="I254" s="442"/>
      <c r="J254" s="442"/>
      <c r="K254" s="442"/>
      <c r="L254" s="443"/>
      <c r="M254" s="443"/>
      <c r="N254" s="443"/>
      <c r="O254" s="443"/>
      <c r="P254" s="443"/>
      <c r="Q254" s="443"/>
      <c r="R254" s="443"/>
      <c r="S254" s="443"/>
      <c r="T254" s="443"/>
      <c r="W254" s="16"/>
      <c r="X254" s="17"/>
      <c r="Y254" s="19"/>
      <c r="Z254" s="17"/>
      <c r="AA254" s="16"/>
      <c r="AB254" s="16"/>
      <c r="AC254" s="99"/>
      <c r="AD254" s="15"/>
      <c r="AE254" s="15"/>
      <c r="AF254" s="15"/>
      <c r="AG254" s="15"/>
      <c r="AH254" s="15"/>
      <c r="AI254" s="15"/>
      <c r="AJ254" s="15"/>
      <c r="AK254" s="15"/>
      <c r="AL254" s="15"/>
    </row>
    <row r="255" spans="1:38" x14ac:dyDescent="0.25">
      <c r="B255" s="16"/>
      <c r="C255" s="17"/>
      <c r="D255" s="19"/>
      <c r="E255" s="17"/>
      <c r="F255" s="19"/>
      <c r="G255" s="444"/>
      <c r="H255" s="445"/>
      <c r="I255" s="445"/>
      <c r="J255" s="445"/>
      <c r="K255" s="445"/>
      <c r="L255" s="15"/>
      <c r="M255" s="15"/>
      <c r="N255" s="15"/>
      <c r="O255" s="15"/>
      <c r="P255" s="15"/>
      <c r="Q255" s="15"/>
      <c r="R255" s="15"/>
      <c r="S255" s="15"/>
      <c r="T255" s="15"/>
      <c r="W255" s="16"/>
      <c r="X255" s="17"/>
      <c r="Y255" s="19"/>
      <c r="Z255" s="17"/>
      <c r="AA255" s="16"/>
      <c r="AB255" s="16"/>
      <c r="AC255" s="99"/>
      <c r="AD255" s="15"/>
      <c r="AE255" s="15"/>
      <c r="AF255" s="15"/>
      <c r="AG255" s="15"/>
      <c r="AH255" s="15"/>
      <c r="AI255" s="15"/>
      <c r="AJ255" s="15"/>
      <c r="AK255" s="15"/>
      <c r="AL255" s="15"/>
    </row>
    <row r="256" spans="1:38" x14ac:dyDescent="0.25">
      <c r="B256" s="16"/>
      <c r="C256" s="17"/>
      <c r="D256" s="19"/>
      <c r="E256" s="17"/>
      <c r="F256" s="19"/>
      <c r="G256" s="444"/>
      <c r="H256" s="445"/>
      <c r="I256" s="445"/>
      <c r="J256" s="445"/>
      <c r="K256" s="445"/>
      <c r="L256" s="15"/>
      <c r="M256" s="15"/>
      <c r="N256" s="15"/>
      <c r="O256" s="15"/>
      <c r="P256" s="15"/>
      <c r="Q256" s="15"/>
      <c r="R256" s="15"/>
      <c r="S256" s="15"/>
      <c r="T256" s="15"/>
      <c r="W256" s="16"/>
      <c r="X256" s="17"/>
      <c r="Y256" s="19"/>
      <c r="Z256" s="17"/>
      <c r="AA256" s="16"/>
      <c r="AB256" s="16"/>
      <c r="AC256" s="99"/>
      <c r="AD256" s="15"/>
      <c r="AE256" s="15"/>
      <c r="AF256" s="15"/>
      <c r="AG256" s="15"/>
      <c r="AH256" s="15"/>
      <c r="AI256" s="15"/>
      <c r="AJ256" s="15"/>
      <c r="AK256" s="15"/>
      <c r="AL256" s="15"/>
    </row>
    <row r="257" spans="2:39" x14ac:dyDescent="0.25">
      <c r="B257" s="16"/>
      <c r="C257" s="17"/>
      <c r="D257" s="19"/>
      <c r="E257" s="17"/>
      <c r="F257" s="19"/>
      <c r="G257" s="444"/>
      <c r="H257" s="445"/>
      <c r="I257" s="445"/>
      <c r="J257" s="445"/>
      <c r="K257" s="445"/>
      <c r="L257" s="15"/>
      <c r="M257" s="15"/>
      <c r="N257" s="15"/>
      <c r="O257" s="15"/>
      <c r="P257" s="15"/>
      <c r="Q257" s="15"/>
      <c r="R257" s="15"/>
      <c r="S257" s="15"/>
      <c r="T257" s="15"/>
      <c r="W257" s="16"/>
      <c r="X257" s="17"/>
      <c r="Y257" s="19"/>
      <c r="Z257" s="17"/>
      <c r="AA257" s="16"/>
      <c r="AB257" s="16"/>
      <c r="AC257" s="99"/>
      <c r="AD257" s="15"/>
      <c r="AE257" s="15"/>
      <c r="AF257" s="15"/>
      <c r="AG257" s="15"/>
      <c r="AH257" s="15"/>
      <c r="AI257" s="15"/>
      <c r="AJ257" s="15"/>
      <c r="AK257" s="15"/>
      <c r="AL257" s="15"/>
    </row>
    <row r="258" spans="2:39" x14ac:dyDescent="0.25">
      <c r="B258" s="16"/>
      <c r="C258" s="17"/>
      <c r="D258" s="19"/>
      <c r="E258" s="17"/>
      <c r="F258" s="19"/>
      <c r="G258" s="444"/>
      <c r="H258" s="445"/>
      <c r="I258" s="445"/>
      <c r="J258" s="445"/>
      <c r="K258" s="445"/>
      <c r="L258" s="15"/>
      <c r="M258" s="15"/>
      <c r="N258" s="15"/>
      <c r="O258" s="15"/>
      <c r="P258" s="15"/>
      <c r="Q258" s="15"/>
      <c r="R258" s="15"/>
      <c r="S258" s="15"/>
      <c r="T258" s="15"/>
      <c r="W258" s="16"/>
      <c r="X258" s="17"/>
      <c r="Y258" s="19"/>
      <c r="Z258" s="17"/>
      <c r="AA258" s="16"/>
      <c r="AB258" s="16"/>
      <c r="AC258" s="99"/>
      <c r="AD258" s="15"/>
      <c r="AE258" s="15"/>
      <c r="AF258" s="15"/>
      <c r="AG258" s="15"/>
      <c r="AH258" s="15"/>
      <c r="AI258" s="15"/>
      <c r="AJ258" s="15"/>
      <c r="AK258" s="15"/>
      <c r="AL258" s="15"/>
    </row>
    <row r="259" spans="2:39" x14ac:dyDescent="0.25">
      <c r="B259" s="16"/>
      <c r="C259" s="17"/>
      <c r="D259" s="19"/>
      <c r="E259" s="17"/>
      <c r="F259" s="19"/>
      <c r="G259" s="444"/>
      <c r="H259" s="445"/>
      <c r="I259" s="445"/>
      <c r="J259" s="445"/>
      <c r="K259" s="445"/>
      <c r="L259" s="15"/>
      <c r="M259" s="15"/>
      <c r="N259" s="15"/>
      <c r="O259" s="15"/>
      <c r="P259" s="15"/>
      <c r="Q259" s="15"/>
      <c r="R259" s="15"/>
      <c r="S259" s="15"/>
      <c r="T259" s="15"/>
      <c r="W259" s="16"/>
      <c r="X259" s="17"/>
      <c r="Y259" s="19"/>
      <c r="Z259" s="17"/>
      <c r="AA259" s="16"/>
      <c r="AB259" s="16"/>
      <c r="AC259" s="99"/>
      <c r="AD259" s="15"/>
      <c r="AE259" s="15"/>
      <c r="AF259" s="15"/>
      <c r="AG259" s="15"/>
      <c r="AH259" s="15"/>
      <c r="AI259" s="15"/>
      <c r="AJ259" s="15"/>
      <c r="AK259" s="15"/>
      <c r="AL259" s="15"/>
    </row>
    <row r="260" spans="2:39" x14ac:dyDescent="0.25">
      <c r="B260" s="16"/>
      <c r="C260" s="17"/>
      <c r="D260" s="19"/>
      <c r="E260" s="17"/>
      <c r="F260" s="19"/>
      <c r="G260" s="444"/>
      <c r="H260" s="445"/>
      <c r="I260" s="445"/>
      <c r="J260" s="445"/>
      <c r="K260" s="445"/>
      <c r="L260" s="15"/>
      <c r="M260" s="15"/>
      <c r="N260" s="15"/>
      <c r="O260" s="15"/>
      <c r="P260" s="15"/>
      <c r="Q260" s="15"/>
      <c r="R260" s="15"/>
      <c r="S260" s="15"/>
      <c r="T260" s="15"/>
      <c r="W260" s="16"/>
      <c r="X260" s="17"/>
      <c r="Y260" s="19"/>
      <c r="Z260" s="17"/>
      <c r="AA260" s="16"/>
      <c r="AB260" s="16"/>
      <c r="AC260" s="99"/>
      <c r="AD260" s="15"/>
      <c r="AE260" s="15"/>
      <c r="AF260" s="15"/>
      <c r="AG260" s="15"/>
      <c r="AH260" s="15"/>
      <c r="AI260" s="15"/>
      <c r="AJ260" s="15"/>
      <c r="AK260" s="15"/>
      <c r="AL260" s="15"/>
    </row>
    <row r="261" spans="2:39" x14ac:dyDescent="0.25">
      <c r="B261" s="16"/>
      <c r="C261" s="17"/>
      <c r="D261" s="19"/>
      <c r="E261" s="17"/>
      <c r="F261" s="19"/>
      <c r="G261" s="444"/>
      <c r="H261" s="445"/>
      <c r="I261" s="445"/>
      <c r="J261" s="445"/>
      <c r="K261" s="445"/>
      <c r="L261" s="15"/>
      <c r="M261" s="15"/>
      <c r="N261" s="15"/>
      <c r="O261" s="15"/>
      <c r="P261" s="15"/>
      <c r="Q261" s="15"/>
      <c r="R261" s="15"/>
      <c r="S261" s="15"/>
      <c r="T261" s="15"/>
      <c r="W261" s="16"/>
      <c r="X261" s="17"/>
      <c r="Y261" s="19"/>
      <c r="Z261" s="17"/>
      <c r="AA261" s="16"/>
      <c r="AB261" s="16"/>
      <c r="AC261" s="99"/>
      <c r="AD261" s="15"/>
      <c r="AE261" s="15"/>
      <c r="AF261" s="15"/>
      <c r="AG261" s="15"/>
      <c r="AH261" s="15"/>
      <c r="AI261" s="15"/>
      <c r="AJ261" s="15"/>
      <c r="AK261" s="15"/>
      <c r="AL261" s="15"/>
    </row>
    <row r="262" spans="2:39" x14ac:dyDescent="0.25">
      <c r="B262" s="16"/>
      <c r="C262" s="17"/>
      <c r="D262" s="19"/>
      <c r="E262" s="17"/>
      <c r="F262" s="19"/>
      <c r="G262" s="444"/>
      <c r="H262" s="445"/>
      <c r="I262" s="445"/>
      <c r="J262" s="445"/>
      <c r="K262" s="445"/>
      <c r="L262" s="15"/>
      <c r="M262" s="15"/>
      <c r="N262" s="15"/>
      <c r="O262" s="15"/>
      <c r="P262" s="15"/>
      <c r="Q262" s="15"/>
      <c r="R262" s="15"/>
      <c r="S262" s="15"/>
      <c r="T262" s="15"/>
      <c r="W262" s="16"/>
      <c r="X262" s="17"/>
      <c r="Y262" s="19"/>
      <c r="Z262" s="17"/>
      <c r="AA262" s="16"/>
      <c r="AB262" s="16"/>
      <c r="AC262" s="99"/>
      <c r="AD262" s="15"/>
      <c r="AE262" s="15"/>
      <c r="AF262" s="15"/>
      <c r="AG262" s="15"/>
      <c r="AH262" s="15"/>
      <c r="AI262" s="15"/>
      <c r="AJ262" s="15"/>
      <c r="AK262" s="15"/>
      <c r="AL262" s="15"/>
    </row>
    <row r="263" spans="2:39" x14ac:dyDescent="0.25">
      <c r="B263" s="16"/>
      <c r="C263" s="17"/>
      <c r="D263" s="19"/>
      <c r="E263" s="17"/>
      <c r="F263" s="19"/>
      <c r="G263" s="444"/>
      <c r="H263" s="445"/>
      <c r="I263" s="445"/>
      <c r="J263" s="445"/>
      <c r="K263" s="445"/>
      <c r="L263" s="15"/>
      <c r="M263" s="15"/>
      <c r="N263" s="15"/>
      <c r="O263" s="15"/>
      <c r="P263" s="15"/>
      <c r="Q263" s="15"/>
      <c r="R263" s="15"/>
      <c r="S263" s="15"/>
      <c r="T263" s="15"/>
      <c r="W263" s="16"/>
      <c r="X263" s="17"/>
      <c r="Y263" s="19"/>
      <c r="Z263" s="17"/>
      <c r="AA263" s="16"/>
      <c r="AB263" s="16"/>
      <c r="AC263" s="99"/>
      <c r="AD263" s="15"/>
      <c r="AE263" s="15"/>
      <c r="AF263" s="15"/>
      <c r="AG263" s="15"/>
      <c r="AH263" s="15"/>
      <c r="AI263" s="15"/>
      <c r="AJ263" s="15"/>
      <c r="AK263" s="15"/>
      <c r="AL263" s="15"/>
    </row>
    <row r="264" spans="2:39" x14ac:dyDescent="0.25">
      <c r="B264" s="16"/>
      <c r="C264" s="17"/>
      <c r="D264" s="19"/>
      <c r="E264" s="17"/>
      <c r="F264" s="19"/>
      <c r="G264" s="444"/>
      <c r="H264" s="445"/>
      <c r="I264" s="445"/>
      <c r="J264" s="445"/>
      <c r="K264" s="445"/>
      <c r="L264" s="15"/>
      <c r="M264" s="15"/>
      <c r="N264" s="15"/>
      <c r="O264" s="15"/>
      <c r="P264" s="15"/>
      <c r="Q264" s="15"/>
      <c r="R264" s="15"/>
      <c r="S264" s="15"/>
      <c r="T264" s="15"/>
      <c r="W264" s="16"/>
      <c r="X264" s="17"/>
      <c r="Y264" s="19"/>
      <c r="Z264" s="17"/>
      <c r="AA264" s="16"/>
      <c r="AB264" s="16"/>
      <c r="AC264" s="99"/>
      <c r="AD264" s="15"/>
      <c r="AE264" s="15"/>
      <c r="AF264" s="15"/>
      <c r="AG264" s="15"/>
      <c r="AH264" s="15"/>
      <c r="AI264" s="15"/>
      <c r="AJ264" s="15"/>
      <c r="AK264" s="15"/>
      <c r="AL264" s="15"/>
    </row>
    <row r="265" spans="2:39" x14ac:dyDescent="0.25">
      <c r="B265" s="16"/>
      <c r="C265" s="17"/>
      <c r="D265" s="19"/>
      <c r="E265" s="17"/>
      <c r="F265" s="19"/>
      <c r="G265" s="444"/>
      <c r="H265" s="445"/>
      <c r="I265" s="445"/>
      <c r="J265" s="445"/>
      <c r="K265" s="445"/>
      <c r="L265" s="15"/>
      <c r="M265" s="15"/>
      <c r="N265" s="15"/>
      <c r="O265" s="15"/>
      <c r="P265" s="15"/>
      <c r="Q265" s="15"/>
      <c r="R265" s="15"/>
      <c r="S265" s="15"/>
      <c r="T265" s="15"/>
      <c r="W265" s="16"/>
      <c r="X265" s="17"/>
      <c r="Y265" s="19"/>
      <c r="Z265" s="17"/>
      <c r="AA265" s="16"/>
      <c r="AB265" s="16"/>
      <c r="AC265" s="99"/>
      <c r="AD265" s="15"/>
      <c r="AE265" s="15"/>
      <c r="AF265" s="15"/>
      <c r="AG265" s="15"/>
      <c r="AH265" s="15"/>
      <c r="AI265" s="15"/>
      <c r="AJ265" s="15"/>
      <c r="AK265" s="15"/>
      <c r="AL265" s="15"/>
    </row>
    <row r="266" spans="2:39" x14ac:dyDescent="0.25">
      <c r="B266" s="16"/>
      <c r="C266" s="17"/>
      <c r="D266" s="19"/>
      <c r="E266" s="17"/>
      <c r="F266" s="19"/>
      <c r="G266" s="444"/>
      <c r="H266" s="445"/>
      <c r="I266" s="445"/>
      <c r="J266" s="445"/>
      <c r="K266" s="445"/>
      <c r="L266" s="15"/>
      <c r="M266" s="15"/>
      <c r="N266" s="15"/>
      <c r="O266" s="15"/>
      <c r="P266" s="15"/>
      <c r="Q266" s="15"/>
      <c r="R266" s="15"/>
      <c r="S266" s="15"/>
      <c r="T266" s="15"/>
      <c r="W266" s="16"/>
      <c r="X266" s="17"/>
      <c r="Y266" s="19"/>
      <c r="Z266" s="17"/>
      <c r="AA266" s="16"/>
      <c r="AB266" s="16"/>
      <c r="AC266" s="99"/>
      <c r="AD266" s="15"/>
      <c r="AE266" s="15"/>
      <c r="AF266" s="15"/>
      <c r="AG266" s="15"/>
      <c r="AH266" s="15"/>
      <c r="AI266" s="15"/>
      <c r="AJ266" s="15"/>
      <c r="AK266" s="15"/>
      <c r="AL266" s="15"/>
    </row>
    <row r="267" spans="2:39" x14ac:dyDescent="0.25">
      <c r="K267" s="190"/>
    </row>
    <row r="268" spans="2:39" x14ac:dyDescent="0.25">
      <c r="K268" s="190"/>
    </row>
    <row r="269" spans="2:39" x14ac:dyDescent="0.25">
      <c r="B269" s="191" t="s">
        <v>278</v>
      </c>
      <c r="K269" s="190"/>
      <c r="W269" s="192"/>
      <c r="X269" s="23"/>
      <c r="Y269" s="193"/>
      <c r="Z269" s="23"/>
      <c r="AA269" s="23"/>
      <c r="AB269" s="23"/>
      <c r="AC269" s="23"/>
      <c r="AD269" s="23"/>
      <c r="AE269" s="23"/>
      <c r="AF269" s="23"/>
      <c r="AG269" s="23"/>
      <c r="AH269" s="23"/>
      <c r="AI269" s="23"/>
      <c r="AJ269" s="23"/>
      <c r="AK269" s="23"/>
      <c r="AL269" s="23"/>
      <c r="AM269" s="23"/>
    </row>
    <row r="270" spans="2:39" ht="14.25" thickBot="1" x14ac:dyDescent="0.3">
      <c r="B270" s="1" t="s">
        <v>284</v>
      </c>
      <c r="C270" s="2"/>
      <c r="D270" s="162"/>
      <c r="E270" s="2"/>
      <c r="F270" s="10"/>
      <c r="G270" s="2"/>
      <c r="H270" s="2"/>
      <c r="I270" s="2"/>
      <c r="J270" s="26"/>
      <c r="K270" s="194"/>
      <c r="L270" s="2"/>
      <c r="M270" s="2"/>
      <c r="N270" s="2"/>
      <c r="O270" s="2"/>
      <c r="P270" s="2"/>
      <c r="Q270" s="2"/>
      <c r="R270" s="2"/>
      <c r="S270" s="2"/>
      <c r="T270" s="4" t="s">
        <v>1</v>
      </c>
      <c r="W270" s="195"/>
      <c r="X270" s="21"/>
      <c r="Y270" s="196"/>
      <c r="Z270" s="21"/>
      <c r="AA270" s="21"/>
      <c r="AB270" s="197"/>
      <c r="AC270" s="21"/>
      <c r="AD270" s="21"/>
      <c r="AE270" s="21"/>
      <c r="AF270" s="21"/>
      <c r="AG270" s="21"/>
      <c r="AH270" s="21"/>
      <c r="AI270" s="21"/>
      <c r="AJ270" s="21"/>
      <c r="AK270" s="21"/>
      <c r="AL270" s="9"/>
      <c r="AM270" s="23"/>
    </row>
    <row r="271" spans="2:39" x14ac:dyDescent="0.25">
      <c r="B271" s="27"/>
      <c r="C271" s="28"/>
      <c r="D271" s="163"/>
      <c r="E271" s="28"/>
      <c r="F271" s="28"/>
      <c r="G271" s="28"/>
      <c r="H271" s="28"/>
      <c r="I271" s="28"/>
      <c r="J271" s="29"/>
      <c r="K271" s="198"/>
      <c r="L271" s="31">
        <v>2024</v>
      </c>
      <c r="M271" s="32">
        <v>2025</v>
      </c>
      <c r="N271" s="32">
        <v>2026</v>
      </c>
      <c r="O271" s="32">
        <v>2027</v>
      </c>
      <c r="P271" s="32">
        <v>2028</v>
      </c>
      <c r="Q271" s="32">
        <v>2029</v>
      </c>
      <c r="R271" s="32">
        <v>2030</v>
      </c>
      <c r="S271" s="33">
        <v>2031</v>
      </c>
      <c r="T271" s="638" t="s">
        <v>2</v>
      </c>
      <c r="W271" s="7"/>
      <c r="X271" s="7"/>
      <c r="Y271" s="196"/>
      <c r="Z271" s="7"/>
      <c r="AA271" s="7"/>
      <c r="AB271" s="199"/>
      <c r="AC271" s="199"/>
      <c r="AD271" s="8"/>
      <c r="AE271" s="8"/>
      <c r="AF271" s="8"/>
      <c r="AG271" s="8"/>
      <c r="AH271" s="8"/>
      <c r="AI271" s="8"/>
      <c r="AJ271" s="8"/>
      <c r="AK271" s="8"/>
      <c r="AL271" s="720"/>
      <c r="AM271" s="23"/>
    </row>
    <row r="272" spans="2:39" ht="14.25" thickBot="1" x14ac:dyDescent="0.3">
      <c r="B272" s="34"/>
      <c r="C272" s="35"/>
      <c r="D272" s="164"/>
      <c r="E272" s="35"/>
      <c r="F272" s="35"/>
      <c r="G272" s="35"/>
      <c r="H272" s="35"/>
      <c r="I272" s="35"/>
      <c r="J272" s="36"/>
      <c r="K272" s="200"/>
      <c r="L272" s="38">
        <v>6</v>
      </c>
      <c r="M272" s="39">
        <v>7</v>
      </c>
      <c r="N272" s="39">
        <v>8</v>
      </c>
      <c r="O272" s="39">
        <v>9</v>
      </c>
      <c r="P272" s="39">
        <v>10</v>
      </c>
      <c r="Q272" s="39">
        <v>11</v>
      </c>
      <c r="R272" s="39">
        <v>12</v>
      </c>
      <c r="S272" s="40">
        <v>13</v>
      </c>
      <c r="T272" s="639"/>
      <c r="W272" s="7"/>
      <c r="X272" s="7"/>
      <c r="Y272" s="196"/>
      <c r="Z272" s="7"/>
      <c r="AA272" s="7"/>
      <c r="AB272" s="199"/>
      <c r="AC272" s="199"/>
      <c r="AD272" s="11"/>
      <c r="AE272" s="11"/>
      <c r="AF272" s="11"/>
      <c r="AG272" s="11"/>
      <c r="AH272" s="11"/>
      <c r="AI272" s="11"/>
      <c r="AJ272" s="11"/>
      <c r="AK272" s="11"/>
      <c r="AL272" s="720"/>
      <c r="AM272" s="23"/>
    </row>
    <row r="273" spans="1:39" x14ac:dyDescent="0.25">
      <c r="B273" s="75" t="s">
        <v>287</v>
      </c>
      <c r="C273" s="13"/>
      <c r="D273" s="165"/>
      <c r="E273" s="14"/>
      <c r="F273" s="13"/>
      <c r="G273" s="14"/>
      <c r="H273" s="14"/>
      <c r="I273" s="14"/>
      <c r="J273" s="14"/>
      <c r="K273" s="201"/>
      <c r="L273" s="181">
        <f>L274+L275</f>
        <v>0</v>
      </c>
      <c r="M273" s="182">
        <f t="shared" ref="M273:S273" si="696">M274+M275</f>
        <v>0</v>
      </c>
      <c r="N273" s="182">
        <f t="shared" si="696"/>
        <v>0</v>
      </c>
      <c r="O273" s="183">
        <f t="shared" si="696"/>
        <v>0</v>
      </c>
      <c r="P273" s="184">
        <f t="shared" si="696"/>
        <v>0</v>
      </c>
      <c r="Q273" s="182">
        <f t="shared" si="696"/>
        <v>0</v>
      </c>
      <c r="R273" s="182">
        <f t="shared" si="696"/>
        <v>0</v>
      </c>
      <c r="S273" s="183">
        <f t="shared" si="696"/>
        <v>0</v>
      </c>
      <c r="T273" s="185">
        <f t="shared" ref="T273:T275" si="697">SUM(L273:S273)</f>
        <v>0</v>
      </c>
      <c r="W273" s="12"/>
      <c r="X273" s="13"/>
      <c r="Y273" s="165"/>
      <c r="Z273" s="14"/>
      <c r="AA273" s="14"/>
      <c r="AB273" s="14"/>
      <c r="AC273" s="76"/>
      <c r="AD273" s="202"/>
      <c r="AE273" s="202"/>
      <c r="AF273" s="202"/>
      <c r="AG273" s="202"/>
      <c r="AH273" s="202"/>
      <c r="AI273" s="202"/>
      <c r="AJ273" s="202"/>
      <c r="AK273" s="202"/>
      <c r="AL273" s="202"/>
      <c r="AM273" s="23"/>
    </row>
    <row r="274" spans="1:39" x14ac:dyDescent="0.25">
      <c r="B274" s="49"/>
      <c r="C274" s="50" t="s">
        <v>47</v>
      </c>
      <c r="D274" s="166"/>
      <c r="E274" s="51"/>
      <c r="F274" s="366"/>
      <c r="G274" s="51"/>
      <c r="H274" s="51"/>
      <c r="I274" s="51"/>
      <c r="J274" s="51"/>
      <c r="K274" s="203"/>
      <c r="L274" s="204">
        <f>L8*0.4</f>
        <v>0</v>
      </c>
      <c r="M274" s="205">
        <f t="shared" ref="M274:S274" si="698">M8*0.4</f>
        <v>0</v>
      </c>
      <c r="N274" s="205">
        <f t="shared" si="698"/>
        <v>0</v>
      </c>
      <c r="O274" s="206">
        <f t="shared" si="698"/>
        <v>0</v>
      </c>
      <c r="P274" s="205">
        <f t="shared" si="698"/>
        <v>0</v>
      </c>
      <c r="Q274" s="205">
        <f t="shared" si="698"/>
        <v>0</v>
      </c>
      <c r="R274" s="205">
        <f t="shared" si="698"/>
        <v>0</v>
      </c>
      <c r="S274" s="206">
        <f t="shared" si="698"/>
        <v>0</v>
      </c>
      <c r="T274" s="87">
        <f t="shared" si="697"/>
        <v>0</v>
      </c>
      <c r="W274" s="16"/>
      <c r="X274" s="17"/>
      <c r="Y274" s="207"/>
      <c r="Z274" s="16"/>
      <c r="AA274" s="16"/>
      <c r="AB274" s="16"/>
      <c r="AC274" s="99"/>
      <c r="AD274" s="202"/>
      <c r="AE274" s="202"/>
      <c r="AF274" s="202"/>
      <c r="AG274" s="202"/>
      <c r="AH274" s="202"/>
      <c r="AI274" s="202"/>
      <c r="AJ274" s="202"/>
      <c r="AK274" s="202"/>
      <c r="AL274" s="15"/>
      <c r="AM274" s="23"/>
    </row>
    <row r="275" spans="1:39" ht="14.25" thickBot="1" x14ac:dyDescent="0.3">
      <c r="B275" s="65"/>
      <c r="C275" s="127" t="s">
        <v>48</v>
      </c>
      <c r="D275" s="175"/>
      <c r="E275" s="128"/>
      <c r="F275" s="367"/>
      <c r="G275" s="128"/>
      <c r="H275" s="128"/>
      <c r="I275" s="128"/>
      <c r="J275" s="128"/>
      <c r="K275" s="208"/>
      <c r="L275" s="176">
        <f>L18*0.4</f>
        <v>0</v>
      </c>
      <c r="M275" s="177">
        <f t="shared" ref="M275:S275" si="699">M18*0.4</f>
        <v>0</v>
      </c>
      <c r="N275" s="177">
        <f t="shared" si="699"/>
        <v>0</v>
      </c>
      <c r="O275" s="178">
        <f t="shared" si="699"/>
        <v>0</v>
      </c>
      <c r="P275" s="177">
        <f t="shared" si="699"/>
        <v>0</v>
      </c>
      <c r="Q275" s="177">
        <f t="shared" si="699"/>
        <v>0</v>
      </c>
      <c r="R275" s="177">
        <f t="shared" si="699"/>
        <v>0</v>
      </c>
      <c r="S275" s="178">
        <f t="shared" si="699"/>
        <v>0</v>
      </c>
      <c r="T275" s="179">
        <f t="shared" si="697"/>
        <v>0</v>
      </c>
      <c r="W275" s="16"/>
      <c r="X275" s="17"/>
      <c r="Y275" s="207"/>
      <c r="Z275" s="16"/>
      <c r="AA275" s="16"/>
      <c r="AB275" s="16"/>
      <c r="AC275" s="99"/>
      <c r="AD275" s="15"/>
      <c r="AE275" s="15"/>
      <c r="AF275" s="15"/>
      <c r="AG275" s="15"/>
      <c r="AH275" s="15"/>
      <c r="AI275" s="15"/>
      <c r="AJ275" s="15"/>
      <c r="AK275" s="15"/>
      <c r="AL275" s="15"/>
      <c r="AM275" s="23"/>
    </row>
    <row r="276" spans="1:39" ht="14.25" thickBot="1" x14ac:dyDescent="0.3">
      <c r="B276" s="623" t="s">
        <v>280</v>
      </c>
      <c r="C276" s="616"/>
      <c r="D276" s="617"/>
      <c r="E276" s="618"/>
      <c r="F276" s="619"/>
      <c r="G276" s="618"/>
      <c r="H276" s="618"/>
      <c r="I276" s="618"/>
      <c r="J276" s="618"/>
      <c r="K276" s="621"/>
      <c r="L276" s="176">
        <f>L7</f>
        <v>0</v>
      </c>
      <c r="M276" s="177">
        <f t="shared" ref="M276:S276" si="700">M7</f>
        <v>0</v>
      </c>
      <c r="N276" s="177">
        <f t="shared" si="700"/>
        <v>0</v>
      </c>
      <c r="O276" s="178">
        <f t="shared" si="700"/>
        <v>0</v>
      </c>
      <c r="P276" s="177">
        <f t="shared" si="700"/>
        <v>0</v>
      </c>
      <c r="Q276" s="177">
        <f t="shared" si="700"/>
        <v>0</v>
      </c>
      <c r="R276" s="177">
        <f t="shared" si="700"/>
        <v>0</v>
      </c>
      <c r="S276" s="178">
        <f t="shared" si="700"/>
        <v>0</v>
      </c>
      <c r="T276" s="179">
        <f t="shared" ref="T276" si="701">SUM(L276:S276)</f>
        <v>0</v>
      </c>
    </row>
    <row r="277" spans="1:39" x14ac:dyDescent="0.25">
      <c r="K277" s="190"/>
      <c r="L277" s="615"/>
    </row>
    <row r="278" spans="1:39" x14ac:dyDescent="0.25">
      <c r="K278" s="190"/>
    </row>
    <row r="279" spans="1:39" x14ac:dyDescent="0.25">
      <c r="B279" s="191" t="s">
        <v>279</v>
      </c>
      <c r="K279" s="190"/>
      <c r="W279" s="192"/>
      <c r="X279" s="23"/>
      <c r="Y279" s="193"/>
      <c r="Z279" s="23"/>
      <c r="AA279" s="23"/>
      <c r="AB279" s="23"/>
      <c r="AC279" s="23"/>
      <c r="AD279" s="23"/>
      <c r="AE279" s="23"/>
      <c r="AF279" s="23"/>
      <c r="AG279" s="23"/>
      <c r="AH279" s="23"/>
      <c r="AI279" s="23"/>
      <c r="AJ279" s="23"/>
      <c r="AK279" s="23"/>
      <c r="AL279" s="23"/>
      <c r="AM279" s="23"/>
    </row>
    <row r="280" spans="1:39" ht="14.25" thickBot="1" x14ac:dyDescent="0.3">
      <c r="B280" s="1" t="s">
        <v>283</v>
      </c>
      <c r="C280" s="2"/>
      <c r="D280" s="162"/>
      <c r="E280" s="2"/>
      <c r="F280" s="10"/>
      <c r="G280" s="2"/>
      <c r="H280" s="2"/>
      <c r="I280" s="2"/>
      <c r="J280" s="26"/>
      <c r="K280" s="194"/>
      <c r="L280" s="2"/>
      <c r="M280" s="2"/>
      <c r="N280" s="2"/>
      <c r="O280" s="2"/>
      <c r="P280" s="2"/>
      <c r="Q280" s="2"/>
      <c r="R280" s="2"/>
      <c r="S280" s="2"/>
      <c r="T280" s="4" t="s">
        <v>1</v>
      </c>
      <c r="W280" s="195"/>
      <c r="X280" s="21"/>
      <c r="Y280" s="196"/>
      <c r="Z280" s="21"/>
      <c r="AA280" s="21"/>
      <c r="AB280" s="197"/>
      <c r="AC280" s="21"/>
      <c r="AD280" s="21"/>
      <c r="AE280" s="21"/>
      <c r="AF280" s="21"/>
      <c r="AG280" s="21"/>
      <c r="AH280" s="21"/>
      <c r="AI280" s="21"/>
      <c r="AJ280" s="21"/>
      <c r="AK280" s="21"/>
      <c r="AL280" s="9"/>
      <c r="AM280" s="23"/>
    </row>
    <row r="281" spans="1:39" x14ac:dyDescent="0.25">
      <c r="B281" s="27"/>
      <c r="C281" s="28"/>
      <c r="D281" s="163"/>
      <c r="E281" s="28"/>
      <c r="F281" s="28"/>
      <c r="G281" s="28"/>
      <c r="H281" s="28"/>
      <c r="I281" s="28"/>
      <c r="J281" s="29"/>
      <c r="K281" s="198"/>
      <c r="L281" s="31">
        <v>2024</v>
      </c>
      <c r="M281" s="32">
        <v>2025</v>
      </c>
      <c r="N281" s="32">
        <v>2026</v>
      </c>
      <c r="O281" s="32">
        <v>2027</v>
      </c>
      <c r="P281" s="32">
        <v>2028</v>
      </c>
      <c r="Q281" s="32">
        <v>2029</v>
      </c>
      <c r="R281" s="32">
        <v>2030</v>
      </c>
      <c r="S281" s="33">
        <v>2031</v>
      </c>
      <c r="T281" s="638" t="s">
        <v>2</v>
      </c>
      <c r="W281" s="7"/>
      <c r="X281" s="7"/>
      <c r="Y281" s="196"/>
      <c r="Z281" s="7"/>
      <c r="AA281" s="7"/>
      <c r="AB281" s="199"/>
      <c r="AC281" s="199"/>
      <c r="AD281" s="8"/>
      <c r="AE281" s="8"/>
      <c r="AF281" s="8"/>
      <c r="AG281" s="8"/>
      <c r="AH281" s="8"/>
      <c r="AI281" s="8"/>
      <c r="AJ281" s="8"/>
      <c r="AK281" s="8"/>
      <c r="AL281" s="720"/>
      <c r="AM281" s="23"/>
    </row>
    <row r="282" spans="1:39" ht="14.25" thickBot="1" x14ac:dyDescent="0.3">
      <c r="B282" s="34"/>
      <c r="C282" s="35"/>
      <c r="D282" s="164"/>
      <c r="E282" s="35"/>
      <c r="F282" s="35"/>
      <c r="G282" s="35"/>
      <c r="H282" s="35"/>
      <c r="I282" s="35"/>
      <c r="J282" s="36"/>
      <c r="K282" s="200"/>
      <c r="L282" s="38">
        <v>6</v>
      </c>
      <c r="M282" s="39">
        <v>7</v>
      </c>
      <c r="N282" s="39">
        <v>8</v>
      </c>
      <c r="O282" s="39">
        <v>9</v>
      </c>
      <c r="P282" s="39">
        <v>10</v>
      </c>
      <c r="Q282" s="39">
        <v>11</v>
      </c>
      <c r="R282" s="39">
        <v>12</v>
      </c>
      <c r="S282" s="40">
        <v>13</v>
      </c>
      <c r="T282" s="639"/>
      <c r="W282" s="7"/>
      <c r="X282" s="7"/>
      <c r="Y282" s="196"/>
      <c r="Z282" s="7"/>
      <c r="AA282" s="7"/>
      <c r="AB282" s="199"/>
      <c r="AC282" s="199"/>
      <c r="AD282" s="11"/>
      <c r="AE282" s="11"/>
      <c r="AF282" s="11"/>
      <c r="AG282" s="11"/>
      <c r="AH282" s="11"/>
      <c r="AI282" s="11"/>
      <c r="AJ282" s="11"/>
      <c r="AK282" s="11"/>
      <c r="AL282" s="720"/>
      <c r="AM282" s="23"/>
    </row>
    <row r="283" spans="1:39" x14ac:dyDescent="0.25">
      <c r="B283" s="75" t="s">
        <v>283</v>
      </c>
      <c r="C283" s="13"/>
      <c r="D283" s="165"/>
      <c r="E283" s="14"/>
      <c r="F283" s="13"/>
      <c r="G283" s="14"/>
      <c r="H283" s="14"/>
      <c r="I283" s="14"/>
      <c r="J283" s="14"/>
      <c r="K283" s="201"/>
      <c r="L283" s="181">
        <f>L284+L289</f>
        <v>0</v>
      </c>
      <c r="M283" s="182">
        <f t="shared" ref="M283" si="702">M284+M289</f>
        <v>0</v>
      </c>
      <c r="N283" s="182">
        <f t="shared" ref="N283" si="703">N284+N289</f>
        <v>0</v>
      </c>
      <c r="O283" s="183">
        <f t="shared" ref="O283" si="704">O284+O289</f>
        <v>0</v>
      </c>
      <c r="P283" s="184">
        <f t="shared" ref="P283" si="705">P284+P289</f>
        <v>0</v>
      </c>
      <c r="Q283" s="182">
        <f t="shared" ref="Q283" si="706">Q284+Q289</f>
        <v>0</v>
      </c>
      <c r="R283" s="182">
        <f t="shared" ref="R283" si="707">R284+R289</f>
        <v>0</v>
      </c>
      <c r="S283" s="183">
        <f t="shared" ref="S283" si="708">S284+S289</f>
        <v>0</v>
      </c>
      <c r="T283" s="185">
        <f t="shared" ref="T283:T290" si="709">SUM(L283:S283)</f>
        <v>0</v>
      </c>
      <c r="W283" s="12"/>
      <c r="X283" s="13"/>
      <c r="Y283" s="165"/>
      <c r="Z283" s="14"/>
      <c r="AA283" s="14"/>
      <c r="AB283" s="14"/>
      <c r="AC283" s="76"/>
      <c r="AD283" s="202"/>
      <c r="AE283" s="202"/>
      <c r="AF283" s="202"/>
      <c r="AG283" s="202"/>
      <c r="AH283" s="202"/>
      <c r="AI283" s="202"/>
      <c r="AJ283" s="202"/>
      <c r="AK283" s="202"/>
      <c r="AL283" s="202"/>
      <c r="AM283" s="23"/>
    </row>
    <row r="284" spans="1:39" x14ac:dyDescent="0.25">
      <c r="B284" s="49"/>
      <c r="C284" s="50" t="s">
        <v>47</v>
      </c>
      <c r="D284" s="166"/>
      <c r="E284" s="51"/>
      <c r="F284" s="366"/>
      <c r="G284" s="51"/>
      <c r="H284" s="51"/>
      <c r="I284" s="51"/>
      <c r="J284" s="51"/>
      <c r="K284" s="203"/>
      <c r="L284" s="204">
        <f>SUM(L285:L288)</f>
        <v>0</v>
      </c>
      <c r="M284" s="205">
        <f t="shared" ref="M284" si="710">SUM(M285:M288)</f>
        <v>0</v>
      </c>
      <c r="N284" s="205">
        <f t="shared" ref="N284" si="711">SUM(N285:N288)</f>
        <v>0</v>
      </c>
      <c r="O284" s="206">
        <f t="shared" ref="O284" si="712">SUM(O285:O288)</f>
        <v>0</v>
      </c>
      <c r="P284" s="205">
        <f t="shared" ref="P284" si="713">SUM(P285:P288)</f>
        <v>0</v>
      </c>
      <c r="Q284" s="205">
        <f t="shared" ref="Q284" si="714">SUM(Q285:Q288)</f>
        <v>0</v>
      </c>
      <c r="R284" s="205">
        <f t="shared" ref="R284" si="715">SUM(R285:R288)</f>
        <v>0</v>
      </c>
      <c r="S284" s="206">
        <f t="shared" ref="S284" si="716">SUM(S285:S288)</f>
        <v>0</v>
      </c>
      <c r="T284" s="87">
        <f t="shared" si="709"/>
        <v>0</v>
      </c>
      <c r="W284" s="16"/>
      <c r="X284" s="17"/>
      <c r="Y284" s="207"/>
      <c r="Z284" s="16"/>
      <c r="AA284" s="16"/>
      <c r="AB284" s="16"/>
      <c r="AC284" s="99"/>
      <c r="AD284" s="202"/>
      <c r="AE284" s="202"/>
      <c r="AF284" s="202"/>
      <c r="AG284" s="202"/>
      <c r="AH284" s="202"/>
      <c r="AI284" s="202"/>
      <c r="AJ284" s="202"/>
      <c r="AK284" s="202"/>
      <c r="AL284" s="15"/>
      <c r="AM284" s="23"/>
    </row>
    <row r="285" spans="1:39" x14ac:dyDescent="0.25">
      <c r="A285" s="6">
        <v>1</v>
      </c>
      <c r="B285" s="49"/>
      <c r="C285" s="100"/>
      <c r="D285" s="187" t="str">
        <f>'（添付１ー②）設計計画'!D285</f>
        <v>送水１</v>
      </c>
      <c r="E285" s="168" t="str">
        <f>'（添付１ー②）設計計画'!E285</f>
        <v>大淀送水管</v>
      </c>
      <c r="F285" s="167"/>
      <c r="G285" s="168"/>
      <c r="H285" s="168"/>
      <c r="I285" s="59"/>
      <c r="J285" s="59"/>
      <c r="K285" s="209"/>
      <c r="L285" s="61">
        <f>L10-L11</f>
        <v>0</v>
      </c>
      <c r="M285" s="62">
        <f t="shared" ref="M285:S285" si="717">M10-M11</f>
        <v>0</v>
      </c>
      <c r="N285" s="62">
        <f t="shared" si="717"/>
        <v>0</v>
      </c>
      <c r="O285" s="63">
        <f t="shared" si="717"/>
        <v>0</v>
      </c>
      <c r="P285" s="62">
        <f t="shared" si="717"/>
        <v>0</v>
      </c>
      <c r="Q285" s="62">
        <f t="shared" si="717"/>
        <v>0</v>
      </c>
      <c r="R285" s="62">
        <f t="shared" si="717"/>
        <v>0</v>
      </c>
      <c r="S285" s="63">
        <f t="shared" si="717"/>
        <v>0</v>
      </c>
      <c r="T285" s="64">
        <f t="shared" si="709"/>
        <v>0</v>
      </c>
      <c r="W285" s="16"/>
      <c r="X285" s="17"/>
      <c r="Y285" s="19"/>
      <c r="Z285" s="17"/>
      <c r="AA285" s="16"/>
      <c r="AB285" s="16"/>
      <c r="AC285" s="99"/>
      <c r="AD285" s="15"/>
      <c r="AE285" s="15"/>
      <c r="AF285" s="15"/>
      <c r="AG285" s="15"/>
      <c r="AH285" s="15"/>
      <c r="AI285" s="15"/>
      <c r="AJ285" s="15"/>
      <c r="AK285" s="15"/>
      <c r="AL285" s="15"/>
      <c r="AM285" s="23"/>
    </row>
    <row r="286" spans="1:39" x14ac:dyDescent="0.25">
      <c r="B286" s="49"/>
      <c r="C286" s="100"/>
      <c r="D286" s="189" t="str">
        <f>'（添付１ー②）設計計画'!D286</f>
        <v>送水１</v>
      </c>
      <c r="E286" s="173" t="str">
        <f>'（添付１ー②）設計計画'!E286</f>
        <v>新東部幹線</v>
      </c>
      <c r="F286" s="172"/>
      <c r="G286" s="173"/>
      <c r="H286" s="173"/>
      <c r="I286" s="92"/>
      <c r="J286" s="92"/>
      <c r="K286" s="211"/>
      <c r="L286" s="94">
        <f>L12-L13</f>
        <v>0</v>
      </c>
      <c r="M286" s="95">
        <f t="shared" ref="M286:S286" si="718">M12-M13</f>
        <v>0</v>
      </c>
      <c r="N286" s="95">
        <f t="shared" si="718"/>
        <v>0</v>
      </c>
      <c r="O286" s="96">
        <f t="shared" si="718"/>
        <v>0</v>
      </c>
      <c r="P286" s="95">
        <f t="shared" si="718"/>
        <v>0</v>
      </c>
      <c r="Q286" s="95">
        <f t="shared" si="718"/>
        <v>0</v>
      </c>
      <c r="R286" s="95">
        <f t="shared" si="718"/>
        <v>0</v>
      </c>
      <c r="S286" s="96">
        <f t="shared" si="718"/>
        <v>0</v>
      </c>
      <c r="T286" s="97">
        <f t="shared" ref="T286" si="719">SUM(L286:S286)</f>
        <v>0</v>
      </c>
      <c r="W286" s="16"/>
      <c r="X286" s="17"/>
      <c r="Y286" s="19"/>
      <c r="Z286" s="17"/>
      <c r="AA286" s="16"/>
      <c r="AB286" s="16"/>
      <c r="AC286" s="99"/>
      <c r="AD286" s="15"/>
      <c r="AE286" s="15"/>
      <c r="AF286" s="15"/>
      <c r="AG286" s="15"/>
      <c r="AH286" s="15"/>
      <c r="AI286" s="15"/>
      <c r="AJ286" s="15"/>
      <c r="AK286" s="15"/>
      <c r="AL286" s="15"/>
      <c r="AM286" s="23"/>
    </row>
    <row r="287" spans="1:39" x14ac:dyDescent="0.25">
      <c r="A287" s="6">
        <v>1</v>
      </c>
      <c r="B287" s="49"/>
      <c r="C287" s="100"/>
      <c r="D287" s="456" t="str">
        <f>'（添付１ー②）設計計画'!D287</f>
        <v>送水２</v>
      </c>
      <c r="E287" s="455" t="str">
        <f>'（添付１ー②）設計計画'!E287</f>
        <v>大淀送水管</v>
      </c>
      <c r="F287" s="366"/>
      <c r="G287" s="455"/>
      <c r="H287" s="455"/>
      <c r="I287" s="51"/>
      <c r="J287" s="51"/>
      <c r="K287" s="203"/>
      <c r="L287" s="84">
        <f>L14-L15</f>
        <v>0</v>
      </c>
      <c r="M287" s="85">
        <f t="shared" ref="M287:S287" si="720">M14-M15</f>
        <v>0</v>
      </c>
      <c r="N287" s="85">
        <f t="shared" si="720"/>
        <v>0</v>
      </c>
      <c r="O287" s="86">
        <f t="shared" si="720"/>
        <v>0</v>
      </c>
      <c r="P287" s="85">
        <f t="shared" si="720"/>
        <v>0</v>
      </c>
      <c r="Q287" s="85">
        <f t="shared" si="720"/>
        <v>0</v>
      </c>
      <c r="R287" s="85">
        <f t="shared" si="720"/>
        <v>0</v>
      </c>
      <c r="S287" s="86">
        <f t="shared" si="720"/>
        <v>0</v>
      </c>
      <c r="T287" s="87">
        <f t="shared" si="709"/>
        <v>0</v>
      </c>
      <c r="W287" s="16"/>
      <c r="X287" s="17"/>
      <c r="Y287" s="19"/>
      <c r="Z287" s="17"/>
      <c r="AA287" s="16"/>
      <c r="AB287" s="16"/>
      <c r="AC287" s="99"/>
      <c r="AD287" s="15"/>
      <c r="AE287" s="15"/>
      <c r="AF287" s="15"/>
      <c r="AG287" s="15"/>
      <c r="AH287" s="15"/>
      <c r="AI287" s="15"/>
      <c r="AJ287" s="15"/>
      <c r="AK287" s="15"/>
      <c r="AL287" s="15"/>
      <c r="AM287" s="23"/>
    </row>
    <row r="288" spans="1:39" x14ac:dyDescent="0.25">
      <c r="A288" s="6">
        <v>1</v>
      </c>
      <c r="B288" s="49"/>
      <c r="C288" s="171"/>
      <c r="D288" s="456" t="str">
        <f>'（添付１ー②）設計計画'!D288</f>
        <v>送水３</v>
      </c>
      <c r="E288" s="455" t="str">
        <f>'（添付１ー②）設計計画'!E288</f>
        <v>巽第１送水管</v>
      </c>
      <c r="F288" s="366"/>
      <c r="G288" s="455"/>
      <c r="H288" s="455"/>
      <c r="I288" s="51"/>
      <c r="J288" s="51"/>
      <c r="K288" s="203"/>
      <c r="L288" s="84">
        <f>L16-L17</f>
        <v>0</v>
      </c>
      <c r="M288" s="85">
        <f t="shared" ref="M288:S288" si="721">M16-M17</f>
        <v>0</v>
      </c>
      <c r="N288" s="85">
        <f t="shared" si="721"/>
        <v>0</v>
      </c>
      <c r="O288" s="86">
        <f t="shared" si="721"/>
        <v>0</v>
      </c>
      <c r="P288" s="85">
        <f t="shared" si="721"/>
        <v>0</v>
      </c>
      <c r="Q288" s="85">
        <f t="shared" si="721"/>
        <v>0</v>
      </c>
      <c r="R288" s="85">
        <f t="shared" si="721"/>
        <v>0</v>
      </c>
      <c r="S288" s="86">
        <f t="shared" si="721"/>
        <v>0</v>
      </c>
      <c r="T288" s="87">
        <f t="shared" si="709"/>
        <v>0</v>
      </c>
      <c r="W288" s="16"/>
      <c r="X288" s="17"/>
      <c r="Y288" s="19"/>
      <c r="Z288" s="17"/>
      <c r="AA288" s="16"/>
      <c r="AB288" s="16"/>
      <c r="AC288" s="99"/>
      <c r="AD288" s="15"/>
      <c r="AE288" s="15"/>
      <c r="AF288" s="15"/>
      <c r="AG288" s="15"/>
      <c r="AH288" s="15"/>
      <c r="AI288" s="15"/>
      <c r="AJ288" s="15"/>
      <c r="AK288" s="15"/>
      <c r="AL288" s="15"/>
      <c r="AM288" s="23"/>
    </row>
    <row r="289" spans="1:39" x14ac:dyDescent="0.25">
      <c r="B289" s="49"/>
      <c r="C289" s="50" t="s">
        <v>48</v>
      </c>
      <c r="D289" s="166"/>
      <c r="E289" s="51"/>
      <c r="F289" s="366"/>
      <c r="G289" s="51"/>
      <c r="H289" s="51"/>
      <c r="I289" s="51"/>
      <c r="J289" s="51"/>
      <c r="K289" s="203"/>
      <c r="L289" s="84">
        <f t="shared" ref="L289:S289" si="722">SUM(L290:L419)</f>
        <v>0</v>
      </c>
      <c r="M289" s="85">
        <f t="shared" si="722"/>
        <v>0</v>
      </c>
      <c r="N289" s="85">
        <f t="shared" si="722"/>
        <v>0</v>
      </c>
      <c r="O289" s="86">
        <f t="shared" si="722"/>
        <v>0</v>
      </c>
      <c r="P289" s="85">
        <f t="shared" si="722"/>
        <v>0</v>
      </c>
      <c r="Q289" s="85">
        <f t="shared" si="722"/>
        <v>0</v>
      </c>
      <c r="R289" s="85">
        <f t="shared" si="722"/>
        <v>0</v>
      </c>
      <c r="S289" s="86">
        <f t="shared" si="722"/>
        <v>0</v>
      </c>
      <c r="T289" s="87">
        <f t="shared" si="709"/>
        <v>0</v>
      </c>
      <c r="W289" s="16"/>
      <c r="X289" s="17"/>
      <c r="Y289" s="207"/>
      <c r="Z289" s="16"/>
      <c r="AA289" s="16"/>
      <c r="AB289" s="16"/>
      <c r="AC289" s="99"/>
      <c r="AD289" s="15"/>
      <c r="AE289" s="15"/>
      <c r="AF289" s="15"/>
      <c r="AG289" s="15"/>
      <c r="AH289" s="15"/>
      <c r="AI289" s="15"/>
      <c r="AJ289" s="15"/>
      <c r="AK289" s="15"/>
      <c r="AL289" s="15"/>
      <c r="AM289" s="23"/>
    </row>
    <row r="290" spans="1:39" x14ac:dyDescent="0.25">
      <c r="A290" s="6">
        <v>1</v>
      </c>
      <c r="B290" s="49"/>
      <c r="C290" s="100"/>
      <c r="D290" s="456" t="str">
        <f>'（添付１ー②）設計計画'!D290</f>
        <v>1-01</v>
      </c>
      <c r="E290" s="455" t="str">
        <f>'（添付１ー②）設計計画'!E290</f>
        <v>竹島枝線</v>
      </c>
      <c r="F290" s="366"/>
      <c r="G290" s="455"/>
      <c r="H290" s="455"/>
      <c r="I290" s="51"/>
      <c r="J290" s="51"/>
      <c r="K290" s="203"/>
      <c r="L290" s="84">
        <f>IF(AND(ISNUMBER(L20),ISBLANK(M20)),$T20-$T21,0)</f>
        <v>0</v>
      </c>
      <c r="M290" s="85">
        <f t="shared" ref="M290:R290" si="723">IF(AND(ISNUMBER(M20),ISBLANK(N20)),$T20-$T21,0)</f>
        <v>0</v>
      </c>
      <c r="N290" s="85">
        <f t="shared" si="723"/>
        <v>0</v>
      </c>
      <c r="O290" s="86">
        <f t="shared" si="723"/>
        <v>0</v>
      </c>
      <c r="P290" s="85">
        <f t="shared" si="723"/>
        <v>0</v>
      </c>
      <c r="Q290" s="85">
        <f t="shared" si="723"/>
        <v>0</v>
      </c>
      <c r="R290" s="85">
        <f t="shared" si="723"/>
        <v>0</v>
      </c>
      <c r="S290" s="86">
        <f>IF(ISNUMBER(S20),$T20-$T21,0)</f>
        <v>0</v>
      </c>
      <c r="T290" s="87">
        <f t="shared" si="709"/>
        <v>0</v>
      </c>
      <c r="W290" s="16"/>
      <c r="X290" s="17"/>
      <c r="Y290" s="19"/>
      <c r="Z290" s="17"/>
      <c r="AA290" s="16"/>
      <c r="AB290" s="16"/>
      <c r="AC290" s="99"/>
      <c r="AD290" s="15"/>
      <c r="AE290" s="15"/>
      <c r="AF290" s="15"/>
      <c r="AG290" s="15"/>
      <c r="AH290" s="15"/>
      <c r="AI290" s="15"/>
      <c r="AJ290" s="15"/>
      <c r="AK290" s="15"/>
      <c r="AL290" s="15"/>
      <c r="AM290" s="23"/>
    </row>
    <row r="291" spans="1:39" x14ac:dyDescent="0.25">
      <c r="A291" s="6">
        <v>1</v>
      </c>
      <c r="B291" s="49"/>
      <c r="C291" s="100"/>
      <c r="D291" s="456" t="str">
        <f>'（添付１ー②）設計計画'!D291</f>
        <v>1-02</v>
      </c>
      <c r="E291" s="455" t="str">
        <f>'（添付１ー②）設計計画'!E291</f>
        <v>竹島枝線</v>
      </c>
      <c r="F291" s="366"/>
      <c r="G291" s="455"/>
      <c r="H291" s="455"/>
      <c r="I291" s="51"/>
      <c r="J291" s="51"/>
      <c r="K291" s="203"/>
      <c r="L291" s="84">
        <f>IF(AND(ISNUMBER(L22),ISBLANK(M22)),$T22-$T23,0)</f>
        <v>0</v>
      </c>
      <c r="M291" s="85">
        <f t="shared" ref="M291:R291" si="724">IF(AND(ISNUMBER(M22),ISBLANK(N22)),$T22-$T23,0)</f>
        <v>0</v>
      </c>
      <c r="N291" s="85">
        <f t="shared" si="724"/>
        <v>0</v>
      </c>
      <c r="O291" s="86">
        <f t="shared" si="724"/>
        <v>0</v>
      </c>
      <c r="P291" s="85">
        <f t="shared" si="724"/>
        <v>0</v>
      </c>
      <c r="Q291" s="85">
        <f t="shared" si="724"/>
        <v>0</v>
      </c>
      <c r="R291" s="85">
        <f t="shared" si="724"/>
        <v>0</v>
      </c>
      <c r="S291" s="86">
        <f>IF(ISNUMBER(S22),$T22-$T23,0)</f>
        <v>0</v>
      </c>
      <c r="T291" s="87">
        <f t="shared" ref="T291:T354" si="725">SUM(L291:S291)</f>
        <v>0</v>
      </c>
      <c r="W291" s="16"/>
      <c r="X291" s="17"/>
      <c r="Y291" s="19"/>
      <c r="Z291" s="17"/>
      <c r="AA291" s="16"/>
      <c r="AB291" s="16"/>
      <c r="AC291" s="99"/>
      <c r="AD291" s="15"/>
      <c r="AE291" s="15"/>
      <c r="AF291" s="15"/>
      <c r="AG291" s="15"/>
      <c r="AH291" s="15"/>
      <c r="AI291" s="15"/>
      <c r="AJ291" s="15"/>
      <c r="AK291" s="15"/>
      <c r="AL291" s="15"/>
      <c r="AM291" s="23"/>
    </row>
    <row r="292" spans="1:39" x14ac:dyDescent="0.25">
      <c r="A292" s="6">
        <v>1</v>
      </c>
      <c r="B292" s="49"/>
      <c r="C292" s="100"/>
      <c r="D292" s="456" t="str">
        <f>'（添付１ー②）設計計画'!D292</f>
        <v>1-03</v>
      </c>
      <c r="E292" s="455" t="str">
        <f>'（添付１ー②）設計計画'!E292</f>
        <v>淀川北部幹線</v>
      </c>
      <c r="F292" s="366"/>
      <c r="G292" s="455"/>
      <c r="H292" s="455"/>
      <c r="I292" s="51"/>
      <c r="J292" s="51"/>
      <c r="K292" s="203"/>
      <c r="L292" s="84">
        <f>IF(AND(ISNUMBER(L24),ISBLANK(M24)),$T24-$T25,0)</f>
        <v>0</v>
      </c>
      <c r="M292" s="85">
        <f t="shared" ref="M292:R292" si="726">IF(AND(ISNUMBER(M24),ISBLANK(N24)),$T24-$T25,0)</f>
        <v>0</v>
      </c>
      <c r="N292" s="85">
        <f t="shared" si="726"/>
        <v>0</v>
      </c>
      <c r="O292" s="86">
        <f t="shared" si="726"/>
        <v>0</v>
      </c>
      <c r="P292" s="85">
        <f t="shared" si="726"/>
        <v>0</v>
      </c>
      <c r="Q292" s="85">
        <f t="shared" si="726"/>
        <v>0</v>
      </c>
      <c r="R292" s="85">
        <f t="shared" si="726"/>
        <v>0</v>
      </c>
      <c r="S292" s="86">
        <f>IF(ISNUMBER(S24),$T24-$T25,0)</f>
        <v>0</v>
      </c>
      <c r="T292" s="87">
        <f t="shared" si="725"/>
        <v>0</v>
      </c>
      <c r="W292" s="16"/>
      <c r="X292" s="17"/>
      <c r="Y292" s="19"/>
      <c r="Z292" s="17"/>
      <c r="AA292" s="16"/>
      <c r="AB292" s="16"/>
      <c r="AC292" s="99"/>
      <c r="AD292" s="15"/>
      <c r="AE292" s="15"/>
      <c r="AF292" s="15"/>
      <c r="AG292" s="15"/>
      <c r="AH292" s="15"/>
      <c r="AI292" s="15"/>
      <c r="AJ292" s="15"/>
      <c r="AK292" s="15"/>
      <c r="AL292" s="15"/>
      <c r="AM292" s="23"/>
    </row>
    <row r="293" spans="1:39" x14ac:dyDescent="0.25">
      <c r="A293" s="6">
        <v>1</v>
      </c>
      <c r="B293" s="49"/>
      <c r="C293" s="100"/>
      <c r="D293" s="456" t="str">
        <f>'（添付１ー②）設計計画'!D293</f>
        <v>1-04</v>
      </c>
      <c r="E293" s="455" t="str">
        <f>'（添付１ー②）設計計画'!E293</f>
        <v>野中枝線</v>
      </c>
      <c r="F293" s="366"/>
      <c r="G293" s="455"/>
      <c r="H293" s="455"/>
      <c r="I293" s="51"/>
      <c r="J293" s="51"/>
      <c r="K293" s="203"/>
      <c r="L293" s="84">
        <f>IF(AND(ISNUMBER(L26),ISBLANK(M26)),$T26-$T27,0)</f>
        <v>0</v>
      </c>
      <c r="M293" s="85">
        <f t="shared" ref="M293:R293" si="727">IF(AND(ISNUMBER(M26),ISBLANK(N26)),$T26-$T27,0)</f>
        <v>0</v>
      </c>
      <c r="N293" s="85">
        <f t="shared" si="727"/>
        <v>0</v>
      </c>
      <c r="O293" s="86">
        <f t="shared" si="727"/>
        <v>0</v>
      </c>
      <c r="P293" s="85">
        <f t="shared" si="727"/>
        <v>0</v>
      </c>
      <c r="Q293" s="85">
        <f t="shared" si="727"/>
        <v>0</v>
      </c>
      <c r="R293" s="85">
        <f t="shared" si="727"/>
        <v>0</v>
      </c>
      <c r="S293" s="86">
        <f>IF(ISNUMBER(S26),$T26-$T27,0)</f>
        <v>0</v>
      </c>
      <c r="T293" s="87">
        <f t="shared" si="725"/>
        <v>0</v>
      </c>
      <c r="W293" s="16"/>
      <c r="X293" s="17"/>
      <c r="Y293" s="19"/>
      <c r="Z293" s="17"/>
      <c r="AA293" s="16"/>
      <c r="AB293" s="16"/>
      <c r="AC293" s="99"/>
      <c r="AD293" s="15"/>
      <c r="AE293" s="15"/>
      <c r="AF293" s="15"/>
      <c r="AG293" s="15"/>
      <c r="AH293" s="15"/>
      <c r="AI293" s="15"/>
      <c r="AJ293" s="15"/>
      <c r="AK293" s="15"/>
      <c r="AL293" s="15"/>
      <c r="AM293" s="23"/>
    </row>
    <row r="294" spans="1:39" x14ac:dyDescent="0.25">
      <c r="A294" s="6">
        <v>1</v>
      </c>
      <c r="B294" s="49"/>
      <c r="C294" s="100"/>
      <c r="D294" s="456" t="str">
        <f>'（添付１ー②）設計計画'!D294</f>
        <v>1-05</v>
      </c>
      <c r="E294" s="455" t="str">
        <f>'（添付１ー②）設計計画'!E294</f>
        <v>十三枝線</v>
      </c>
      <c r="F294" s="366"/>
      <c r="G294" s="455"/>
      <c r="H294" s="455"/>
      <c r="I294" s="51"/>
      <c r="J294" s="51"/>
      <c r="K294" s="203"/>
      <c r="L294" s="84">
        <f>IF(AND(ISNUMBER(L28),ISBLANK(M28)),$T28-$T29,0)</f>
        <v>0</v>
      </c>
      <c r="M294" s="85">
        <f t="shared" ref="M294:R294" si="728">IF(AND(ISNUMBER(M28),ISBLANK(N28)),$T28-$T29,0)</f>
        <v>0</v>
      </c>
      <c r="N294" s="85">
        <f t="shared" si="728"/>
        <v>0</v>
      </c>
      <c r="O294" s="86">
        <f t="shared" si="728"/>
        <v>0</v>
      </c>
      <c r="P294" s="85">
        <f t="shared" si="728"/>
        <v>0</v>
      </c>
      <c r="Q294" s="85">
        <f t="shared" si="728"/>
        <v>0</v>
      </c>
      <c r="R294" s="85">
        <f t="shared" si="728"/>
        <v>0</v>
      </c>
      <c r="S294" s="86">
        <f>IF(ISNUMBER(S28),$T28-$T29,0)</f>
        <v>0</v>
      </c>
      <c r="T294" s="87">
        <f t="shared" si="725"/>
        <v>0</v>
      </c>
      <c r="W294" s="16"/>
      <c r="X294" s="17"/>
      <c r="Y294" s="19"/>
      <c r="Z294" s="17"/>
      <c r="AA294" s="16"/>
      <c r="AB294" s="16"/>
      <c r="AC294" s="99"/>
      <c r="AD294" s="15"/>
      <c r="AE294" s="15"/>
      <c r="AF294" s="15"/>
      <c r="AG294" s="15"/>
      <c r="AH294" s="15"/>
      <c r="AI294" s="15"/>
      <c r="AJ294" s="15"/>
      <c r="AK294" s="15"/>
      <c r="AL294" s="15"/>
      <c r="AM294" s="23"/>
    </row>
    <row r="295" spans="1:39" x14ac:dyDescent="0.25">
      <c r="A295" s="6">
        <v>1</v>
      </c>
      <c r="B295" s="49"/>
      <c r="C295" s="100"/>
      <c r="D295" s="456" t="str">
        <f>'（添付１ー②）設計計画'!D295</f>
        <v>1-06</v>
      </c>
      <c r="E295" s="455" t="str">
        <f>'（添付１ー②）設計計画'!E295</f>
        <v>十三枝線</v>
      </c>
      <c r="F295" s="366"/>
      <c r="G295" s="455"/>
      <c r="H295" s="455"/>
      <c r="I295" s="51"/>
      <c r="J295" s="51"/>
      <c r="K295" s="203"/>
      <c r="L295" s="84">
        <f>IF(AND(ISNUMBER(L30),ISBLANK(M30)),$T30-$T31,0)</f>
        <v>0</v>
      </c>
      <c r="M295" s="85">
        <f t="shared" ref="M295:R295" si="729">IF(AND(ISNUMBER(M30),ISBLANK(N30)),$T30-$T31,0)</f>
        <v>0</v>
      </c>
      <c r="N295" s="85">
        <f t="shared" si="729"/>
        <v>0</v>
      </c>
      <c r="O295" s="86">
        <f t="shared" si="729"/>
        <v>0</v>
      </c>
      <c r="P295" s="85">
        <f t="shared" si="729"/>
        <v>0</v>
      </c>
      <c r="Q295" s="85">
        <f t="shared" si="729"/>
        <v>0</v>
      </c>
      <c r="R295" s="85">
        <f t="shared" si="729"/>
        <v>0</v>
      </c>
      <c r="S295" s="86">
        <f>IF(ISNUMBER(S30),$T30-$T31,0)</f>
        <v>0</v>
      </c>
      <c r="T295" s="87">
        <f t="shared" si="725"/>
        <v>0</v>
      </c>
      <c r="W295" s="16"/>
      <c r="X295" s="17"/>
      <c r="Y295" s="19"/>
      <c r="Z295" s="17"/>
      <c r="AA295" s="16"/>
      <c r="AB295" s="16"/>
      <c r="AC295" s="99"/>
      <c r="AD295" s="15"/>
      <c r="AE295" s="15"/>
      <c r="AF295" s="15"/>
      <c r="AG295" s="15"/>
      <c r="AH295" s="15"/>
      <c r="AI295" s="15"/>
      <c r="AJ295" s="15"/>
      <c r="AK295" s="15"/>
      <c r="AL295" s="15"/>
      <c r="AM295" s="23"/>
    </row>
    <row r="296" spans="1:39" x14ac:dyDescent="0.25">
      <c r="A296" s="6">
        <v>1</v>
      </c>
      <c r="B296" s="49"/>
      <c r="C296" s="100"/>
      <c r="D296" s="456" t="str">
        <f>'（添付１ー②）設計計画'!D296</f>
        <v>1-07</v>
      </c>
      <c r="E296" s="455" t="str">
        <f>'（添付１ー②）設計計画'!E296</f>
        <v>淀川北部幹線</v>
      </c>
      <c r="F296" s="366"/>
      <c r="G296" s="455"/>
      <c r="H296" s="455"/>
      <c r="I296" s="51"/>
      <c r="J296" s="51"/>
      <c r="K296" s="203"/>
      <c r="L296" s="84">
        <f>IF(AND(ISNUMBER(L32),ISBLANK(M32)),$T32-$T33,0)</f>
        <v>0</v>
      </c>
      <c r="M296" s="85">
        <f t="shared" ref="M296:R296" si="730">IF(AND(ISNUMBER(M32),ISBLANK(N32)),$T32-$T33,0)</f>
        <v>0</v>
      </c>
      <c r="N296" s="85">
        <f t="shared" si="730"/>
        <v>0</v>
      </c>
      <c r="O296" s="86">
        <f t="shared" si="730"/>
        <v>0</v>
      </c>
      <c r="P296" s="85">
        <f t="shared" si="730"/>
        <v>0</v>
      </c>
      <c r="Q296" s="85">
        <f t="shared" si="730"/>
        <v>0</v>
      </c>
      <c r="R296" s="85">
        <f t="shared" si="730"/>
        <v>0</v>
      </c>
      <c r="S296" s="86">
        <f>IF(ISNUMBER(S32),$T32-$T33,0)</f>
        <v>0</v>
      </c>
      <c r="T296" s="87">
        <f t="shared" si="725"/>
        <v>0</v>
      </c>
      <c r="W296" s="16"/>
      <c r="X296" s="17"/>
      <c r="Y296" s="19"/>
      <c r="Z296" s="17"/>
      <c r="AA296" s="16"/>
      <c r="AB296" s="16"/>
      <c r="AC296" s="99"/>
      <c r="AD296" s="15"/>
      <c r="AE296" s="15"/>
      <c r="AF296" s="15"/>
      <c r="AG296" s="15"/>
      <c r="AH296" s="15"/>
      <c r="AI296" s="15"/>
      <c r="AJ296" s="15"/>
      <c r="AK296" s="15"/>
      <c r="AL296" s="15"/>
      <c r="AM296" s="23"/>
    </row>
    <row r="297" spans="1:39" x14ac:dyDescent="0.25">
      <c r="A297" s="6">
        <v>1</v>
      </c>
      <c r="B297" s="49"/>
      <c r="C297" s="100"/>
      <c r="D297" s="456" t="str">
        <f>'（添付１ー②）設計計画'!D297</f>
        <v>1-08</v>
      </c>
      <c r="E297" s="455" t="str">
        <f>'（添付１ー②）設計計画'!E297</f>
        <v>新庄幹線</v>
      </c>
      <c r="F297" s="366"/>
      <c r="G297" s="455"/>
      <c r="H297" s="455"/>
      <c r="I297" s="51"/>
      <c r="J297" s="51"/>
      <c r="K297" s="203"/>
      <c r="L297" s="84">
        <f>IF(AND(ISNUMBER(L34),ISBLANK(M34)),$T34-$T35,0)</f>
        <v>0</v>
      </c>
      <c r="M297" s="85">
        <f t="shared" ref="M297:R297" si="731">IF(AND(ISNUMBER(M34),ISBLANK(N34)),$T34-$T35,0)</f>
        <v>0</v>
      </c>
      <c r="N297" s="85">
        <f t="shared" si="731"/>
        <v>0</v>
      </c>
      <c r="O297" s="86">
        <f t="shared" si="731"/>
        <v>0</v>
      </c>
      <c r="P297" s="85">
        <f t="shared" si="731"/>
        <v>0</v>
      </c>
      <c r="Q297" s="85">
        <f t="shared" si="731"/>
        <v>0</v>
      </c>
      <c r="R297" s="85">
        <f t="shared" si="731"/>
        <v>0</v>
      </c>
      <c r="S297" s="86">
        <f>IF(ISNUMBER(S34),$T34-$T35,0)</f>
        <v>0</v>
      </c>
      <c r="T297" s="87">
        <f t="shared" si="725"/>
        <v>0</v>
      </c>
      <c r="W297" s="16"/>
      <c r="X297" s="17"/>
      <c r="Y297" s="19"/>
      <c r="Z297" s="17"/>
      <c r="AA297" s="16"/>
      <c r="AB297" s="16"/>
      <c r="AC297" s="99"/>
      <c r="AD297" s="15"/>
      <c r="AE297" s="15"/>
      <c r="AF297" s="15"/>
      <c r="AG297" s="15"/>
      <c r="AH297" s="15"/>
      <c r="AI297" s="15"/>
      <c r="AJ297" s="15"/>
      <c r="AK297" s="15"/>
      <c r="AL297" s="15"/>
      <c r="AM297" s="23"/>
    </row>
    <row r="298" spans="1:39" x14ac:dyDescent="0.25">
      <c r="A298" s="6">
        <v>1</v>
      </c>
      <c r="B298" s="49"/>
      <c r="C298" s="100"/>
      <c r="D298" s="456" t="str">
        <f>'（添付１ー②）設計計画'!D298</f>
        <v>1-09</v>
      </c>
      <c r="E298" s="455" t="str">
        <f>'（添付１ー②）設計計画'!E298</f>
        <v>新庄幹線</v>
      </c>
      <c r="F298" s="366"/>
      <c r="G298" s="455"/>
      <c r="H298" s="455"/>
      <c r="I298" s="51"/>
      <c r="J298" s="51"/>
      <c r="K298" s="203"/>
      <c r="L298" s="84">
        <f>IF(AND(ISNUMBER(L36),ISBLANK(M36)),$T36-$T37,0)</f>
        <v>0</v>
      </c>
      <c r="M298" s="85">
        <f t="shared" ref="M298:R298" si="732">IF(AND(ISNUMBER(M36),ISBLANK(N36)),$T36-$T37,0)</f>
        <v>0</v>
      </c>
      <c r="N298" s="85">
        <f t="shared" si="732"/>
        <v>0</v>
      </c>
      <c r="O298" s="86">
        <f t="shared" si="732"/>
        <v>0</v>
      </c>
      <c r="P298" s="85">
        <f t="shared" si="732"/>
        <v>0</v>
      </c>
      <c r="Q298" s="85">
        <f t="shared" si="732"/>
        <v>0</v>
      </c>
      <c r="R298" s="85">
        <f t="shared" si="732"/>
        <v>0</v>
      </c>
      <c r="S298" s="86">
        <f>IF(ISNUMBER(S36),$T36-$T37,0)</f>
        <v>0</v>
      </c>
      <c r="T298" s="87">
        <f t="shared" si="725"/>
        <v>0</v>
      </c>
      <c r="W298" s="16"/>
      <c r="X298" s="17"/>
      <c r="Y298" s="19"/>
      <c r="Z298" s="17"/>
      <c r="AA298" s="16"/>
      <c r="AB298" s="16"/>
      <c r="AC298" s="99"/>
      <c r="AD298" s="15"/>
      <c r="AE298" s="15"/>
      <c r="AF298" s="15"/>
      <c r="AG298" s="15"/>
      <c r="AH298" s="15"/>
      <c r="AI298" s="15"/>
      <c r="AJ298" s="15"/>
      <c r="AK298" s="15"/>
      <c r="AL298" s="15"/>
      <c r="AM298" s="23"/>
    </row>
    <row r="299" spans="1:39" x14ac:dyDescent="0.25">
      <c r="A299" s="6">
        <v>1</v>
      </c>
      <c r="B299" s="49"/>
      <c r="C299" s="100"/>
      <c r="D299" s="456" t="str">
        <f>'（添付１ー②）設計計画'!D299</f>
        <v>1-10</v>
      </c>
      <c r="E299" s="455" t="str">
        <f>'（添付１ー②）設計計画'!E299</f>
        <v>上新庄枝線</v>
      </c>
      <c r="F299" s="366"/>
      <c r="G299" s="455"/>
      <c r="H299" s="455"/>
      <c r="I299" s="51"/>
      <c r="J299" s="51"/>
      <c r="K299" s="203"/>
      <c r="L299" s="84">
        <f>IF(AND(ISNUMBER(L38),ISBLANK(M38)),$T38-$T39,0)</f>
        <v>0</v>
      </c>
      <c r="M299" s="85">
        <f t="shared" ref="M299:R299" si="733">IF(AND(ISNUMBER(M38),ISBLANK(N38)),$T38-$T39,0)</f>
        <v>0</v>
      </c>
      <c r="N299" s="85">
        <f t="shared" si="733"/>
        <v>0</v>
      </c>
      <c r="O299" s="86">
        <f t="shared" si="733"/>
        <v>0</v>
      </c>
      <c r="P299" s="85">
        <f t="shared" si="733"/>
        <v>0</v>
      </c>
      <c r="Q299" s="85">
        <f t="shared" si="733"/>
        <v>0</v>
      </c>
      <c r="R299" s="85">
        <f t="shared" si="733"/>
        <v>0</v>
      </c>
      <c r="S299" s="86">
        <f>IF(ISNUMBER(S38),$T38-$T39,0)</f>
        <v>0</v>
      </c>
      <c r="T299" s="87">
        <f t="shared" si="725"/>
        <v>0</v>
      </c>
      <c r="W299" s="16"/>
      <c r="X299" s="17"/>
      <c r="Y299" s="19"/>
      <c r="Z299" s="17"/>
      <c r="AA299" s="16"/>
      <c r="AB299" s="16"/>
      <c r="AC299" s="99"/>
      <c r="AD299" s="15"/>
      <c r="AE299" s="15"/>
      <c r="AF299" s="15"/>
      <c r="AG299" s="15"/>
      <c r="AH299" s="15"/>
      <c r="AI299" s="15"/>
      <c r="AJ299" s="15"/>
      <c r="AK299" s="15"/>
      <c r="AL299" s="15"/>
      <c r="AM299" s="23"/>
    </row>
    <row r="300" spans="1:39" x14ac:dyDescent="0.25">
      <c r="A300" s="6">
        <v>1</v>
      </c>
      <c r="B300" s="49"/>
      <c r="C300" s="100"/>
      <c r="D300" s="473" t="str">
        <f>'（添付１ー②）設計計画'!D300</f>
        <v>1-11</v>
      </c>
      <c r="E300" s="154" t="str">
        <f>'（添付１ー②）設計計画'!E300</f>
        <v>小松枝線</v>
      </c>
      <c r="F300" s="488"/>
      <c r="G300" s="154"/>
      <c r="H300" s="154"/>
      <c r="I300" s="88"/>
      <c r="J300" s="88"/>
      <c r="K300" s="490"/>
      <c r="L300" s="53">
        <f>IF(AND(ISNUMBER(L40),ISBLANK(M40)),$T40-$T41,0)</f>
        <v>0</v>
      </c>
      <c r="M300" s="54">
        <f t="shared" ref="M300:R300" si="734">IF(AND(ISNUMBER(M40),ISBLANK(N40)),$T40-$T41,0)</f>
        <v>0</v>
      </c>
      <c r="N300" s="54">
        <f t="shared" si="734"/>
        <v>0</v>
      </c>
      <c r="O300" s="55">
        <f t="shared" si="734"/>
        <v>0</v>
      </c>
      <c r="P300" s="54">
        <f t="shared" si="734"/>
        <v>0</v>
      </c>
      <c r="Q300" s="54">
        <f t="shared" si="734"/>
        <v>0</v>
      </c>
      <c r="R300" s="54">
        <f t="shared" si="734"/>
        <v>0</v>
      </c>
      <c r="S300" s="55">
        <f>IF(ISNUMBER(S40),$T40-$T41,0)</f>
        <v>0</v>
      </c>
      <c r="T300" s="56">
        <f t="shared" si="725"/>
        <v>0</v>
      </c>
      <c r="W300" s="16"/>
      <c r="X300" s="17"/>
      <c r="Y300" s="19"/>
      <c r="Z300" s="17"/>
      <c r="AA300" s="16"/>
      <c r="AB300" s="16"/>
      <c r="AC300" s="99"/>
      <c r="AD300" s="15"/>
      <c r="AE300" s="15"/>
      <c r="AF300" s="15"/>
      <c r="AG300" s="15"/>
      <c r="AH300" s="15"/>
      <c r="AI300" s="15"/>
      <c r="AJ300" s="15"/>
      <c r="AK300" s="15"/>
      <c r="AL300" s="15"/>
      <c r="AM300" s="23"/>
    </row>
    <row r="301" spans="1:39" x14ac:dyDescent="0.25">
      <c r="A301" s="6">
        <v>1</v>
      </c>
      <c r="B301" s="49"/>
      <c r="C301" s="100"/>
      <c r="D301" s="187" t="str">
        <f>'（添付１ー②）設計計画'!D301</f>
        <v>2-01</v>
      </c>
      <c r="E301" s="168" t="str">
        <f>'（添付１ー②）設計計画'!E301</f>
        <v>高見枝線</v>
      </c>
      <c r="F301" s="167"/>
      <c r="G301" s="168"/>
      <c r="H301" s="168"/>
      <c r="I301" s="59"/>
      <c r="J301" s="59"/>
      <c r="K301" s="209"/>
      <c r="L301" s="61">
        <f>IF(AND(ISNUMBER(L42),ISBLANK(M42)),$T42-$T43,0)</f>
        <v>0</v>
      </c>
      <c r="M301" s="62">
        <f t="shared" ref="M301:R301" si="735">IF(AND(ISNUMBER(M42),ISBLANK(N42)),$T42-$T43,0)</f>
        <v>0</v>
      </c>
      <c r="N301" s="62">
        <f t="shared" si="735"/>
        <v>0</v>
      </c>
      <c r="O301" s="63">
        <f t="shared" si="735"/>
        <v>0</v>
      </c>
      <c r="P301" s="62">
        <f t="shared" si="735"/>
        <v>0</v>
      </c>
      <c r="Q301" s="62">
        <f t="shared" si="735"/>
        <v>0</v>
      </c>
      <c r="R301" s="62">
        <f t="shared" si="735"/>
        <v>0</v>
      </c>
      <c r="S301" s="63">
        <f>IF(ISNUMBER(S42),$T42-$T43,0)</f>
        <v>0</v>
      </c>
      <c r="T301" s="64">
        <f t="shared" si="725"/>
        <v>0</v>
      </c>
      <c r="W301" s="16"/>
      <c r="X301" s="17"/>
      <c r="Y301" s="19"/>
      <c r="Z301" s="17"/>
      <c r="AA301" s="16"/>
      <c r="AB301" s="16"/>
      <c r="AC301" s="99"/>
      <c r="AD301" s="15"/>
      <c r="AE301" s="15"/>
      <c r="AF301" s="15"/>
      <c r="AG301" s="15"/>
      <c r="AH301" s="15"/>
      <c r="AI301" s="15"/>
      <c r="AJ301" s="15"/>
      <c r="AK301" s="15"/>
      <c r="AL301" s="15"/>
      <c r="AM301" s="23"/>
    </row>
    <row r="302" spans="1:39" x14ac:dyDescent="0.25">
      <c r="B302" s="49"/>
      <c r="C302" s="100"/>
      <c r="D302" s="189" t="str">
        <f>'（添付１ー②）設計計画'!D302</f>
        <v>2-01</v>
      </c>
      <c r="E302" s="173" t="str">
        <f>'（添付１ー②）設計計画'!E302</f>
        <v>高見枝線</v>
      </c>
      <c r="F302" s="172"/>
      <c r="G302" s="173"/>
      <c r="H302" s="173"/>
      <c r="I302" s="92"/>
      <c r="J302" s="92"/>
      <c r="K302" s="211"/>
      <c r="L302" s="94">
        <f>IF(AND(ISNUMBER(L44),ISBLANK(M44)),$T44-$T45,0)</f>
        <v>0</v>
      </c>
      <c r="M302" s="95">
        <f t="shared" ref="M302:R302" si="736">IF(AND(ISNUMBER(M44),ISBLANK(N44)),$T44-$T45,0)</f>
        <v>0</v>
      </c>
      <c r="N302" s="95">
        <f t="shared" si="736"/>
        <v>0</v>
      </c>
      <c r="O302" s="96">
        <f t="shared" si="736"/>
        <v>0</v>
      </c>
      <c r="P302" s="95">
        <f t="shared" si="736"/>
        <v>0</v>
      </c>
      <c r="Q302" s="95">
        <f t="shared" si="736"/>
        <v>0</v>
      </c>
      <c r="R302" s="95">
        <f t="shared" si="736"/>
        <v>0</v>
      </c>
      <c r="S302" s="96">
        <f>IF(ISNUMBER(S44),$T44-$T45,0)</f>
        <v>0</v>
      </c>
      <c r="T302" s="97">
        <f t="shared" si="725"/>
        <v>0</v>
      </c>
      <c r="W302" s="16"/>
      <c r="X302" s="17"/>
      <c r="Y302" s="19"/>
      <c r="Z302" s="17"/>
      <c r="AA302" s="16"/>
      <c r="AB302" s="16"/>
      <c r="AC302" s="99"/>
      <c r="AD302" s="15"/>
      <c r="AE302" s="15"/>
      <c r="AF302" s="15"/>
      <c r="AG302" s="15"/>
      <c r="AH302" s="15"/>
      <c r="AI302" s="15"/>
      <c r="AJ302" s="15"/>
      <c r="AK302" s="15"/>
      <c r="AL302" s="15"/>
      <c r="AM302" s="23"/>
    </row>
    <row r="303" spans="1:39" x14ac:dyDescent="0.25">
      <c r="A303" s="6">
        <v>1</v>
      </c>
      <c r="B303" s="49"/>
      <c r="C303" s="100"/>
      <c r="D303" s="187" t="str">
        <f>'（添付１ー②）設計計画'!D303</f>
        <v>2-02</v>
      </c>
      <c r="E303" s="168" t="str">
        <f>'（添付１ー②）設計計画'!E303</f>
        <v>淀川北部幹線</v>
      </c>
      <c r="F303" s="167"/>
      <c r="G303" s="168"/>
      <c r="H303" s="168"/>
      <c r="I303" s="59"/>
      <c r="J303" s="59"/>
      <c r="K303" s="209"/>
      <c r="L303" s="61">
        <f>IF(AND(ISNUMBER(L46),ISBLANK(M46)),$T46-$T47,0)</f>
        <v>0</v>
      </c>
      <c r="M303" s="62">
        <f t="shared" ref="M303:R303" si="737">IF(AND(ISNUMBER(M46),ISBLANK(N46)),$T46-$T47,0)</f>
        <v>0</v>
      </c>
      <c r="N303" s="62">
        <f t="shared" si="737"/>
        <v>0</v>
      </c>
      <c r="O303" s="63">
        <f t="shared" si="737"/>
        <v>0</v>
      </c>
      <c r="P303" s="62">
        <f t="shared" si="737"/>
        <v>0</v>
      </c>
      <c r="Q303" s="62">
        <f t="shared" si="737"/>
        <v>0</v>
      </c>
      <c r="R303" s="62">
        <f t="shared" si="737"/>
        <v>0</v>
      </c>
      <c r="S303" s="63">
        <f>IF(ISNUMBER(S46),$T46-$T47,0)</f>
        <v>0</v>
      </c>
      <c r="T303" s="64">
        <f t="shared" si="725"/>
        <v>0</v>
      </c>
      <c r="W303" s="16"/>
      <c r="X303" s="17"/>
      <c r="Y303" s="19"/>
      <c r="Z303" s="17"/>
      <c r="AA303" s="16"/>
      <c r="AB303" s="16"/>
      <c r="AC303" s="99"/>
      <c r="AD303" s="15"/>
      <c r="AE303" s="15"/>
      <c r="AF303" s="15"/>
      <c r="AG303" s="15"/>
      <c r="AH303" s="15"/>
      <c r="AI303" s="15"/>
      <c r="AJ303" s="15"/>
      <c r="AK303" s="15"/>
      <c r="AL303" s="15"/>
      <c r="AM303" s="23"/>
    </row>
    <row r="304" spans="1:39" x14ac:dyDescent="0.25">
      <c r="B304" s="49"/>
      <c r="C304" s="100"/>
      <c r="D304" s="188" t="str">
        <f>'（添付１ー②）設計計画'!D304</f>
        <v>2-02</v>
      </c>
      <c r="E304" s="170" t="str">
        <f>'（添付１ー②）設計計画'!E304</f>
        <v>梅香枝線</v>
      </c>
      <c r="F304" s="169"/>
      <c r="G304" s="170"/>
      <c r="H304" s="170"/>
      <c r="I304" s="102"/>
      <c r="J304" s="102"/>
      <c r="K304" s="210"/>
      <c r="L304" s="104">
        <f>IF(AND(ISNUMBER(L48),ISBLANK(M48)),$T48-$T49,0)</f>
        <v>0</v>
      </c>
      <c r="M304" s="105">
        <f t="shared" ref="M304:R304" si="738">IF(AND(ISNUMBER(M48),ISBLANK(N48)),$T48-$T49,0)</f>
        <v>0</v>
      </c>
      <c r="N304" s="105">
        <f t="shared" si="738"/>
        <v>0</v>
      </c>
      <c r="O304" s="106">
        <f t="shared" si="738"/>
        <v>0</v>
      </c>
      <c r="P304" s="105">
        <f t="shared" si="738"/>
        <v>0</v>
      </c>
      <c r="Q304" s="105">
        <f t="shared" si="738"/>
        <v>0</v>
      </c>
      <c r="R304" s="105">
        <f t="shared" si="738"/>
        <v>0</v>
      </c>
      <c r="S304" s="106">
        <f>IF(ISNUMBER(S48),$T48-$T49,0)</f>
        <v>0</v>
      </c>
      <c r="T304" s="107">
        <f t="shared" si="725"/>
        <v>0</v>
      </c>
      <c r="W304" s="16"/>
      <c r="X304" s="17"/>
      <c r="Y304" s="19"/>
      <c r="Z304" s="17"/>
      <c r="AA304" s="16"/>
      <c r="AB304" s="16"/>
      <c r="AC304" s="99"/>
      <c r="AD304" s="15"/>
      <c r="AE304" s="15"/>
      <c r="AF304" s="15"/>
      <c r="AG304" s="15"/>
      <c r="AH304" s="15"/>
      <c r="AI304" s="15"/>
      <c r="AJ304" s="15"/>
      <c r="AK304" s="15"/>
      <c r="AL304" s="15"/>
      <c r="AM304" s="23"/>
    </row>
    <row r="305" spans="1:39" x14ac:dyDescent="0.25">
      <c r="B305" s="49"/>
      <c r="C305" s="100"/>
      <c r="D305" s="189" t="str">
        <f>'（添付１ー②）設計計画'!D305</f>
        <v>2-02</v>
      </c>
      <c r="E305" s="173" t="str">
        <f>'（添付１ー②）設計計画'!E305</f>
        <v>梅香枝線</v>
      </c>
      <c r="F305" s="172"/>
      <c r="G305" s="173"/>
      <c r="H305" s="173"/>
      <c r="I305" s="92"/>
      <c r="J305" s="92"/>
      <c r="K305" s="211"/>
      <c r="L305" s="94">
        <f>IF(AND(ISNUMBER(L50),ISBLANK(M50)),$T50-$T51,0)</f>
        <v>0</v>
      </c>
      <c r="M305" s="95">
        <f t="shared" ref="M305:R305" si="739">IF(AND(ISNUMBER(M50),ISBLANK(N50)),$T50-$T51,0)</f>
        <v>0</v>
      </c>
      <c r="N305" s="95">
        <f t="shared" si="739"/>
        <v>0</v>
      </c>
      <c r="O305" s="96">
        <f t="shared" si="739"/>
        <v>0</v>
      </c>
      <c r="P305" s="95">
        <f t="shared" si="739"/>
        <v>0</v>
      </c>
      <c r="Q305" s="95">
        <f t="shared" si="739"/>
        <v>0</v>
      </c>
      <c r="R305" s="95">
        <f t="shared" si="739"/>
        <v>0</v>
      </c>
      <c r="S305" s="96">
        <f>IF(ISNUMBER(S50),$T50-$T51,0)</f>
        <v>0</v>
      </c>
      <c r="T305" s="97">
        <f t="shared" si="725"/>
        <v>0</v>
      </c>
      <c r="W305" s="16"/>
      <c r="X305" s="17"/>
      <c r="Y305" s="19"/>
      <c r="Z305" s="17"/>
      <c r="AA305" s="16"/>
      <c r="AB305" s="16"/>
      <c r="AC305" s="99"/>
      <c r="AD305" s="15"/>
      <c r="AE305" s="15"/>
      <c r="AF305" s="15"/>
      <c r="AG305" s="15"/>
      <c r="AH305" s="15"/>
      <c r="AI305" s="15"/>
      <c r="AJ305" s="15"/>
      <c r="AK305" s="15"/>
      <c r="AL305" s="15"/>
      <c r="AM305" s="23"/>
    </row>
    <row r="306" spans="1:39" x14ac:dyDescent="0.25">
      <c r="A306" s="6">
        <v>1</v>
      </c>
      <c r="B306" s="49"/>
      <c r="C306" s="100"/>
      <c r="D306" s="187" t="str">
        <f>'（添付１ー②）設計計画'!D306</f>
        <v>2-03</v>
      </c>
      <c r="E306" s="168" t="str">
        <f>'（添付１ー②）設計計画'!E306</f>
        <v>春日出枝線</v>
      </c>
      <c r="F306" s="167"/>
      <c r="G306" s="168"/>
      <c r="H306" s="168"/>
      <c r="I306" s="59"/>
      <c r="J306" s="59"/>
      <c r="K306" s="209"/>
      <c r="L306" s="61">
        <f>IF(AND(ISNUMBER(L52),ISBLANK(M52)),$T52-$T53,0)</f>
        <v>0</v>
      </c>
      <c r="M306" s="62">
        <f t="shared" ref="M306:R306" si="740">IF(AND(ISNUMBER(M52),ISBLANK(N52)),$T52-$T53,0)</f>
        <v>0</v>
      </c>
      <c r="N306" s="62">
        <f t="shared" si="740"/>
        <v>0</v>
      </c>
      <c r="O306" s="63">
        <f t="shared" si="740"/>
        <v>0</v>
      </c>
      <c r="P306" s="62">
        <f t="shared" si="740"/>
        <v>0</v>
      </c>
      <c r="Q306" s="62">
        <f t="shared" si="740"/>
        <v>0</v>
      </c>
      <c r="R306" s="62">
        <f t="shared" si="740"/>
        <v>0</v>
      </c>
      <c r="S306" s="63">
        <f>IF(ISNUMBER(S52),$T52-$T53,0)</f>
        <v>0</v>
      </c>
      <c r="T306" s="64">
        <f t="shared" si="725"/>
        <v>0</v>
      </c>
      <c r="W306" s="16"/>
      <c r="X306" s="17"/>
      <c r="Y306" s="19"/>
      <c r="Z306" s="17"/>
      <c r="AA306" s="16"/>
      <c r="AB306" s="16"/>
      <c r="AC306" s="99"/>
      <c r="AD306" s="15"/>
      <c r="AE306" s="15"/>
      <c r="AF306" s="15"/>
      <c r="AG306" s="15"/>
      <c r="AH306" s="15"/>
      <c r="AI306" s="15"/>
      <c r="AJ306" s="15"/>
      <c r="AK306" s="15"/>
      <c r="AL306" s="15"/>
      <c r="AM306" s="23"/>
    </row>
    <row r="307" spans="1:39" x14ac:dyDescent="0.25">
      <c r="B307" s="49"/>
      <c r="C307" s="100"/>
      <c r="D307" s="189" t="str">
        <f>'（添付１ー②）設計計画'!D307</f>
        <v>2-03</v>
      </c>
      <c r="E307" s="173" t="str">
        <f>'（添付１ー②）設計計画'!E307</f>
        <v>春日出枝線</v>
      </c>
      <c r="F307" s="172"/>
      <c r="G307" s="173"/>
      <c r="H307" s="173"/>
      <c r="I307" s="92"/>
      <c r="J307" s="92"/>
      <c r="K307" s="211"/>
      <c r="L307" s="94">
        <f>IF(AND(ISNUMBER(L54),ISBLANK(M54)),$T54-$T55,0)</f>
        <v>0</v>
      </c>
      <c r="M307" s="95">
        <f t="shared" ref="M307:R307" si="741">IF(AND(ISNUMBER(M54),ISBLANK(N54)),$T54-$T55,0)</f>
        <v>0</v>
      </c>
      <c r="N307" s="95">
        <f t="shared" si="741"/>
        <v>0</v>
      </c>
      <c r="O307" s="96">
        <f t="shared" si="741"/>
        <v>0</v>
      </c>
      <c r="P307" s="95">
        <f t="shared" si="741"/>
        <v>0</v>
      </c>
      <c r="Q307" s="95">
        <f t="shared" si="741"/>
        <v>0</v>
      </c>
      <c r="R307" s="95">
        <f t="shared" si="741"/>
        <v>0</v>
      </c>
      <c r="S307" s="96">
        <f>IF(ISNUMBER(S54),$T54-$T55,0)</f>
        <v>0</v>
      </c>
      <c r="T307" s="97">
        <f t="shared" si="725"/>
        <v>0</v>
      </c>
      <c r="W307" s="16"/>
      <c r="X307" s="17"/>
      <c r="Y307" s="19"/>
      <c r="Z307" s="17"/>
      <c r="AA307" s="16"/>
      <c r="AB307" s="16"/>
      <c r="AC307" s="99"/>
      <c r="AD307" s="15"/>
      <c r="AE307" s="15"/>
      <c r="AF307" s="15"/>
      <c r="AG307" s="15"/>
      <c r="AH307" s="15"/>
      <c r="AI307" s="15"/>
      <c r="AJ307" s="15"/>
      <c r="AK307" s="15"/>
      <c r="AL307" s="15"/>
      <c r="AM307" s="23"/>
    </row>
    <row r="308" spans="1:39" x14ac:dyDescent="0.25">
      <c r="A308" s="6">
        <v>1</v>
      </c>
      <c r="B308" s="49"/>
      <c r="C308" s="100"/>
      <c r="D308" s="187" t="str">
        <f>'（添付１ー②）設計計画'!D308</f>
        <v>2-04</v>
      </c>
      <c r="E308" s="168" t="str">
        <f>'（添付１ー②）設計計画'!E308</f>
        <v>北部幹線</v>
      </c>
      <c r="F308" s="167"/>
      <c r="G308" s="168"/>
      <c r="H308" s="168"/>
      <c r="I308" s="59"/>
      <c r="J308" s="59"/>
      <c r="K308" s="209"/>
      <c r="L308" s="61">
        <f>IF(AND(ISNUMBER(L56),ISBLANK(M56)),$T56-$T57,0)</f>
        <v>0</v>
      </c>
      <c r="M308" s="62">
        <f t="shared" ref="M308:R308" si="742">IF(AND(ISNUMBER(M56),ISBLANK(N56)),$T56-$T57,0)</f>
        <v>0</v>
      </c>
      <c r="N308" s="62">
        <f t="shared" si="742"/>
        <v>0</v>
      </c>
      <c r="O308" s="63">
        <f t="shared" si="742"/>
        <v>0</v>
      </c>
      <c r="P308" s="62">
        <f t="shared" si="742"/>
        <v>0</v>
      </c>
      <c r="Q308" s="62">
        <f t="shared" si="742"/>
        <v>0</v>
      </c>
      <c r="R308" s="62">
        <f t="shared" si="742"/>
        <v>0</v>
      </c>
      <c r="S308" s="63">
        <f>IF(ISNUMBER(S56),$T56-$T57,0)</f>
        <v>0</v>
      </c>
      <c r="T308" s="64">
        <f t="shared" si="725"/>
        <v>0</v>
      </c>
      <c r="W308" s="16"/>
      <c r="X308" s="17"/>
      <c r="Y308" s="19"/>
      <c r="Z308" s="17"/>
      <c r="AA308" s="16"/>
      <c r="AB308" s="16"/>
      <c r="AC308" s="99"/>
      <c r="AD308" s="15"/>
      <c r="AE308" s="15"/>
      <c r="AF308" s="15"/>
      <c r="AG308" s="15"/>
      <c r="AH308" s="15"/>
      <c r="AI308" s="15"/>
      <c r="AJ308" s="15"/>
      <c r="AK308" s="15"/>
      <c r="AL308" s="15"/>
      <c r="AM308" s="23"/>
    </row>
    <row r="309" spans="1:39" x14ac:dyDescent="0.25">
      <c r="B309" s="49"/>
      <c r="C309" s="100"/>
      <c r="D309" s="188" t="str">
        <f>'（添付１ー②）設計計画'!D309</f>
        <v>2-04</v>
      </c>
      <c r="E309" s="170" t="str">
        <f>'（添付１ー②）設計計画'!E309</f>
        <v>北部幹線</v>
      </c>
      <c r="F309" s="169"/>
      <c r="G309" s="170"/>
      <c r="H309" s="170"/>
      <c r="I309" s="102"/>
      <c r="J309" s="102"/>
      <c r="K309" s="210"/>
      <c r="L309" s="104">
        <f>IF(AND(ISNUMBER(L58),ISBLANK(M58)),$T58-$T59,0)</f>
        <v>0</v>
      </c>
      <c r="M309" s="105">
        <f t="shared" ref="M309:R309" si="743">IF(AND(ISNUMBER(M58),ISBLANK(N58)),$T58-$T59,0)</f>
        <v>0</v>
      </c>
      <c r="N309" s="105">
        <f t="shared" si="743"/>
        <v>0</v>
      </c>
      <c r="O309" s="106">
        <f t="shared" si="743"/>
        <v>0</v>
      </c>
      <c r="P309" s="105">
        <f t="shared" si="743"/>
        <v>0</v>
      </c>
      <c r="Q309" s="105">
        <f t="shared" si="743"/>
        <v>0</v>
      </c>
      <c r="R309" s="105">
        <f t="shared" si="743"/>
        <v>0</v>
      </c>
      <c r="S309" s="106">
        <f>IF(ISNUMBER(S58),$T58-$T59,0)</f>
        <v>0</v>
      </c>
      <c r="T309" s="107">
        <f t="shared" si="725"/>
        <v>0</v>
      </c>
      <c r="W309" s="16"/>
      <c r="X309" s="17"/>
      <c r="Y309" s="19"/>
      <c r="Z309" s="17"/>
      <c r="AA309" s="16"/>
      <c r="AB309" s="16"/>
      <c r="AC309" s="99"/>
      <c r="AD309" s="15"/>
      <c r="AE309" s="15"/>
      <c r="AF309" s="15"/>
      <c r="AG309" s="15"/>
      <c r="AH309" s="15"/>
      <c r="AI309" s="15"/>
      <c r="AJ309" s="15"/>
      <c r="AK309" s="15"/>
      <c r="AL309" s="15"/>
      <c r="AM309" s="23"/>
    </row>
    <row r="310" spans="1:39" x14ac:dyDescent="0.25">
      <c r="B310" s="49"/>
      <c r="C310" s="100"/>
      <c r="D310" s="189" t="str">
        <f>'（添付１ー②）設計計画'!D310</f>
        <v>2-04</v>
      </c>
      <c r="E310" s="173" t="str">
        <f>'（添付１ー②）設計計画'!E310</f>
        <v>北部幹線</v>
      </c>
      <c r="F310" s="172"/>
      <c r="G310" s="173"/>
      <c r="H310" s="173"/>
      <c r="I310" s="92"/>
      <c r="J310" s="92"/>
      <c r="K310" s="211"/>
      <c r="L310" s="94">
        <f>IF(AND(ISNUMBER(L60),ISBLANK(M60)),$T60-$T61,0)</f>
        <v>0</v>
      </c>
      <c r="M310" s="95">
        <f t="shared" ref="M310:R310" si="744">IF(AND(ISNUMBER(M60),ISBLANK(N60)),$T60-$T61,0)</f>
        <v>0</v>
      </c>
      <c r="N310" s="95">
        <f t="shared" si="744"/>
        <v>0</v>
      </c>
      <c r="O310" s="96">
        <f t="shared" si="744"/>
        <v>0</v>
      </c>
      <c r="P310" s="95">
        <f t="shared" si="744"/>
        <v>0</v>
      </c>
      <c r="Q310" s="95">
        <f t="shared" si="744"/>
        <v>0</v>
      </c>
      <c r="R310" s="95">
        <f t="shared" si="744"/>
        <v>0</v>
      </c>
      <c r="S310" s="96">
        <f>IF(ISNUMBER(S60),$T60-$T61,0)</f>
        <v>0</v>
      </c>
      <c r="T310" s="97">
        <f t="shared" si="725"/>
        <v>0</v>
      </c>
      <c r="W310" s="16"/>
      <c r="X310" s="17"/>
      <c r="Y310" s="19"/>
      <c r="Z310" s="17"/>
      <c r="AA310" s="16"/>
      <c r="AB310" s="16"/>
      <c r="AC310" s="99"/>
      <c r="AD310" s="15"/>
      <c r="AE310" s="15"/>
      <c r="AF310" s="15"/>
      <c r="AG310" s="15"/>
      <c r="AH310" s="15"/>
      <c r="AI310" s="15"/>
      <c r="AJ310" s="15"/>
      <c r="AK310" s="15"/>
      <c r="AL310" s="15"/>
      <c r="AM310" s="23"/>
    </row>
    <row r="311" spans="1:39" x14ac:dyDescent="0.25">
      <c r="A311" s="6">
        <v>1</v>
      </c>
      <c r="B311" s="49"/>
      <c r="C311" s="100"/>
      <c r="D311" s="463" t="str">
        <f>'（添付１ー②）設計計画'!D311</f>
        <v>2-04</v>
      </c>
      <c r="E311" s="458" t="str">
        <f>'（添付１ー②）設計計画'!E311</f>
        <v>北部幹線</v>
      </c>
      <c r="F311" s="457"/>
      <c r="G311" s="458"/>
      <c r="H311" s="458"/>
      <c r="I311" s="485"/>
      <c r="J311" s="485"/>
      <c r="K311" s="487"/>
      <c r="L311" s="459">
        <f>IF(AND(ISNUMBER(L62),ISBLANK(M62)),$T62-$T63,0)</f>
        <v>0</v>
      </c>
      <c r="M311" s="460">
        <f t="shared" ref="M311:R311" si="745">IF(AND(ISNUMBER(M62),ISBLANK(N62)),$T62-$T63,0)</f>
        <v>0</v>
      </c>
      <c r="N311" s="460">
        <f t="shared" si="745"/>
        <v>0</v>
      </c>
      <c r="O311" s="461">
        <f t="shared" si="745"/>
        <v>0</v>
      </c>
      <c r="P311" s="460">
        <f t="shared" si="745"/>
        <v>0</v>
      </c>
      <c r="Q311" s="460">
        <f t="shared" si="745"/>
        <v>0</v>
      </c>
      <c r="R311" s="460">
        <f t="shared" si="745"/>
        <v>0</v>
      </c>
      <c r="S311" s="461">
        <f>IF(ISNUMBER(S62),$T62-$T63,0)</f>
        <v>0</v>
      </c>
      <c r="T311" s="462">
        <f t="shared" si="725"/>
        <v>0</v>
      </c>
      <c r="W311" s="16"/>
      <c r="X311" s="17"/>
      <c r="Y311" s="19"/>
      <c r="Z311" s="17"/>
      <c r="AA311" s="16"/>
      <c r="AB311" s="16"/>
      <c r="AC311" s="99"/>
      <c r="AD311" s="15"/>
      <c r="AE311" s="15"/>
      <c r="AF311" s="15"/>
      <c r="AG311" s="15"/>
      <c r="AH311" s="15"/>
      <c r="AI311" s="15"/>
      <c r="AJ311" s="15"/>
      <c r="AK311" s="15"/>
      <c r="AL311" s="15"/>
      <c r="AM311" s="23"/>
    </row>
    <row r="312" spans="1:39" x14ac:dyDescent="0.25">
      <c r="B312" s="49"/>
      <c r="C312" s="100"/>
      <c r="D312" s="446" t="str">
        <f>'（添付１ー②）設計計画'!D312</f>
        <v>2-04</v>
      </c>
      <c r="E312" s="428" t="str">
        <f>'（添付１ー②）設計計画'!E312</f>
        <v>北部幹線</v>
      </c>
      <c r="F312" s="427"/>
      <c r="G312" s="428"/>
      <c r="H312" s="428"/>
      <c r="I312" s="111"/>
      <c r="J312" s="111"/>
      <c r="K312" s="448"/>
      <c r="L312" s="113">
        <f>IF(AND(ISNUMBER(L64),ISBLANK(M64)),$T64-$T65,0)</f>
        <v>0</v>
      </c>
      <c r="M312" s="114">
        <f t="shared" ref="M312:R312" si="746">IF(AND(ISNUMBER(M64),ISBLANK(N64)),$T64-$T65,0)</f>
        <v>0</v>
      </c>
      <c r="N312" s="114">
        <f t="shared" si="746"/>
        <v>0</v>
      </c>
      <c r="O312" s="115">
        <f t="shared" si="746"/>
        <v>0</v>
      </c>
      <c r="P312" s="114">
        <f t="shared" si="746"/>
        <v>0</v>
      </c>
      <c r="Q312" s="114">
        <f t="shared" si="746"/>
        <v>0</v>
      </c>
      <c r="R312" s="114">
        <f t="shared" si="746"/>
        <v>0</v>
      </c>
      <c r="S312" s="115">
        <f>IF(ISNUMBER(S64),$T64-$T65,0)</f>
        <v>0</v>
      </c>
      <c r="T312" s="116">
        <f t="shared" si="725"/>
        <v>0</v>
      </c>
      <c r="W312" s="16"/>
      <c r="X312" s="17"/>
      <c r="Y312" s="19"/>
      <c r="Z312" s="17"/>
      <c r="AA312" s="16"/>
      <c r="AB312" s="16"/>
      <c r="AC312" s="99"/>
      <c r="AD312" s="15"/>
      <c r="AE312" s="15"/>
      <c r="AF312" s="15"/>
      <c r="AG312" s="15"/>
      <c r="AH312" s="15"/>
      <c r="AI312" s="15"/>
      <c r="AJ312" s="15"/>
      <c r="AK312" s="15"/>
      <c r="AL312" s="15"/>
      <c r="AM312" s="23"/>
    </row>
    <row r="313" spans="1:39" x14ac:dyDescent="0.25">
      <c r="A313" s="6">
        <v>1</v>
      </c>
      <c r="B313" s="49"/>
      <c r="C313" s="100"/>
      <c r="D313" s="456" t="str">
        <f>'（添付１ー②）設計計画'!D313</f>
        <v>2-05</v>
      </c>
      <c r="E313" s="455" t="str">
        <f>'（添付１ー②）設計計画'!E313</f>
        <v>堀江幹線</v>
      </c>
      <c r="F313" s="366"/>
      <c r="G313" s="455"/>
      <c r="H313" s="455"/>
      <c r="I313" s="51"/>
      <c r="J313" s="51"/>
      <c r="K313" s="203"/>
      <c r="L313" s="84">
        <f>IF(AND(ISNUMBER(L66),ISBLANK(M66)),$T66-$T67,0)</f>
        <v>0</v>
      </c>
      <c r="M313" s="85">
        <f t="shared" ref="M313:R313" si="747">IF(AND(ISNUMBER(M66),ISBLANK(N66)),$T66-$T67,0)</f>
        <v>0</v>
      </c>
      <c r="N313" s="85">
        <f t="shared" si="747"/>
        <v>0</v>
      </c>
      <c r="O313" s="86">
        <f t="shared" si="747"/>
        <v>0</v>
      </c>
      <c r="P313" s="85">
        <f t="shared" si="747"/>
        <v>0</v>
      </c>
      <c r="Q313" s="85">
        <f t="shared" si="747"/>
        <v>0</v>
      </c>
      <c r="R313" s="85">
        <f t="shared" si="747"/>
        <v>0</v>
      </c>
      <c r="S313" s="86">
        <f>IF(ISNUMBER(S66),$T66-$T67,0)</f>
        <v>0</v>
      </c>
      <c r="T313" s="87">
        <f t="shared" si="725"/>
        <v>0</v>
      </c>
      <c r="W313" s="16"/>
      <c r="X313" s="17"/>
      <c r="Y313" s="19"/>
      <c r="Z313" s="17"/>
      <c r="AA313" s="16"/>
      <c r="AB313" s="16"/>
      <c r="AC313" s="99"/>
      <c r="AD313" s="15"/>
      <c r="AE313" s="15"/>
      <c r="AF313" s="15"/>
      <c r="AG313" s="15"/>
      <c r="AH313" s="15"/>
      <c r="AI313" s="15"/>
      <c r="AJ313" s="15"/>
      <c r="AK313" s="15"/>
      <c r="AL313" s="15"/>
      <c r="AM313" s="23"/>
    </row>
    <row r="314" spans="1:39" x14ac:dyDescent="0.25">
      <c r="A314" s="6">
        <v>1</v>
      </c>
      <c r="B314" s="49"/>
      <c r="C314" s="100"/>
      <c r="D314" s="456" t="str">
        <f>'（添付１ー②）設計計画'!D314</f>
        <v>2-06</v>
      </c>
      <c r="E314" s="455" t="str">
        <f>'（添付１ー②）設計計画'!E314</f>
        <v>中津枝線</v>
      </c>
      <c r="F314" s="366"/>
      <c r="G314" s="455"/>
      <c r="H314" s="455"/>
      <c r="I314" s="51"/>
      <c r="J314" s="51"/>
      <c r="K314" s="203"/>
      <c r="L314" s="84">
        <f>IF(AND(ISNUMBER(L68),ISBLANK(M68)),$T68-$T69,0)</f>
        <v>0</v>
      </c>
      <c r="M314" s="85">
        <f t="shared" ref="M314:R314" si="748">IF(AND(ISNUMBER(M68),ISBLANK(N68)),$T68-$T69,0)</f>
        <v>0</v>
      </c>
      <c r="N314" s="85">
        <f t="shared" si="748"/>
        <v>0</v>
      </c>
      <c r="O314" s="86">
        <f t="shared" si="748"/>
        <v>0</v>
      </c>
      <c r="P314" s="85">
        <f t="shared" si="748"/>
        <v>0</v>
      </c>
      <c r="Q314" s="85">
        <f t="shared" si="748"/>
        <v>0</v>
      </c>
      <c r="R314" s="85">
        <f t="shared" si="748"/>
        <v>0</v>
      </c>
      <c r="S314" s="86">
        <f>IF(ISNUMBER(S68),$T68-$T69,0)</f>
        <v>0</v>
      </c>
      <c r="T314" s="87">
        <f t="shared" si="725"/>
        <v>0</v>
      </c>
      <c r="W314" s="16"/>
      <c r="X314" s="17"/>
      <c r="Y314" s="19"/>
      <c r="Z314" s="17"/>
      <c r="AA314" s="16"/>
      <c r="AB314" s="16"/>
      <c r="AC314" s="99"/>
      <c r="AD314" s="15"/>
      <c r="AE314" s="15"/>
      <c r="AF314" s="15"/>
      <c r="AG314" s="15"/>
      <c r="AH314" s="15"/>
      <c r="AI314" s="15"/>
      <c r="AJ314" s="15"/>
      <c r="AK314" s="15"/>
      <c r="AL314" s="15"/>
      <c r="AM314" s="23"/>
    </row>
    <row r="315" spans="1:39" x14ac:dyDescent="0.25">
      <c r="A315" s="6">
        <v>1</v>
      </c>
      <c r="B315" s="49"/>
      <c r="C315" s="100"/>
      <c r="D315" s="456" t="str">
        <f>'（添付１ー②）設計計画'!D315</f>
        <v>2-07</v>
      </c>
      <c r="E315" s="455" t="str">
        <f>'（添付１ー②）設計計画'!E315</f>
        <v>中津枝線</v>
      </c>
      <c r="F315" s="366"/>
      <c r="G315" s="455"/>
      <c r="H315" s="455"/>
      <c r="I315" s="51"/>
      <c r="J315" s="51"/>
      <c r="K315" s="203"/>
      <c r="L315" s="84">
        <f>IF(AND(ISNUMBER(L70),ISBLANK(M70)),$T70-$T71,0)</f>
        <v>0</v>
      </c>
      <c r="M315" s="85">
        <f t="shared" ref="M315:R315" si="749">IF(AND(ISNUMBER(M70),ISBLANK(N70)),$T70-$T71,0)</f>
        <v>0</v>
      </c>
      <c r="N315" s="85">
        <f t="shared" si="749"/>
        <v>0</v>
      </c>
      <c r="O315" s="86">
        <f t="shared" si="749"/>
        <v>0</v>
      </c>
      <c r="P315" s="85">
        <f t="shared" si="749"/>
        <v>0</v>
      </c>
      <c r="Q315" s="85">
        <f t="shared" si="749"/>
        <v>0</v>
      </c>
      <c r="R315" s="85">
        <f t="shared" si="749"/>
        <v>0</v>
      </c>
      <c r="S315" s="86">
        <f>IF(ISNUMBER(S70),$T70-$T71,0)</f>
        <v>0</v>
      </c>
      <c r="T315" s="87">
        <f t="shared" si="725"/>
        <v>0</v>
      </c>
      <c r="W315" s="16"/>
      <c r="X315" s="17"/>
      <c r="Y315" s="19"/>
      <c r="Z315" s="17"/>
      <c r="AA315" s="16"/>
      <c r="AB315" s="16"/>
      <c r="AC315" s="99"/>
      <c r="AD315" s="15"/>
      <c r="AE315" s="15"/>
      <c r="AF315" s="15"/>
      <c r="AG315" s="15"/>
      <c r="AH315" s="15"/>
      <c r="AI315" s="15"/>
      <c r="AJ315" s="15"/>
      <c r="AK315" s="15"/>
      <c r="AL315" s="15"/>
      <c r="AM315" s="23"/>
    </row>
    <row r="316" spans="1:39" x14ac:dyDescent="0.25">
      <c r="A316" s="6">
        <v>1</v>
      </c>
      <c r="B316" s="49"/>
      <c r="C316" s="100"/>
      <c r="D316" s="456" t="str">
        <f>'（添付１ー②）設計計画'!D316</f>
        <v>2-08</v>
      </c>
      <c r="E316" s="455" t="str">
        <f>'（添付１ー②）設計計画'!E316</f>
        <v>太融寺枝線</v>
      </c>
      <c r="F316" s="366"/>
      <c r="G316" s="455"/>
      <c r="H316" s="455"/>
      <c r="I316" s="51"/>
      <c r="J316" s="51"/>
      <c r="K316" s="203"/>
      <c r="L316" s="84">
        <f>IF(AND(ISNUMBER(L72),ISBLANK(M72)),$T72-$T73,0)</f>
        <v>0</v>
      </c>
      <c r="M316" s="85">
        <f t="shared" ref="M316:R316" si="750">IF(AND(ISNUMBER(M72),ISBLANK(N72)),$T72-$T73,0)</f>
        <v>0</v>
      </c>
      <c r="N316" s="85">
        <f t="shared" si="750"/>
        <v>0</v>
      </c>
      <c r="O316" s="86">
        <f t="shared" si="750"/>
        <v>0</v>
      </c>
      <c r="P316" s="85">
        <f t="shared" si="750"/>
        <v>0</v>
      </c>
      <c r="Q316" s="85">
        <f t="shared" si="750"/>
        <v>0</v>
      </c>
      <c r="R316" s="85">
        <f t="shared" si="750"/>
        <v>0</v>
      </c>
      <c r="S316" s="86">
        <f>IF(ISNUMBER(S72),$T72-$T73,0)</f>
        <v>0</v>
      </c>
      <c r="T316" s="87">
        <f t="shared" si="725"/>
        <v>0</v>
      </c>
      <c r="W316" s="16"/>
      <c r="X316" s="17"/>
      <c r="Y316" s="19"/>
      <c r="Z316" s="17"/>
      <c r="AA316" s="16"/>
      <c r="AB316" s="16"/>
      <c r="AC316" s="99"/>
      <c r="AD316" s="15"/>
      <c r="AE316" s="15"/>
      <c r="AF316" s="15"/>
      <c r="AG316" s="15"/>
      <c r="AH316" s="15"/>
      <c r="AI316" s="15"/>
      <c r="AJ316" s="15"/>
      <c r="AK316" s="15"/>
      <c r="AL316" s="15"/>
      <c r="AM316" s="23"/>
    </row>
    <row r="317" spans="1:39" x14ac:dyDescent="0.25">
      <c r="A317" s="6">
        <v>1</v>
      </c>
      <c r="B317" s="49"/>
      <c r="C317" s="100"/>
      <c r="D317" s="456" t="str">
        <f>'（添付１ー②）設計計画'!D317</f>
        <v>2-09</v>
      </c>
      <c r="E317" s="455" t="str">
        <f>'（添付１ー②）設計計画'!E317</f>
        <v>太融寺枝線</v>
      </c>
      <c r="F317" s="366"/>
      <c r="G317" s="455"/>
      <c r="H317" s="455"/>
      <c r="I317" s="51"/>
      <c r="J317" s="51"/>
      <c r="K317" s="203"/>
      <c r="L317" s="84">
        <f>IF(AND(ISNUMBER(L74),ISBLANK(M74)),$T74-$T75,0)</f>
        <v>0</v>
      </c>
      <c r="M317" s="85">
        <f t="shared" ref="M317:R317" si="751">IF(AND(ISNUMBER(M74),ISBLANK(N74)),$T74-$T75,0)</f>
        <v>0</v>
      </c>
      <c r="N317" s="85">
        <f t="shared" si="751"/>
        <v>0</v>
      </c>
      <c r="O317" s="86">
        <f t="shared" si="751"/>
        <v>0</v>
      </c>
      <c r="P317" s="85">
        <f t="shared" si="751"/>
        <v>0</v>
      </c>
      <c r="Q317" s="85">
        <f t="shared" si="751"/>
        <v>0</v>
      </c>
      <c r="R317" s="85">
        <f t="shared" si="751"/>
        <v>0</v>
      </c>
      <c r="S317" s="86">
        <f>IF(ISNUMBER(S74),$T74-$T75,0)</f>
        <v>0</v>
      </c>
      <c r="T317" s="87">
        <f t="shared" si="725"/>
        <v>0</v>
      </c>
      <c r="W317" s="16"/>
      <c r="X317" s="17"/>
      <c r="Y317" s="19"/>
      <c r="Z317" s="17"/>
      <c r="AA317" s="16"/>
      <c r="AB317" s="16"/>
      <c r="AC317" s="99"/>
      <c r="AD317" s="15"/>
      <c r="AE317" s="15"/>
      <c r="AF317" s="15"/>
      <c r="AG317" s="15"/>
      <c r="AH317" s="15"/>
      <c r="AI317" s="15"/>
      <c r="AJ317" s="15"/>
      <c r="AK317" s="15"/>
      <c r="AL317" s="15"/>
      <c r="AM317" s="23"/>
    </row>
    <row r="318" spans="1:39" x14ac:dyDescent="0.25">
      <c r="A318" s="6">
        <v>1</v>
      </c>
      <c r="B318" s="49"/>
      <c r="C318" s="100"/>
      <c r="D318" s="456" t="str">
        <f>'（添付１ー②）設計計画'!D318</f>
        <v>2-10</v>
      </c>
      <c r="E318" s="455" t="str">
        <f>'（添付１ー②）設計計画'!E318</f>
        <v>梅田枝線</v>
      </c>
      <c r="F318" s="366"/>
      <c r="G318" s="455"/>
      <c r="H318" s="455"/>
      <c r="I318" s="51"/>
      <c r="J318" s="51"/>
      <c r="K318" s="203"/>
      <c r="L318" s="84">
        <f>IF(AND(ISNUMBER(L76),ISBLANK(M76)),$T76-$T77,0)</f>
        <v>0</v>
      </c>
      <c r="M318" s="85">
        <f t="shared" ref="M318:R318" si="752">IF(AND(ISNUMBER(M76),ISBLANK(N76)),$T76-$T77,0)</f>
        <v>0</v>
      </c>
      <c r="N318" s="85">
        <f t="shared" si="752"/>
        <v>0</v>
      </c>
      <c r="O318" s="86">
        <f t="shared" si="752"/>
        <v>0</v>
      </c>
      <c r="P318" s="85">
        <f t="shared" si="752"/>
        <v>0</v>
      </c>
      <c r="Q318" s="85">
        <f t="shared" si="752"/>
        <v>0</v>
      </c>
      <c r="R318" s="85">
        <f t="shared" si="752"/>
        <v>0</v>
      </c>
      <c r="S318" s="86">
        <f>IF(ISNUMBER(S76),$T76-$T77,0)</f>
        <v>0</v>
      </c>
      <c r="T318" s="87">
        <f t="shared" si="725"/>
        <v>0</v>
      </c>
      <c r="W318" s="16"/>
      <c r="X318" s="17"/>
      <c r="Y318" s="19"/>
      <c r="Z318" s="17"/>
      <c r="AA318" s="16"/>
      <c r="AB318" s="16"/>
      <c r="AC318" s="99"/>
      <c r="AD318" s="15"/>
      <c r="AE318" s="15"/>
      <c r="AF318" s="15"/>
      <c r="AG318" s="15"/>
      <c r="AH318" s="15"/>
      <c r="AI318" s="15"/>
      <c r="AJ318" s="15"/>
      <c r="AK318" s="15"/>
      <c r="AL318" s="15"/>
      <c r="AM318" s="23"/>
    </row>
    <row r="319" spans="1:39" x14ac:dyDescent="0.25">
      <c r="A319" s="6">
        <v>1</v>
      </c>
      <c r="B319" s="49"/>
      <c r="C319" s="100"/>
      <c r="D319" s="456" t="str">
        <f>'（添付１ー②）設計計画'!D319</f>
        <v>2-11</v>
      </c>
      <c r="E319" s="455" t="str">
        <f>'（添付１ー②）設計計画'!E319</f>
        <v>老松枝線</v>
      </c>
      <c r="F319" s="366"/>
      <c r="G319" s="455"/>
      <c r="H319" s="455"/>
      <c r="I319" s="51"/>
      <c r="J319" s="51"/>
      <c r="K319" s="203"/>
      <c r="L319" s="84">
        <f>IF(AND(ISNUMBER(L78),ISBLANK(M78)),$T78-$T79,0)</f>
        <v>0</v>
      </c>
      <c r="M319" s="85">
        <f t="shared" ref="M319:R319" si="753">IF(AND(ISNUMBER(M78),ISBLANK(N78)),$T78-$T79,0)</f>
        <v>0</v>
      </c>
      <c r="N319" s="85">
        <f t="shared" si="753"/>
        <v>0</v>
      </c>
      <c r="O319" s="86">
        <f t="shared" si="753"/>
        <v>0</v>
      </c>
      <c r="P319" s="85">
        <f t="shared" si="753"/>
        <v>0</v>
      </c>
      <c r="Q319" s="85">
        <f t="shared" si="753"/>
        <v>0</v>
      </c>
      <c r="R319" s="85">
        <f t="shared" si="753"/>
        <v>0</v>
      </c>
      <c r="S319" s="86">
        <f>IF(ISNUMBER(S78),$T78-$T79,0)</f>
        <v>0</v>
      </c>
      <c r="T319" s="87">
        <f t="shared" si="725"/>
        <v>0</v>
      </c>
      <c r="W319" s="16"/>
      <c r="X319" s="17"/>
      <c r="Y319" s="19"/>
      <c r="Z319" s="17"/>
      <c r="AA319" s="16"/>
      <c r="AB319" s="16"/>
      <c r="AC319" s="99"/>
      <c r="AD319" s="15"/>
      <c r="AE319" s="15"/>
      <c r="AF319" s="15"/>
      <c r="AG319" s="15"/>
      <c r="AH319" s="15"/>
      <c r="AI319" s="15"/>
      <c r="AJ319" s="15"/>
      <c r="AK319" s="15"/>
      <c r="AL319" s="15"/>
      <c r="AM319" s="23"/>
    </row>
    <row r="320" spans="1:39" x14ac:dyDescent="0.25">
      <c r="A320" s="6">
        <v>1</v>
      </c>
      <c r="B320" s="49"/>
      <c r="C320" s="100"/>
      <c r="D320" s="456" t="str">
        <f>'（添付１ー②）設計計画'!D320</f>
        <v>2-13</v>
      </c>
      <c r="E320" s="455" t="str">
        <f>'（添付１ー②）設計計画'!E320</f>
        <v>玉造幹線</v>
      </c>
      <c r="F320" s="366"/>
      <c r="G320" s="455"/>
      <c r="H320" s="455"/>
      <c r="I320" s="51"/>
      <c r="J320" s="51"/>
      <c r="K320" s="203"/>
      <c r="L320" s="84">
        <f>IF(AND(ISNUMBER(L80),ISBLANK(M80)),$T80-$T81,0)</f>
        <v>0</v>
      </c>
      <c r="M320" s="85">
        <f t="shared" ref="M320:R320" si="754">IF(AND(ISNUMBER(M80),ISBLANK(N80)),$T80-$T81,0)</f>
        <v>0</v>
      </c>
      <c r="N320" s="85">
        <f t="shared" si="754"/>
        <v>0</v>
      </c>
      <c r="O320" s="86">
        <f t="shared" si="754"/>
        <v>0</v>
      </c>
      <c r="P320" s="85">
        <f t="shared" si="754"/>
        <v>0</v>
      </c>
      <c r="Q320" s="85">
        <f t="shared" si="754"/>
        <v>0</v>
      </c>
      <c r="R320" s="85">
        <f t="shared" si="754"/>
        <v>0</v>
      </c>
      <c r="S320" s="86">
        <f>IF(ISNUMBER(S80),$T80-$T81,0)</f>
        <v>0</v>
      </c>
      <c r="T320" s="87">
        <f t="shared" si="725"/>
        <v>0</v>
      </c>
      <c r="W320" s="16"/>
      <c r="X320" s="17"/>
      <c r="Y320" s="19"/>
      <c r="Z320" s="17"/>
      <c r="AA320" s="16"/>
      <c r="AB320" s="16"/>
      <c r="AC320" s="99"/>
      <c r="AD320" s="15"/>
      <c r="AE320" s="15"/>
      <c r="AF320" s="15"/>
      <c r="AG320" s="15"/>
      <c r="AH320" s="15"/>
      <c r="AI320" s="15"/>
      <c r="AJ320" s="15"/>
      <c r="AK320" s="15"/>
      <c r="AL320" s="15"/>
      <c r="AM320" s="23"/>
    </row>
    <row r="321" spans="1:39" x14ac:dyDescent="0.25">
      <c r="A321" s="6">
        <v>1</v>
      </c>
      <c r="B321" s="49"/>
      <c r="C321" s="100"/>
      <c r="D321" s="187" t="str">
        <f>'（添付１ー②）設計計画'!D321</f>
        <v>2-14</v>
      </c>
      <c r="E321" s="168" t="str">
        <f>'（添付１ー②）設計計画'!E321</f>
        <v>東部幹線</v>
      </c>
      <c r="F321" s="167"/>
      <c r="G321" s="168"/>
      <c r="H321" s="168"/>
      <c r="I321" s="59"/>
      <c r="J321" s="59"/>
      <c r="K321" s="209"/>
      <c r="L321" s="61">
        <f>IF(AND(ISNUMBER(L82),ISBLANK(M82)),$T82-$T83,0)</f>
        <v>0</v>
      </c>
      <c r="M321" s="62">
        <f t="shared" ref="M321:R321" si="755">IF(AND(ISNUMBER(M82),ISBLANK(N82)),$T82-$T83,0)</f>
        <v>0</v>
      </c>
      <c r="N321" s="62">
        <f t="shared" si="755"/>
        <v>0</v>
      </c>
      <c r="O321" s="63">
        <f t="shared" si="755"/>
        <v>0</v>
      </c>
      <c r="P321" s="62">
        <f t="shared" si="755"/>
        <v>0</v>
      </c>
      <c r="Q321" s="62">
        <f t="shared" si="755"/>
        <v>0</v>
      </c>
      <c r="R321" s="62">
        <f t="shared" si="755"/>
        <v>0</v>
      </c>
      <c r="S321" s="63">
        <f>IF(ISNUMBER(S82),$T82-$T83,0)</f>
        <v>0</v>
      </c>
      <c r="T321" s="64">
        <f t="shared" si="725"/>
        <v>0</v>
      </c>
      <c r="W321" s="16"/>
      <c r="X321" s="17"/>
      <c r="Y321" s="19"/>
      <c r="Z321" s="17"/>
      <c r="AA321" s="16"/>
      <c r="AB321" s="16"/>
      <c r="AC321" s="99"/>
      <c r="AD321" s="15"/>
      <c r="AE321" s="15"/>
      <c r="AF321" s="15"/>
      <c r="AG321" s="15"/>
      <c r="AH321" s="15"/>
      <c r="AI321" s="15"/>
      <c r="AJ321" s="15"/>
      <c r="AK321" s="15"/>
      <c r="AL321" s="15"/>
      <c r="AM321" s="23"/>
    </row>
    <row r="322" spans="1:39" x14ac:dyDescent="0.25">
      <c r="B322" s="49"/>
      <c r="C322" s="100"/>
      <c r="D322" s="446" t="str">
        <f>'（添付１ー②）設計計画'!D322</f>
        <v>2-14</v>
      </c>
      <c r="E322" s="428" t="str">
        <f>'（添付１ー②）設計計画'!E322</f>
        <v>東部幹線</v>
      </c>
      <c r="F322" s="427"/>
      <c r="G322" s="428"/>
      <c r="H322" s="428"/>
      <c r="I322" s="111"/>
      <c r="J322" s="111"/>
      <c r="K322" s="448"/>
      <c r="L322" s="113">
        <f>IF(AND(ISNUMBER(L84),ISBLANK(M84)),$T84-$T85,0)</f>
        <v>0</v>
      </c>
      <c r="M322" s="114">
        <f t="shared" ref="M322:R322" si="756">IF(AND(ISNUMBER(M84),ISBLANK(N84)),$T84-$T85,0)</f>
        <v>0</v>
      </c>
      <c r="N322" s="114">
        <f t="shared" si="756"/>
        <v>0</v>
      </c>
      <c r="O322" s="115">
        <f t="shared" si="756"/>
        <v>0</v>
      </c>
      <c r="P322" s="114">
        <f t="shared" si="756"/>
        <v>0</v>
      </c>
      <c r="Q322" s="114">
        <f t="shared" si="756"/>
        <v>0</v>
      </c>
      <c r="R322" s="114">
        <f t="shared" si="756"/>
        <v>0</v>
      </c>
      <c r="S322" s="115">
        <f>IF(ISNUMBER(S84),$T84-$T85,0)</f>
        <v>0</v>
      </c>
      <c r="T322" s="116">
        <f t="shared" si="725"/>
        <v>0</v>
      </c>
      <c r="W322" s="16"/>
      <c r="X322" s="17"/>
      <c r="Y322" s="19"/>
      <c r="Z322" s="17"/>
      <c r="AA322" s="16"/>
      <c r="AB322" s="16"/>
      <c r="AC322" s="99"/>
      <c r="AD322" s="15"/>
      <c r="AE322" s="15"/>
      <c r="AF322" s="15"/>
      <c r="AG322" s="15"/>
      <c r="AH322" s="15"/>
      <c r="AI322" s="15"/>
      <c r="AJ322" s="15"/>
      <c r="AK322" s="15"/>
      <c r="AL322" s="15"/>
      <c r="AM322" s="23"/>
    </row>
    <row r="323" spans="1:39" x14ac:dyDescent="0.25">
      <c r="A323" s="6">
        <v>1</v>
      </c>
      <c r="B323" s="49"/>
      <c r="C323" s="100"/>
      <c r="D323" s="456" t="str">
        <f>'（添付１ー②）設計計画'!D323</f>
        <v>2-15</v>
      </c>
      <c r="E323" s="455" t="str">
        <f>'（添付１ー②）設計計画'!E323</f>
        <v>中部幹線</v>
      </c>
      <c r="F323" s="366"/>
      <c r="G323" s="455"/>
      <c r="H323" s="455"/>
      <c r="I323" s="51"/>
      <c r="J323" s="51"/>
      <c r="K323" s="203"/>
      <c r="L323" s="84">
        <f>IF(AND(ISNUMBER(L86),ISBLANK(M86)),$T86-$T87,0)</f>
        <v>0</v>
      </c>
      <c r="M323" s="85">
        <f t="shared" ref="M323:R323" si="757">IF(AND(ISNUMBER(M86),ISBLANK(N86)),$T86-$T87,0)</f>
        <v>0</v>
      </c>
      <c r="N323" s="85">
        <f t="shared" si="757"/>
        <v>0</v>
      </c>
      <c r="O323" s="86">
        <f t="shared" si="757"/>
        <v>0</v>
      </c>
      <c r="P323" s="85">
        <f t="shared" si="757"/>
        <v>0</v>
      </c>
      <c r="Q323" s="85">
        <f t="shared" si="757"/>
        <v>0</v>
      </c>
      <c r="R323" s="85">
        <f t="shared" si="757"/>
        <v>0</v>
      </c>
      <c r="S323" s="86">
        <f>IF(ISNUMBER(S86),$T86-$T87,0)</f>
        <v>0</v>
      </c>
      <c r="T323" s="87">
        <f t="shared" si="725"/>
        <v>0</v>
      </c>
      <c r="W323" s="16"/>
      <c r="X323" s="17"/>
      <c r="Y323" s="19"/>
      <c r="Z323" s="17"/>
      <c r="AA323" s="16"/>
      <c r="AB323" s="16"/>
      <c r="AC323" s="99"/>
      <c r="AD323" s="15"/>
      <c r="AE323" s="15"/>
      <c r="AF323" s="15"/>
      <c r="AG323" s="15"/>
      <c r="AH323" s="15"/>
      <c r="AI323" s="15"/>
      <c r="AJ323" s="15"/>
      <c r="AK323" s="15"/>
      <c r="AL323" s="15"/>
      <c r="AM323" s="23"/>
    </row>
    <row r="324" spans="1:39" x14ac:dyDescent="0.25">
      <c r="A324" s="6">
        <v>1</v>
      </c>
      <c r="B324" s="49"/>
      <c r="C324" s="100"/>
      <c r="D324" s="456" t="str">
        <f>'（添付１ー②）設計計画'!D324</f>
        <v>2-16</v>
      </c>
      <c r="E324" s="455" t="str">
        <f>'（添付１ー②）設計計画'!E324</f>
        <v>玉造幹線</v>
      </c>
      <c r="F324" s="366"/>
      <c r="G324" s="455"/>
      <c r="H324" s="455"/>
      <c r="I324" s="51"/>
      <c r="J324" s="51"/>
      <c r="K324" s="203"/>
      <c r="L324" s="84">
        <f>IF(AND(ISNUMBER(L88),ISBLANK(M88)),$T88-$T89,0)</f>
        <v>0</v>
      </c>
      <c r="M324" s="85">
        <f t="shared" ref="M324:R324" si="758">IF(AND(ISNUMBER(M88),ISBLANK(N88)),$T88-$T89,0)</f>
        <v>0</v>
      </c>
      <c r="N324" s="85">
        <f t="shared" si="758"/>
        <v>0</v>
      </c>
      <c r="O324" s="86">
        <f t="shared" si="758"/>
        <v>0</v>
      </c>
      <c r="P324" s="85">
        <f t="shared" si="758"/>
        <v>0</v>
      </c>
      <c r="Q324" s="85">
        <f t="shared" si="758"/>
        <v>0</v>
      </c>
      <c r="R324" s="85">
        <f t="shared" si="758"/>
        <v>0</v>
      </c>
      <c r="S324" s="86">
        <f>IF(ISNUMBER(S88),$T88-$T89,0)</f>
        <v>0</v>
      </c>
      <c r="T324" s="87">
        <f t="shared" si="725"/>
        <v>0</v>
      </c>
      <c r="W324" s="16"/>
      <c r="X324" s="17"/>
      <c r="Y324" s="19"/>
      <c r="Z324" s="17"/>
      <c r="AA324" s="16"/>
      <c r="AB324" s="16"/>
      <c r="AC324" s="99"/>
      <c r="AD324" s="15"/>
      <c r="AE324" s="15"/>
      <c r="AF324" s="15"/>
      <c r="AG324" s="15"/>
      <c r="AH324" s="15"/>
      <c r="AI324" s="15"/>
      <c r="AJ324" s="15"/>
      <c r="AK324" s="15"/>
      <c r="AL324" s="15"/>
      <c r="AM324" s="23"/>
    </row>
    <row r="325" spans="1:39" x14ac:dyDescent="0.25">
      <c r="A325" s="6">
        <v>1</v>
      </c>
      <c r="B325" s="49"/>
      <c r="C325" s="100"/>
      <c r="D325" s="456" t="str">
        <f>'（添付１ー②）設計計画'!D325</f>
        <v>2-17</v>
      </c>
      <c r="E325" s="455" t="str">
        <f>'（添付１ー②）設計計画'!E325</f>
        <v>北部幹線</v>
      </c>
      <c r="F325" s="366"/>
      <c r="G325" s="455"/>
      <c r="H325" s="455"/>
      <c r="I325" s="51"/>
      <c r="J325" s="51"/>
      <c r="K325" s="203"/>
      <c r="L325" s="84">
        <f>IF(AND(ISNUMBER(L90),ISBLANK(M90)),$T90-$T91,0)</f>
        <v>0</v>
      </c>
      <c r="M325" s="85">
        <f t="shared" ref="M325:R325" si="759">IF(AND(ISNUMBER(M90),ISBLANK(N90)),$T90-$T91,0)</f>
        <v>0</v>
      </c>
      <c r="N325" s="85">
        <f t="shared" si="759"/>
        <v>0</v>
      </c>
      <c r="O325" s="86">
        <f t="shared" si="759"/>
        <v>0</v>
      </c>
      <c r="P325" s="85">
        <f t="shared" si="759"/>
        <v>0</v>
      </c>
      <c r="Q325" s="85">
        <f t="shared" si="759"/>
        <v>0</v>
      </c>
      <c r="R325" s="85">
        <f t="shared" si="759"/>
        <v>0</v>
      </c>
      <c r="S325" s="86">
        <f>IF(ISNUMBER(S90),$T90-$T91,0)</f>
        <v>0</v>
      </c>
      <c r="T325" s="87">
        <f t="shared" si="725"/>
        <v>0</v>
      </c>
      <c r="W325" s="16"/>
      <c r="X325" s="17"/>
      <c r="Y325" s="19"/>
      <c r="Z325" s="17"/>
      <c r="AA325" s="16"/>
      <c r="AB325" s="16"/>
      <c r="AC325" s="99"/>
      <c r="AD325" s="15"/>
      <c r="AE325" s="15"/>
      <c r="AF325" s="15"/>
      <c r="AG325" s="15"/>
      <c r="AH325" s="15"/>
      <c r="AI325" s="15"/>
      <c r="AJ325" s="15"/>
      <c r="AK325" s="15"/>
      <c r="AL325" s="15"/>
      <c r="AM325" s="23"/>
    </row>
    <row r="326" spans="1:39" x14ac:dyDescent="0.25">
      <c r="A326" s="6">
        <v>1</v>
      </c>
      <c r="B326" s="49"/>
      <c r="C326" s="100"/>
      <c r="D326" s="456" t="str">
        <f>'（添付１ー②）設計計画'!D326</f>
        <v>3-02</v>
      </c>
      <c r="E326" s="455" t="str">
        <f>'（添付１ー②）設計計画'!E326</f>
        <v>中宮枝線</v>
      </c>
      <c r="F326" s="366"/>
      <c r="G326" s="455"/>
      <c r="H326" s="455"/>
      <c r="I326" s="51"/>
      <c r="J326" s="51"/>
      <c r="K326" s="203"/>
      <c r="L326" s="84">
        <f>IF(AND(ISNUMBER(L92),ISBLANK(M92)),$T92-$T93,0)</f>
        <v>0</v>
      </c>
      <c r="M326" s="85">
        <f t="shared" ref="M326:R326" si="760">IF(AND(ISNUMBER(M92),ISBLANK(N92)),$T92-$T93,0)</f>
        <v>0</v>
      </c>
      <c r="N326" s="85">
        <f t="shared" si="760"/>
        <v>0</v>
      </c>
      <c r="O326" s="86">
        <f t="shared" si="760"/>
        <v>0</v>
      </c>
      <c r="P326" s="85">
        <f t="shared" si="760"/>
        <v>0</v>
      </c>
      <c r="Q326" s="85">
        <f t="shared" si="760"/>
        <v>0</v>
      </c>
      <c r="R326" s="85">
        <f t="shared" si="760"/>
        <v>0</v>
      </c>
      <c r="S326" s="86">
        <f>IF(ISNUMBER(S92),$T92-$T93,0)</f>
        <v>0</v>
      </c>
      <c r="T326" s="87">
        <f t="shared" si="725"/>
        <v>0</v>
      </c>
      <c r="W326" s="16"/>
      <c r="X326" s="17"/>
      <c r="Y326" s="19"/>
      <c r="Z326" s="17"/>
      <c r="AA326" s="16"/>
      <c r="AB326" s="16"/>
      <c r="AC326" s="99"/>
      <c r="AD326" s="15"/>
      <c r="AE326" s="15"/>
      <c r="AF326" s="15"/>
      <c r="AG326" s="15"/>
      <c r="AH326" s="15"/>
      <c r="AI326" s="15"/>
      <c r="AJ326" s="15"/>
      <c r="AK326" s="15"/>
      <c r="AL326" s="15"/>
      <c r="AM326" s="23"/>
    </row>
    <row r="327" spans="1:39" x14ac:dyDescent="0.25">
      <c r="A327" s="6">
        <v>1</v>
      </c>
      <c r="B327" s="49"/>
      <c r="C327" s="100"/>
      <c r="D327" s="463" t="str">
        <f>'（添付１ー②）設計計画'!D327</f>
        <v>3-03</v>
      </c>
      <c r="E327" s="458" t="str">
        <f>'（添付１ー②）設計計画'!E327</f>
        <v>新森枝線</v>
      </c>
      <c r="F327" s="457"/>
      <c r="G327" s="458"/>
      <c r="H327" s="458"/>
      <c r="I327" s="485"/>
      <c r="J327" s="485"/>
      <c r="K327" s="487"/>
      <c r="L327" s="459">
        <f>IF(AND(ISNUMBER(L94),ISBLANK(M94)),$T94-$T95,0)</f>
        <v>0</v>
      </c>
      <c r="M327" s="460">
        <f t="shared" ref="M327:R327" si="761">IF(AND(ISNUMBER(M94),ISBLANK(N94)),$T94-$T95,0)</f>
        <v>0</v>
      </c>
      <c r="N327" s="460">
        <f t="shared" si="761"/>
        <v>0</v>
      </c>
      <c r="O327" s="461">
        <f t="shared" si="761"/>
        <v>0</v>
      </c>
      <c r="P327" s="460">
        <f t="shared" si="761"/>
        <v>0</v>
      </c>
      <c r="Q327" s="460">
        <f t="shared" si="761"/>
        <v>0</v>
      </c>
      <c r="R327" s="460">
        <f t="shared" si="761"/>
        <v>0</v>
      </c>
      <c r="S327" s="461">
        <f>IF(ISNUMBER(S94),$T94-$T95,0)</f>
        <v>0</v>
      </c>
      <c r="T327" s="462">
        <f t="shared" si="725"/>
        <v>0</v>
      </c>
      <c r="W327" s="16"/>
      <c r="X327" s="17"/>
      <c r="Y327" s="19"/>
      <c r="Z327" s="17"/>
      <c r="AA327" s="16"/>
      <c r="AB327" s="16"/>
      <c r="AC327" s="99"/>
      <c r="AD327" s="15"/>
      <c r="AE327" s="15"/>
      <c r="AF327" s="15"/>
      <c r="AG327" s="15"/>
      <c r="AH327" s="15"/>
      <c r="AI327" s="15"/>
      <c r="AJ327" s="15"/>
      <c r="AK327" s="15"/>
      <c r="AL327" s="15"/>
      <c r="AM327" s="23"/>
    </row>
    <row r="328" spans="1:39" x14ac:dyDescent="0.25">
      <c r="B328" s="49"/>
      <c r="C328" s="100"/>
      <c r="D328" s="446" t="str">
        <f>'（添付１ー②）設計計画'!D328</f>
        <v>3-03</v>
      </c>
      <c r="E328" s="428" t="str">
        <f>'（添付１ー②）設計計画'!E328</f>
        <v>新森枝線</v>
      </c>
      <c r="F328" s="427"/>
      <c r="G328" s="428"/>
      <c r="H328" s="428"/>
      <c r="I328" s="111"/>
      <c r="J328" s="111"/>
      <c r="K328" s="448"/>
      <c r="L328" s="113">
        <f>IF(AND(ISNUMBER(L96),ISBLANK(M96)),$T96-$T97,0)</f>
        <v>0</v>
      </c>
      <c r="M328" s="114">
        <f t="shared" ref="M328:R328" si="762">IF(AND(ISNUMBER(M96),ISBLANK(N96)),$T96-$T97,0)</f>
        <v>0</v>
      </c>
      <c r="N328" s="114">
        <f t="shared" si="762"/>
        <v>0</v>
      </c>
      <c r="O328" s="115">
        <f t="shared" si="762"/>
        <v>0</v>
      </c>
      <c r="P328" s="114">
        <f t="shared" si="762"/>
        <v>0</v>
      </c>
      <c r="Q328" s="114">
        <f t="shared" si="762"/>
        <v>0</v>
      </c>
      <c r="R328" s="114">
        <f t="shared" si="762"/>
        <v>0</v>
      </c>
      <c r="S328" s="115">
        <f>IF(ISNUMBER(S96),$T96-$T97,0)</f>
        <v>0</v>
      </c>
      <c r="T328" s="116">
        <f t="shared" si="725"/>
        <v>0</v>
      </c>
      <c r="W328" s="16"/>
      <c r="X328" s="17"/>
      <c r="Y328" s="19"/>
      <c r="Z328" s="17"/>
      <c r="AA328" s="16"/>
      <c r="AB328" s="16"/>
      <c r="AC328" s="99"/>
      <c r="AD328" s="15"/>
      <c r="AE328" s="15"/>
      <c r="AF328" s="15"/>
      <c r="AG328" s="15"/>
      <c r="AH328" s="15"/>
      <c r="AI328" s="15"/>
      <c r="AJ328" s="15"/>
      <c r="AK328" s="15"/>
      <c r="AL328" s="15"/>
      <c r="AM328" s="23"/>
    </row>
    <row r="329" spans="1:39" x14ac:dyDescent="0.25">
      <c r="A329" s="6">
        <v>1</v>
      </c>
      <c r="B329" s="49"/>
      <c r="C329" s="100"/>
      <c r="D329" s="456" t="str">
        <f>'（添付１ー②）設計計画'!D329</f>
        <v>3-04</v>
      </c>
      <c r="E329" s="455" t="str">
        <f>'（添付１ー②）設計計画'!E329</f>
        <v>今福枝管</v>
      </c>
      <c r="F329" s="366"/>
      <c r="G329" s="455"/>
      <c r="H329" s="455"/>
      <c r="I329" s="51"/>
      <c r="J329" s="51"/>
      <c r="K329" s="203"/>
      <c r="L329" s="84">
        <f>IF(AND(ISNUMBER(L98),ISBLANK(M98)),$T98-$T99,0)</f>
        <v>0</v>
      </c>
      <c r="M329" s="85">
        <f t="shared" ref="M329:R329" si="763">IF(AND(ISNUMBER(M98),ISBLANK(N98)),$T98-$T99,0)</f>
        <v>0</v>
      </c>
      <c r="N329" s="85">
        <f t="shared" si="763"/>
        <v>0</v>
      </c>
      <c r="O329" s="86">
        <f t="shared" si="763"/>
        <v>0</v>
      </c>
      <c r="P329" s="85">
        <f t="shared" si="763"/>
        <v>0</v>
      </c>
      <c r="Q329" s="85">
        <f t="shared" si="763"/>
        <v>0</v>
      </c>
      <c r="R329" s="85">
        <f t="shared" si="763"/>
        <v>0</v>
      </c>
      <c r="S329" s="86">
        <f>IF(ISNUMBER(S98),$T98-$T99,0)</f>
        <v>0</v>
      </c>
      <c r="T329" s="87">
        <f t="shared" si="725"/>
        <v>0</v>
      </c>
      <c r="W329" s="16"/>
      <c r="X329" s="17"/>
      <c r="Y329" s="19"/>
      <c r="Z329" s="17"/>
      <c r="AA329" s="16"/>
      <c r="AB329" s="16"/>
      <c r="AC329" s="99"/>
      <c r="AD329" s="15"/>
      <c r="AE329" s="15"/>
      <c r="AF329" s="15"/>
      <c r="AG329" s="15"/>
      <c r="AH329" s="15"/>
      <c r="AI329" s="15"/>
      <c r="AJ329" s="15"/>
      <c r="AK329" s="15"/>
      <c r="AL329" s="15"/>
      <c r="AM329" s="23"/>
    </row>
    <row r="330" spans="1:39" x14ac:dyDescent="0.25">
      <c r="A330" s="6">
        <v>1</v>
      </c>
      <c r="B330" s="49"/>
      <c r="C330" s="100"/>
      <c r="D330" s="463" t="str">
        <f>'（添付１ー②）設計計画'!D330</f>
        <v>3-05</v>
      </c>
      <c r="E330" s="458" t="str">
        <f>'（添付１ー②）設計計画'!E330</f>
        <v>今福枝管</v>
      </c>
      <c r="F330" s="457"/>
      <c r="G330" s="458"/>
      <c r="H330" s="458"/>
      <c r="I330" s="485"/>
      <c r="J330" s="485"/>
      <c r="K330" s="487"/>
      <c r="L330" s="459">
        <f>IF(AND(ISNUMBER(L100),ISBLANK(M100)),$T100-$T101,0)</f>
        <v>0</v>
      </c>
      <c r="M330" s="460">
        <f t="shared" ref="M330:R330" si="764">IF(AND(ISNUMBER(M100),ISBLANK(N100)),$T100-$T101,0)</f>
        <v>0</v>
      </c>
      <c r="N330" s="460">
        <f t="shared" si="764"/>
        <v>0</v>
      </c>
      <c r="O330" s="461">
        <f t="shared" si="764"/>
        <v>0</v>
      </c>
      <c r="P330" s="460">
        <f t="shared" si="764"/>
        <v>0</v>
      </c>
      <c r="Q330" s="460">
        <f t="shared" si="764"/>
        <v>0</v>
      </c>
      <c r="R330" s="460">
        <f t="shared" si="764"/>
        <v>0</v>
      </c>
      <c r="S330" s="461">
        <f>IF(ISNUMBER(S100),$T100-$T101,0)</f>
        <v>0</v>
      </c>
      <c r="T330" s="462">
        <f t="shared" si="725"/>
        <v>0</v>
      </c>
      <c r="W330" s="16"/>
      <c r="X330" s="17"/>
      <c r="Y330" s="19"/>
      <c r="Z330" s="17"/>
      <c r="AA330" s="16"/>
      <c r="AB330" s="16"/>
      <c r="AC330" s="99"/>
      <c r="AD330" s="15"/>
      <c r="AE330" s="15"/>
      <c r="AF330" s="15"/>
      <c r="AG330" s="15"/>
      <c r="AH330" s="15"/>
      <c r="AI330" s="15"/>
      <c r="AJ330" s="15"/>
      <c r="AK330" s="15"/>
      <c r="AL330" s="15"/>
      <c r="AM330" s="23"/>
    </row>
    <row r="331" spans="1:39" x14ac:dyDescent="0.25">
      <c r="B331" s="49"/>
      <c r="C331" s="100"/>
      <c r="D331" s="188" t="str">
        <f>'（添付１ー②）設計計画'!D331</f>
        <v>3-05</v>
      </c>
      <c r="E331" s="170" t="str">
        <f>'（添付１ー②）設計計画'!E331</f>
        <v>今福枝管</v>
      </c>
      <c r="F331" s="169"/>
      <c r="G331" s="170"/>
      <c r="H331" s="170"/>
      <c r="I331" s="102"/>
      <c r="J331" s="102"/>
      <c r="K331" s="210"/>
      <c r="L331" s="104">
        <f>IF(AND(ISNUMBER(L102),ISBLANK(M102)),$T102-$T103,0)</f>
        <v>0</v>
      </c>
      <c r="M331" s="105">
        <f t="shared" ref="M331:R331" si="765">IF(AND(ISNUMBER(M102),ISBLANK(N102)),$T102-$T103,0)</f>
        <v>0</v>
      </c>
      <c r="N331" s="105">
        <f t="shared" si="765"/>
        <v>0</v>
      </c>
      <c r="O331" s="106">
        <f t="shared" si="765"/>
        <v>0</v>
      </c>
      <c r="P331" s="105">
        <f t="shared" si="765"/>
        <v>0</v>
      </c>
      <c r="Q331" s="105">
        <f t="shared" si="765"/>
        <v>0</v>
      </c>
      <c r="R331" s="105">
        <f t="shared" si="765"/>
        <v>0</v>
      </c>
      <c r="S331" s="106">
        <f>IF(ISNUMBER(S102),$T102-$T103,0)</f>
        <v>0</v>
      </c>
      <c r="T331" s="107">
        <f t="shared" si="725"/>
        <v>0</v>
      </c>
      <c r="W331" s="16"/>
      <c r="X331" s="17"/>
      <c r="Y331" s="19"/>
      <c r="Z331" s="17"/>
      <c r="AA331" s="16"/>
      <c r="AB331" s="16"/>
      <c r="AC331" s="99"/>
      <c r="AD331" s="15"/>
      <c r="AE331" s="15"/>
      <c r="AF331" s="15"/>
      <c r="AG331" s="15"/>
      <c r="AH331" s="15"/>
      <c r="AI331" s="15"/>
      <c r="AJ331" s="15"/>
      <c r="AK331" s="15"/>
      <c r="AL331" s="15"/>
      <c r="AM331" s="23"/>
    </row>
    <row r="332" spans="1:39" x14ac:dyDescent="0.25">
      <c r="B332" s="49"/>
      <c r="C332" s="100"/>
      <c r="D332" s="446" t="str">
        <f>'（添付１ー②）設計計画'!D332</f>
        <v>3-05</v>
      </c>
      <c r="E332" s="428" t="str">
        <f>'（添付１ー②）設計計画'!E332</f>
        <v>菫枝線</v>
      </c>
      <c r="F332" s="427"/>
      <c r="G332" s="428"/>
      <c r="H332" s="428"/>
      <c r="I332" s="111"/>
      <c r="J332" s="111"/>
      <c r="K332" s="448"/>
      <c r="L332" s="113">
        <f>IF(AND(ISNUMBER(L104),ISBLANK(M104)),$T104-$T105,0)</f>
        <v>0</v>
      </c>
      <c r="M332" s="114">
        <f t="shared" ref="M332:R332" si="766">IF(AND(ISNUMBER(M104),ISBLANK(N104)),$T104-$T105,0)</f>
        <v>0</v>
      </c>
      <c r="N332" s="114">
        <f t="shared" si="766"/>
        <v>0</v>
      </c>
      <c r="O332" s="115">
        <f t="shared" si="766"/>
        <v>0</v>
      </c>
      <c r="P332" s="114">
        <f t="shared" si="766"/>
        <v>0</v>
      </c>
      <c r="Q332" s="114">
        <f t="shared" si="766"/>
        <v>0</v>
      </c>
      <c r="R332" s="114">
        <f t="shared" si="766"/>
        <v>0</v>
      </c>
      <c r="S332" s="115">
        <f>IF(ISNUMBER(S104),$T104-$T105,0)</f>
        <v>0</v>
      </c>
      <c r="T332" s="116">
        <f t="shared" si="725"/>
        <v>0</v>
      </c>
      <c r="W332" s="16"/>
      <c r="X332" s="17"/>
      <c r="Y332" s="19"/>
      <c r="Z332" s="17"/>
      <c r="AA332" s="16"/>
      <c r="AB332" s="16"/>
      <c r="AC332" s="99"/>
      <c r="AD332" s="15"/>
      <c r="AE332" s="15"/>
      <c r="AF332" s="15"/>
      <c r="AG332" s="15"/>
      <c r="AH332" s="15"/>
      <c r="AI332" s="15"/>
      <c r="AJ332" s="15"/>
      <c r="AK332" s="15"/>
      <c r="AL332" s="15"/>
      <c r="AM332" s="23"/>
    </row>
    <row r="333" spans="1:39" x14ac:dyDescent="0.25">
      <c r="A333" s="6">
        <v>1</v>
      </c>
      <c r="B333" s="49"/>
      <c r="C333" s="100"/>
      <c r="D333" s="456" t="str">
        <f>'（添付１ー②）設計計画'!D333</f>
        <v>3-06</v>
      </c>
      <c r="E333" s="455" t="str">
        <f>'（添付１ー②）設計計画'!E333</f>
        <v>新東部幹線</v>
      </c>
      <c r="F333" s="366"/>
      <c r="G333" s="455"/>
      <c r="H333" s="455"/>
      <c r="I333" s="51"/>
      <c r="J333" s="51"/>
      <c r="K333" s="203"/>
      <c r="L333" s="84">
        <f>IF(AND(ISNUMBER(L106),ISBLANK(M106)),$T106-$T107,0)</f>
        <v>0</v>
      </c>
      <c r="M333" s="85">
        <f t="shared" ref="M333:R333" si="767">IF(AND(ISNUMBER(M106),ISBLANK(N106)),$T106-$T107,0)</f>
        <v>0</v>
      </c>
      <c r="N333" s="85">
        <f t="shared" si="767"/>
        <v>0</v>
      </c>
      <c r="O333" s="86">
        <f t="shared" si="767"/>
        <v>0</v>
      </c>
      <c r="P333" s="85">
        <f t="shared" si="767"/>
        <v>0</v>
      </c>
      <c r="Q333" s="85">
        <f t="shared" si="767"/>
        <v>0</v>
      </c>
      <c r="R333" s="85">
        <f t="shared" si="767"/>
        <v>0</v>
      </c>
      <c r="S333" s="86">
        <f>IF(ISNUMBER(S106),$T106-$T107,0)</f>
        <v>0</v>
      </c>
      <c r="T333" s="87">
        <f t="shared" si="725"/>
        <v>0</v>
      </c>
      <c r="W333" s="16"/>
      <c r="X333" s="17"/>
      <c r="Y333" s="19"/>
      <c r="Z333" s="17"/>
      <c r="AA333" s="16"/>
      <c r="AB333" s="16"/>
      <c r="AC333" s="99"/>
      <c r="AD333" s="15"/>
      <c r="AE333" s="15"/>
      <c r="AF333" s="15"/>
      <c r="AG333" s="15"/>
      <c r="AH333" s="15"/>
      <c r="AI333" s="15"/>
      <c r="AJ333" s="15"/>
      <c r="AK333" s="15"/>
      <c r="AL333" s="15"/>
      <c r="AM333" s="23"/>
    </row>
    <row r="334" spans="1:39" x14ac:dyDescent="0.25">
      <c r="A334" s="6">
        <v>1</v>
      </c>
      <c r="B334" s="49"/>
      <c r="C334" s="100"/>
      <c r="D334" s="456" t="str">
        <f>'（添付１ー②）設計計画'!D334</f>
        <v>3-07</v>
      </c>
      <c r="E334" s="455" t="str">
        <f>'（添付１ー②）設計計画'!E334</f>
        <v>中宮枝線</v>
      </c>
      <c r="F334" s="366"/>
      <c r="G334" s="455"/>
      <c r="H334" s="455"/>
      <c r="I334" s="51"/>
      <c r="J334" s="51"/>
      <c r="K334" s="203"/>
      <c r="L334" s="84">
        <f>IF(AND(ISNUMBER(L108),ISBLANK(M108)),$T108-$T109,0)</f>
        <v>0</v>
      </c>
      <c r="M334" s="85">
        <f t="shared" ref="M334:R334" si="768">IF(AND(ISNUMBER(M108),ISBLANK(N108)),$T108-$T109,0)</f>
        <v>0</v>
      </c>
      <c r="N334" s="85">
        <f t="shared" si="768"/>
        <v>0</v>
      </c>
      <c r="O334" s="86">
        <f t="shared" si="768"/>
        <v>0</v>
      </c>
      <c r="P334" s="85">
        <f t="shared" si="768"/>
        <v>0</v>
      </c>
      <c r="Q334" s="85">
        <f t="shared" si="768"/>
        <v>0</v>
      </c>
      <c r="R334" s="85">
        <f t="shared" si="768"/>
        <v>0</v>
      </c>
      <c r="S334" s="86">
        <f>IF(ISNUMBER(S108),$T108-$T109,0)</f>
        <v>0</v>
      </c>
      <c r="T334" s="87">
        <f t="shared" si="725"/>
        <v>0</v>
      </c>
      <c r="W334" s="16"/>
      <c r="X334" s="17"/>
      <c r="Y334" s="19"/>
      <c r="Z334" s="17"/>
      <c r="AA334" s="16"/>
      <c r="AB334" s="16"/>
      <c r="AC334" s="99"/>
      <c r="AD334" s="15"/>
      <c r="AE334" s="15"/>
      <c r="AF334" s="15"/>
      <c r="AG334" s="15"/>
      <c r="AH334" s="15"/>
      <c r="AI334" s="15"/>
      <c r="AJ334" s="15"/>
      <c r="AK334" s="15"/>
      <c r="AL334" s="15"/>
      <c r="AM334" s="23"/>
    </row>
    <row r="335" spans="1:39" x14ac:dyDescent="0.25">
      <c r="A335" s="6">
        <v>1</v>
      </c>
      <c r="B335" s="49"/>
      <c r="C335" s="100"/>
      <c r="D335" s="456" t="str">
        <f>'（添付１ー②）設計計画'!D335</f>
        <v>3-08</v>
      </c>
      <c r="E335" s="455" t="str">
        <f>'（添付１ー②）設計計画'!E335</f>
        <v>高倉枝管 中宮枝線</v>
      </c>
      <c r="F335" s="366"/>
      <c r="G335" s="455"/>
      <c r="H335" s="455"/>
      <c r="I335" s="51"/>
      <c r="J335" s="51"/>
      <c r="K335" s="203"/>
      <c r="L335" s="84">
        <f>IF(AND(ISNUMBER(L110),ISBLANK(M110)),$T110-$T111,0)</f>
        <v>0</v>
      </c>
      <c r="M335" s="85">
        <f t="shared" ref="M335:R335" si="769">IF(AND(ISNUMBER(M110),ISBLANK(N110)),$T110-$T111,0)</f>
        <v>0</v>
      </c>
      <c r="N335" s="85">
        <f t="shared" si="769"/>
        <v>0</v>
      </c>
      <c r="O335" s="86">
        <f t="shared" si="769"/>
        <v>0</v>
      </c>
      <c r="P335" s="85">
        <f t="shared" si="769"/>
        <v>0</v>
      </c>
      <c r="Q335" s="85">
        <f t="shared" si="769"/>
        <v>0</v>
      </c>
      <c r="R335" s="85">
        <f t="shared" si="769"/>
        <v>0</v>
      </c>
      <c r="S335" s="86">
        <f>IF(ISNUMBER(S110),$T110-$T111,0)</f>
        <v>0</v>
      </c>
      <c r="T335" s="87">
        <f t="shared" si="725"/>
        <v>0</v>
      </c>
      <c r="W335" s="16"/>
      <c r="X335" s="17"/>
      <c r="Y335" s="19"/>
      <c r="Z335" s="17"/>
      <c r="AA335" s="16"/>
      <c r="AB335" s="16"/>
      <c r="AC335" s="99"/>
      <c r="AD335" s="15"/>
      <c r="AE335" s="15"/>
      <c r="AF335" s="15"/>
      <c r="AG335" s="15"/>
      <c r="AH335" s="15"/>
      <c r="AI335" s="15"/>
      <c r="AJ335" s="15"/>
      <c r="AK335" s="15"/>
      <c r="AL335" s="15"/>
      <c r="AM335" s="23"/>
    </row>
    <row r="336" spans="1:39" x14ac:dyDescent="0.25">
      <c r="A336" s="6">
        <v>1</v>
      </c>
      <c r="B336" s="49"/>
      <c r="C336" s="100"/>
      <c r="D336" s="456" t="str">
        <f>'（添付１ー②）設計計画'!D336</f>
        <v>3-09</v>
      </c>
      <c r="E336" s="455" t="str">
        <f>'（添付１ー②）設計計画'!E336</f>
        <v>関目枝線</v>
      </c>
      <c r="F336" s="366"/>
      <c r="G336" s="455"/>
      <c r="H336" s="455"/>
      <c r="I336" s="51"/>
      <c r="J336" s="51"/>
      <c r="K336" s="203"/>
      <c r="L336" s="84">
        <f>IF(AND(ISNUMBER(L112),ISBLANK(M112)),$T112-$T113,0)</f>
        <v>0</v>
      </c>
      <c r="M336" s="85">
        <f t="shared" ref="M336:R336" si="770">IF(AND(ISNUMBER(M112),ISBLANK(N112)),$T112-$T113,0)</f>
        <v>0</v>
      </c>
      <c r="N336" s="85">
        <f t="shared" si="770"/>
        <v>0</v>
      </c>
      <c r="O336" s="86">
        <f t="shared" si="770"/>
        <v>0</v>
      </c>
      <c r="P336" s="85">
        <f t="shared" si="770"/>
        <v>0</v>
      </c>
      <c r="Q336" s="85">
        <f t="shared" si="770"/>
        <v>0</v>
      </c>
      <c r="R336" s="85">
        <f t="shared" si="770"/>
        <v>0</v>
      </c>
      <c r="S336" s="86">
        <f>IF(ISNUMBER(S112),$T112-$T113,0)</f>
        <v>0</v>
      </c>
      <c r="T336" s="87">
        <f t="shared" si="725"/>
        <v>0</v>
      </c>
      <c r="W336" s="16"/>
      <c r="X336" s="17"/>
      <c r="Y336" s="19"/>
      <c r="Z336" s="17"/>
      <c r="AA336" s="16"/>
      <c r="AB336" s="16"/>
      <c r="AC336" s="99"/>
      <c r="AD336" s="15"/>
      <c r="AE336" s="15"/>
      <c r="AF336" s="15"/>
      <c r="AG336" s="15"/>
      <c r="AH336" s="15"/>
      <c r="AI336" s="15"/>
      <c r="AJ336" s="15"/>
      <c r="AK336" s="15"/>
      <c r="AL336" s="15"/>
      <c r="AM336" s="23"/>
    </row>
    <row r="337" spans="1:39" x14ac:dyDescent="0.25">
      <c r="A337" s="6">
        <v>1</v>
      </c>
      <c r="B337" s="49"/>
      <c r="C337" s="100"/>
      <c r="D337" s="456" t="str">
        <f>'（添付１ー②）設計計画'!D337</f>
        <v>3-10</v>
      </c>
      <c r="E337" s="455" t="str">
        <f>'（添付１ー②）設計計画'!E337</f>
        <v>関目枝線</v>
      </c>
      <c r="F337" s="366"/>
      <c r="G337" s="455"/>
      <c r="H337" s="455"/>
      <c r="I337" s="51"/>
      <c r="J337" s="51"/>
      <c r="K337" s="203"/>
      <c r="L337" s="84">
        <f>IF(AND(ISNUMBER(L114),ISBLANK(M114)),$T114-$T115,0)</f>
        <v>0</v>
      </c>
      <c r="M337" s="85">
        <f t="shared" ref="M337:R337" si="771">IF(AND(ISNUMBER(M114),ISBLANK(N114)),$T114-$T115,0)</f>
        <v>0</v>
      </c>
      <c r="N337" s="85">
        <f t="shared" si="771"/>
        <v>0</v>
      </c>
      <c r="O337" s="86">
        <f t="shared" si="771"/>
        <v>0</v>
      </c>
      <c r="P337" s="85">
        <f t="shared" si="771"/>
        <v>0</v>
      </c>
      <c r="Q337" s="85">
        <f t="shared" si="771"/>
        <v>0</v>
      </c>
      <c r="R337" s="85">
        <f t="shared" si="771"/>
        <v>0</v>
      </c>
      <c r="S337" s="86">
        <f>IF(ISNUMBER(S114),$T114-$T115,0)</f>
        <v>0</v>
      </c>
      <c r="T337" s="87">
        <f t="shared" si="725"/>
        <v>0</v>
      </c>
      <c r="W337" s="16"/>
      <c r="X337" s="17"/>
      <c r="Y337" s="19"/>
      <c r="Z337" s="17"/>
      <c r="AA337" s="16"/>
      <c r="AB337" s="16"/>
      <c r="AC337" s="99"/>
      <c r="AD337" s="15"/>
      <c r="AE337" s="15"/>
      <c r="AF337" s="15"/>
      <c r="AG337" s="15"/>
      <c r="AH337" s="15"/>
      <c r="AI337" s="15"/>
      <c r="AJ337" s="15"/>
      <c r="AK337" s="15"/>
      <c r="AL337" s="15"/>
      <c r="AM337" s="23"/>
    </row>
    <row r="338" spans="1:39" x14ac:dyDescent="0.25">
      <c r="A338" s="6">
        <v>1</v>
      </c>
      <c r="B338" s="49"/>
      <c r="C338" s="100"/>
      <c r="D338" s="456" t="str">
        <f>'（添付１ー②）設計計画'!D338</f>
        <v>3-11</v>
      </c>
      <c r="E338" s="455" t="str">
        <f>'（添付１ー②）設計計画'!E338</f>
        <v>茨田大宮枝線</v>
      </c>
      <c r="F338" s="366"/>
      <c r="G338" s="455"/>
      <c r="H338" s="455"/>
      <c r="I338" s="51"/>
      <c r="J338" s="51"/>
      <c r="K338" s="203"/>
      <c r="L338" s="84">
        <f>IF(AND(ISNUMBER(L116),ISBLANK(M116)),$T116-$T117,0)</f>
        <v>0</v>
      </c>
      <c r="M338" s="85">
        <f t="shared" ref="M338:R338" si="772">IF(AND(ISNUMBER(M116),ISBLANK(N116)),$T116-$T117,0)</f>
        <v>0</v>
      </c>
      <c r="N338" s="85">
        <f t="shared" si="772"/>
        <v>0</v>
      </c>
      <c r="O338" s="86">
        <f t="shared" si="772"/>
        <v>0</v>
      </c>
      <c r="P338" s="85">
        <f t="shared" si="772"/>
        <v>0</v>
      </c>
      <c r="Q338" s="85">
        <f t="shared" si="772"/>
        <v>0</v>
      </c>
      <c r="R338" s="85">
        <f t="shared" si="772"/>
        <v>0</v>
      </c>
      <c r="S338" s="86">
        <f>IF(ISNUMBER(S116),$T116-$T117,0)</f>
        <v>0</v>
      </c>
      <c r="T338" s="87">
        <f t="shared" si="725"/>
        <v>0</v>
      </c>
      <c r="W338" s="16"/>
      <c r="X338" s="17"/>
      <c r="Y338" s="19"/>
      <c r="Z338" s="17"/>
      <c r="AA338" s="16"/>
      <c r="AB338" s="16"/>
      <c r="AC338" s="99"/>
      <c r="AD338" s="15"/>
      <c r="AE338" s="15"/>
      <c r="AF338" s="15"/>
      <c r="AG338" s="15"/>
      <c r="AH338" s="15"/>
      <c r="AI338" s="15"/>
      <c r="AJ338" s="15"/>
      <c r="AK338" s="15"/>
      <c r="AL338" s="15"/>
      <c r="AM338" s="23"/>
    </row>
    <row r="339" spans="1:39" x14ac:dyDescent="0.25">
      <c r="A339" s="6">
        <v>1</v>
      </c>
      <c r="B339" s="49"/>
      <c r="C339" s="100"/>
      <c r="D339" s="463" t="str">
        <f>'（添付１ー②）設計計画'!D339</f>
        <v>3-12</v>
      </c>
      <c r="E339" s="458" t="str">
        <f>'（添付１ー②）設計計画'!E339</f>
        <v>茨田大宮枝線</v>
      </c>
      <c r="F339" s="457"/>
      <c r="G339" s="458"/>
      <c r="H339" s="458"/>
      <c r="I339" s="485"/>
      <c r="J339" s="485"/>
      <c r="K339" s="487"/>
      <c r="L339" s="459">
        <f>IF(AND(ISNUMBER(L118),ISBLANK(M118)),$T118-$T119,0)</f>
        <v>0</v>
      </c>
      <c r="M339" s="460">
        <f t="shared" ref="M339:R339" si="773">IF(AND(ISNUMBER(M118),ISBLANK(N118)),$T118-$T119,0)</f>
        <v>0</v>
      </c>
      <c r="N339" s="460">
        <f t="shared" si="773"/>
        <v>0</v>
      </c>
      <c r="O339" s="461">
        <f t="shared" si="773"/>
        <v>0</v>
      </c>
      <c r="P339" s="460">
        <f t="shared" si="773"/>
        <v>0</v>
      </c>
      <c r="Q339" s="460">
        <f t="shared" si="773"/>
        <v>0</v>
      </c>
      <c r="R339" s="460">
        <f t="shared" si="773"/>
        <v>0</v>
      </c>
      <c r="S339" s="461">
        <f>IF(ISNUMBER(S118),$T118-$T119,0)</f>
        <v>0</v>
      </c>
      <c r="T339" s="462">
        <f t="shared" si="725"/>
        <v>0</v>
      </c>
      <c r="W339" s="16"/>
      <c r="X339" s="17"/>
      <c r="Y339" s="19"/>
      <c r="Z339" s="17"/>
      <c r="AA339" s="16"/>
      <c r="AB339" s="16"/>
      <c r="AC339" s="99"/>
      <c r="AD339" s="15"/>
      <c r="AE339" s="15"/>
      <c r="AF339" s="15"/>
      <c r="AG339" s="15"/>
      <c r="AH339" s="15"/>
      <c r="AI339" s="15"/>
      <c r="AJ339" s="15"/>
      <c r="AK339" s="15"/>
      <c r="AL339" s="15"/>
      <c r="AM339" s="23"/>
    </row>
    <row r="340" spans="1:39" x14ac:dyDescent="0.25">
      <c r="B340" s="49"/>
      <c r="C340" s="100"/>
      <c r="D340" s="446" t="str">
        <f>'（添付１ー②）設計計画'!D340</f>
        <v>3-12</v>
      </c>
      <c r="E340" s="428" t="str">
        <f>'（添付１ー②）設計計画'!E340</f>
        <v>茨田大宮枝線</v>
      </c>
      <c r="F340" s="427"/>
      <c r="G340" s="428"/>
      <c r="H340" s="428"/>
      <c r="I340" s="111"/>
      <c r="J340" s="111"/>
      <c r="K340" s="448"/>
      <c r="L340" s="113">
        <f>IF(AND(ISNUMBER(L120),ISBLANK(M120)),$T120-$T121,0)</f>
        <v>0</v>
      </c>
      <c r="M340" s="114">
        <f t="shared" ref="M340:R340" si="774">IF(AND(ISNUMBER(M120),ISBLANK(N120)),$T120-$T121,0)</f>
        <v>0</v>
      </c>
      <c r="N340" s="114">
        <f t="shared" si="774"/>
        <v>0</v>
      </c>
      <c r="O340" s="115">
        <f t="shared" si="774"/>
        <v>0</v>
      </c>
      <c r="P340" s="114">
        <f t="shared" si="774"/>
        <v>0</v>
      </c>
      <c r="Q340" s="114">
        <f t="shared" si="774"/>
        <v>0</v>
      </c>
      <c r="R340" s="114">
        <f t="shared" si="774"/>
        <v>0</v>
      </c>
      <c r="S340" s="115">
        <f>IF(ISNUMBER(S120),$T120-$T121,0)</f>
        <v>0</v>
      </c>
      <c r="T340" s="116">
        <f t="shared" si="725"/>
        <v>0</v>
      </c>
      <c r="W340" s="16"/>
      <c r="X340" s="17"/>
      <c r="Y340" s="19"/>
      <c r="Z340" s="17"/>
      <c r="AA340" s="16"/>
      <c r="AB340" s="16"/>
      <c r="AC340" s="99"/>
      <c r="AD340" s="15"/>
      <c r="AE340" s="15"/>
      <c r="AF340" s="15"/>
      <c r="AG340" s="15"/>
      <c r="AH340" s="15"/>
      <c r="AI340" s="15"/>
      <c r="AJ340" s="15"/>
      <c r="AK340" s="15"/>
      <c r="AL340" s="15"/>
      <c r="AM340" s="23"/>
    </row>
    <row r="341" spans="1:39" x14ac:dyDescent="0.25">
      <c r="A341" s="6">
        <v>1</v>
      </c>
      <c r="B341" s="49"/>
      <c r="C341" s="100"/>
      <c r="D341" s="456" t="str">
        <f>'（添付１ー②）設計計画'!D341</f>
        <v>3-13</v>
      </c>
      <c r="E341" s="455" t="str">
        <f>'（添付１ー②）設計計画'!E341</f>
        <v>新東部幹線</v>
      </c>
      <c r="F341" s="366"/>
      <c r="G341" s="455"/>
      <c r="H341" s="455"/>
      <c r="I341" s="51"/>
      <c r="J341" s="51"/>
      <c r="K341" s="203"/>
      <c r="L341" s="84">
        <f>IF(AND(ISNUMBER(L122),ISBLANK(M122)),$T122-$T123,0)</f>
        <v>0</v>
      </c>
      <c r="M341" s="85">
        <f t="shared" ref="M341:R341" si="775">IF(AND(ISNUMBER(M122),ISBLANK(N122)),$T122-$T123,0)</f>
        <v>0</v>
      </c>
      <c r="N341" s="85">
        <f t="shared" si="775"/>
        <v>0</v>
      </c>
      <c r="O341" s="86">
        <f t="shared" si="775"/>
        <v>0</v>
      </c>
      <c r="P341" s="85">
        <f t="shared" si="775"/>
        <v>0</v>
      </c>
      <c r="Q341" s="85">
        <f t="shared" si="775"/>
        <v>0</v>
      </c>
      <c r="R341" s="85">
        <f t="shared" si="775"/>
        <v>0</v>
      </c>
      <c r="S341" s="86">
        <f>IF(ISNUMBER(S122),$T122-$T123,0)</f>
        <v>0</v>
      </c>
      <c r="T341" s="87">
        <f t="shared" si="725"/>
        <v>0</v>
      </c>
      <c r="W341" s="16"/>
      <c r="X341" s="17"/>
      <c r="Y341" s="19"/>
      <c r="Z341" s="17"/>
      <c r="AA341" s="16"/>
      <c r="AB341" s="16"/>
      <c r="AC341" s="99"/>
      <c r="AD341" s="15"/>
      <c r="AE341" s="15"/>
      <c r="AF341" s="15"/>
      <c r="AG341" s="15"/>
      <c r="AH341" s="15"/>
      <c r="AI341" s="15"/>
      <c r="AJ341" s="15"/>
      <c r="AK341" s="15"/>
      <c r="AL341" s="15"/>
      <c r="AM341" s="23"/>
    </row>
    <row r="342" spans="1:39" x14ac:dyDescent="0.25">
      <c r="A342" s="6">
        <v>1</v>
      </c>
      <c r="B342" s="49"/>
      <c r="C342" s="100"/>
      <c r="D342" s="456" t="str">
        <f>'（添付１ー②）設計計画'!D342</f>
        <v>3-14</v>
      </c>
      <c r="E342" s="455" t="str">
        <f>'（添付１ー②）設計計画'!E342</f>
        <v>新東部幹線</v>
      </c>
      <c r="F342" s="366"/>
      <c r="G342" s="455"/>
      <c r="H342" s="455"/>
      <c r="I342" s="51"/>
      <c r="J342" s="51"/>
      <c r="K342" s="203"/>
      <c r="L342" s="84">
        <f>IF(AND(ISNUMBER(L124),ISBLANK(M124)),$T124-$T125,0)</f>
        <v>0</v>
      </c>
      <c r="M342" s="85">
        <f t="shared" ref="M342:R342" si="776">IF(AND(ISNUMBER(M124),ISBLANK(N124)),$T124-$T125,0)</f>
        <v>0</v>
      </c>
      <c r="N342" s="85">
        <f t="shared" si="776"/>
        <v>0</v>
      </c>
      <c r="O342" s="86">
        <f t="shared" si="776"/>
        <v>0</v>
      </c>
      <c r="P342" s="85">
        <f t="shared" si="776"/>
        <v>0</v>
      </c>
      <c r="Q342" s="85">
        <f t="shared" si="776"/>
        <v>0</v>
      </c>
      <c r="R342" s="85">
        <f t="shared" si="776"/>
        <v>0</v>
      </c>
      <c r="S342" s="86">
        <f>IF(ISNUMBER(S124),$T124-$T125,0)</f>
        <v>0</v>
      </c>
      <c r="T342" s="87">
        <f t="shared" si="725"/>
        <v>0</v>
      </c>
      <c r="W342" s="16"/>
      <c r="X342" s="17"/>
      <c r="Y342" s="19"/>
      <c r="Z342" s="17"/>
      <c r="AA342" s="16"/>
      <c r="AB342" s="16"/>
      <c r="AC342" s="99"/>
      <c r="AD342" s="15"/>
      <c r="AE342" s="15"/>
      <c r="AF342" s="15"/>
      <c r="AG342" s="15"/>
      <c r="AH342" s="15"/>
      <c r="AI342" s="15"/>
      <c r="AJ342" s="15"/>
      <c r="AK342" s="15"/>
      <c r="AL342" s="15"/>
      <c r="AM342" s="23"/>
    </row>
    <row r="343" spans="1:39" x14ac:dyDescent="0.25">
      <c r="A343" s="6">
        <v>1</v>
      </c>
      <c r="B343" s="49"/>
      <c r="C343" s="100"/>
      <c r="D343" s="187" t="str">
        <f>'（添付１ー②）設計計画'!D343</f>
        <v>4-01</v>
      </c>
      <c r="E343" s="168" t="str">
        <f>'（添付１ー②）設計計画'!E343</f>
        <v>築港枝線</v>
      </c>
      <c r="F343" s="167"/>
      <c r="G343" s="168"/>
      <c r="H343" s="168"/>
      <c r="I343" s="59"/>
      <c r="J343" s="59"/>
      <c r="K343" s="209"/>
      <c r="L343" s="61">
        <f>IF(AND(ISNUMBER(L126),ISBLANK(M126)),$T126-$T127,0)</f>
        <v>0</v>
      </c>
      <c r="M343" s="62">
        <f t="shared" ref="M343:R343" si="777">IF(AND(ISNUMBER(M126),ISBLANK(N126)),$T126-$T127,0)</f>
        <v>0</v>
      </c>
      <c r="N343" s="62">
        <f t="shared" si="777"/>
        <v>0</v>
      </c>
      <c r="O343" s="63">
        <f t="shared" si="777"/>
        <v>0</v>
      </c>
      <c r="P343" s="62">
        <f t="shared" si="777"/>
        <v>0</v>
      </c>
      <c r="Q343" s="62">
        <f t="shared" si="777"/>
        <v>0</v>
      </c>
      <c r="R343" s="62">
        <f t="shared" si="777"/>
        <v>0</v>
      </c>
      <c r="S343" s="63">
        <f>IF(ISNUMBER(S126),$T126-$T127,0)</f>
        <v>0</v>
      </c>
      <c r="T343" s="64">
        <f t="shared" si="725"/>
        <v>0</v>
      </c>
      <c r="W343" s="16"/>
      <c r="X343" s="17"/>
      <c r="Y343" s="19"/>
      <c r="Z343" s="17"/>
      <c r="AA343" s="16"/>
      <c r="AB343" s="16"/>
      <c r="AC343" s="99"/>
      <c r="AD343" s="15"/>
      <c r="AE343" s="15"/>
      <c r="AF343" s="15"/>
      <c r="AG343" s="15"/>
      <c r="AH343" s="15"/>
      <c r="AI343" s="15"/>
      <c r="AJ343" s="15"/>
      <c r="AK343" s="15"/>
      <c r="AL343" s="15"/>
      <c r="AM343" s="23"/>
    </row>
    <row r="344" spans="1:39" x14ac:dyDescent="0.25">
      <c r="B344" s="49"/>
      <c r="C344" s="100"/>
      <c r="D344" s="189" t="str">
        <f>'（添付１ー②）設計計画'!D344</f>
        <v>4-01</v>
      </c>
      <c r="E344" s="173" t="str">
        <f>'（添付１ー②）設計計画'!E344</f>
        <v>築港枝線</v>
      </c>
      <c r="F344" s="172"/>
      <c r="G344" s="173"/>
      <c r="H344" s="173"/>
      <c r="I344" s="92"/>
      <c r="J344" s="92"/>
      <c r="K344" s="211"/>
      <c r="L344" s="94">
        <f>IF(AND(ISNUMBER(L128),ISBLANK(M128)),$T128-$T129,0)</f>
        <v>0</v>
      </c>
      <c r="M344" s="95">
        <f t="shared" ref="M344:R344" si="778">IF(AND(ISNUMBER(M128),ISBLANK(N128)),$T128-$T129,0)</f>
        <v>0</v>
      </c>
      <c r="N344" s="95">
        <f t="shared" si="778"/>
        <v>0</v>
      </c>
      <c r="O344" s="96">
        <f t="shared" si="778"/>
        <v>0</v>
      </c>
      <c r="P344" s="95">
        <f t="shared" si="778"/>
        <v>0</v>
      </c>
      <c r="Q344" s="95">
        <f t="shared" si="778"/>
        <v>0</v>
      </c>
      <c r="R344" s="95">
        <f t="shared" si="778"/>
        <v>0</v>
      </c>
      <c r="S344" s="96">
        <f>IF(ISNUMBER(S128),$T128-$T129,0)</f>
        <v>0</v>
      </c>
      <c r="T344" s="97">
        <f t="shared" si="725"/>
        <v>0</v>
      </c>
      <c r="W344" s="16"/>
      <c r="X344" s="17"/>
      <c r="Y344" s="19"/>
      <c r="Z344" s="17"/>
      <c r="AA344" s="16"/>
      <c r="AB344" s="16"/>
      <c r="AC344" s="99"/>
      <c r="AD344" s="15"/>
      <c r="AE344" s="15"/>
      <c r="AF344" s="15"/>
      <c r="AG344" s="15"/>
      <c r="AH344" s="15"/>
      <c r="AI344" s="15"/>
      <c r="AJ344" s="15"/>
      <c r="AK344" s="15"/>
      <c r="AL344" s="15"/>
      <c r="AM344" s="23"/>
    </row>
    <row r="345" spans="1:39" x14ac:dyDescent="0.25">
      <c r="A345" s="6">
        <v>1</v>
      </c>
      <c r="B345" s="49"/>
      <c r="C345" s="100"/>
      <c r="D345" s="463" t="str">
        <f>'（添付１ー②）設計計画'!D345</f>
        <v>4-02</v>
      </c>
      <c r="E345" s="458" t="str">
        <f>'（添付１ー②）設計計画'!E345</f>
        <v>池島枝管</v>
      </c>
      <c r="F345" s="457"/>
      <c r="G345" s="458"/>
      <c r="H345" s="458"/>
      <c r="I345" s="485"/>
      <c r="J345" s="485"/>
      <c r="K345" s="487"/>
      <c r="L345" s="459">
        <f>IF(AND(ISNUMBER(L130),ISBLANK(M130)),$T130-$T131,0)</f>
        <v>0</v>
      </c>
      <c r="M345" s="460">
        <f t="shared" ref="M345:R345" si="779">IF(AND(ISNUMBER(M130),ISBLANK(N130)),$T130-$T131,0)</f>
        <v>0</v>
      </c>
      <c r="N345" s="460">
        <f t="shared" si="779"/>
        <v>0</v>
      </c>
      <c r="O345" s="461">
        <f t="shared" si="779"/>
        <v>0</v>
      </c>
      <c r="P345" s="460">
        <f t="shared" si="779"/>
        <v>0</v>
      </c>
      <c r="Q345" s="460">
        <f t="shared" si="779"/>
        <v>0</v>
      </c>
      <c r="R345" s="460">
        <f t="shared" si="779"/>
        <v>0</v>
      </c>
      <c r="S345" s="461">
        <f>IF(ISNUMBER(S130),$T130-$T131,0)</f>
        <v>0</v>
      </c>
      <c r="T345" s="462">
        <f t="shared" si="725"/>
        <v>0</v>
      </c>
      <c r="W345" s="16"/>
      <c r="X345" s="17"/>
      <c r="Y345" s="19"/>
      <c r="Z345" s="17"/>
      <c r="AA345" s="16"/>
      <c r="AB345" s="16"/>
      <c r="AC345" s="99"/>
      <c r="AD345" s="15"/>
      <c r="AE345" s="15"/>
      <c r="AF345" s="15"/>
      <c r="AG345" s="15"/>
      <c r="AH345" s="15"/>
      <c r="AI345" s="15"/>
      <c r="AJ345" s="15"/>
      <c r="AK345" s="15"/>
      <c r="AL345" s="15"/>
      <c r="AM345" s="23"/>
    </row>
    <row r="346" spans="1:39" x14ac:dyDescent="0.25">
      <c r="B346" s="49"/>
      <c r="C346" s="100"/>
      <c r="D346" s="446" t="str">
        <f>'（添付１ー②）設計計画'!D346</f>
        <v>4-02</v>
      </c>
      <c r="E346" s="428" t="str">
        <f>'（添付１ー②）設計計画'!E346</f>
        <v>池島枝管</v>
      </c>
      <c r="F346" s="427"/>
      <c r="G346" s="428"/>
      <c r="H346" s="428"/>
      <c r="I346" s="111"/>
      <c r="J346" s="111"/>
      <c r="K346" s="448"/>
      <c r="L346" s="113">
        <f>IF(AND(ISNUMBER(L132),ISBLANK(M132)),$T132-$T133,0)</f>
        <v>0</v>
      </c>
      <c r="M346" s="114">
        <f t="shared" ref="M346:R346" si="780">IF(AND(ISNUMBER(M132),ISBLANK(N132)),$T132-$T133,0)</f>
        <v>0</v>
      </c>
      <c r="N346" s="114">
        <f t="shared" si="780"/>
        <v>0</v>
      </c>
      <c r="O346" s="115">
        <f t="shared" si="780"/>
        <v>0</v>
      </c>
      <c r="P346" s="114">
        <f t="shared" si="780"/>
        <v>0</v>
      </c>
      <c r="Q346" s="114">
        <f t="shared" si="780"/>
        <v>0</v>
      </c>
      <c r="R346" s="114">
        <f t="shared" si="780"/>
        <v>0</v>
      </c>
      <c r="S346" s="115">
        <f>IF(ISNUMBER(S132),$T132-$T133,0)</f>
        <v>0</v>
      </c>
      <c r="T346" s="116">
        <f t="shared" si="725"/>
        <v>0</v>
      </c>
      <c r="W346" s="16"/>
      <c r="X346" s="17"/>
      <c r="Y346" s="19"/>
      <c r="Z346" s="17"/>
      <c r="AA346" s="16"/>
      <c r="AB346" s="16"/>
      <c r="AC346" s="99"/>
      <c r="AD346" s="15"/>
      <c r="AE346" s="15"/>
      <c r="AF346" s="15"/>
      <c r="AG346" s="15"/>
      <c r="AH346" s="15"/>
      <c r="AI346" s="15"/>
      <c r="AJ346" s="15"/>
      <c r="AK346" s="15"/>
      <c r="AL346" s="15"/>
      <c r="AM346" s="23"/>
    </row>
    <row r="347" spans="1:39" x14ac:dyDescent="0.25">
      <c r="A347" s="6">
        <v>1</v>
      </c>
      <c r="B347" s="49"/>
      <c r="C347" s="100"/>
      <c r="D347" s="456" t="str">
        <f>'（添付１ー②）設計計画'!D347</f>
        <v>4-03</v>
      </c>
      <c r="E347" s="455" t="str">
        <f>'（添付１ー②）設計計画'!E347</f>
        <v>西部幹線</v>
      </c>
      <c r="F347" s="366"/>
      <c r="G347" s="455"/>
      <c r="H347" s="455"/>
      <c r="I347" s="51"/>
      <c r="J347" s="51"/>
      <c r="K347" s="203"/>
      <c r="L347" s="84">
        <f>IF(AND(ISNUMBER(L134),ISBLANK(M134)),$T134-$T135,0)</f>
        <v>0</v>
      </c>
      <c r="M347" s="85">
        <f t="shared" ref="M347:R347" si="781">IF(AND(ISNUMBER(M134),ISBLANK(N134)),$T134-$T135,0)</f>
        <v>0</v>
      </c>
      <c r="N347" s="85">
        <f t="shared" si="781"/>
        <v>0</v>
      </c>
      <c r="O347" s="86">
        <f t="shared" si="781"/>
        <v>0</v>
      </c>
      <c r="P347" s="85">
        <f t="shared" si="781"/>
        <v>0</v>
      </c>
      <c r="Q347" s="85">
        <f t="shared" si="781"/>
        <v>0</v>
      </c>
      <c r="R347" s="85">
        <f t="shared" si="781"/>
        <v>0</v>
      </c>
      <c r="S347" s="86">
        <f>IF(ISNUMBER(S134),$T134-$T135,0)</f>
        <v>0</v>
      </c>
      <c r="T347" s="87">
        <f t="shared" si="725"/>
        <v>0</v>
      </c>
      <c r="W347" s="16"/>
      <c r="X347" s="17"/>
      <c r="Y347" s="19"/>
      <c r="Z347" s="17"/>
      <c r="AA347" s="16"/>
      <c r="AB347" s="16"/>
      <c r="AC347" s="99"/>
      <c r="AD347" s="15"/>
      <c r="AE347" s="15"/>
      <c r="AF347" s="15"/>
      <c r="AG347" s="15"/>
      <c r="AH347" s="15"/>
      <c r="AI347" s="15"/>
      <c r="AJ347" s="15"/>
      <c r="AK347" s="15"/>
      <c r="AL347" s="15"/>
      <c r="AM347" s="23"/>
    </row>
    <row r="348" spans="1:39" x14ac:dyDescent="0.25">
      <c r="A348" s="6">
        <v>1</v>
      </c>
      <c r="B348" s="49"/>
      <c r="C348" s="100"/>
      <c r="D348" s="456" t="str">
        <f>'（添付１ー②）設計計画'!D348</f>
        <v>4-04</v>
      </c>
      <c r="E348" s="455" t="str">
        <f>'（添付１ー②）設計計画'!E348</f>
        <v>池島枝管</v>
      </c>
      <c r="F348" s="366"/>
      <c r="G348" s="455"/>
      <c r="H348" s="455"/>
      <c r="I348" s="51"/>
      <c r="J348" s="51"/>
      <c r="K348" s="203"/>
      <c r="L348" s="84">
        <f>IF(AND(ISNUMBER(L136),ISBLANK(M136)),$T136-$T137,0)</f>
        <v>0</v>
      </c>
      <c r="M348" s="85">
        <f t="shared" ref="M348:R348" si="782">IF(AND(ISNUMBER(M136),ISBLANK(N136)),$T136-$T137,0)</f>
        <v>0</v>
      </c>
      <c r="N348" s="85">
        <f t="shared" si="782"/>
        <v>0</v>
      </c>
      <c r="O348" s="86">
        <f t="shared" si="782"/>
        <v>0</v>
      </c>
      <c r="P348" s="85">
        <f t="shared" si="782"/>
        <v>0</v>
      </c>
      <c r="Q348" s="85">
        <f t="shared" si="782"/>
        <v>0</v>
      </c>
      <c r="R348" s="85">
        <f t="shared" si="782"/>
        <v>0</v>
      </c>
      <c r="S348" s="86">
        <f>IF(ISNUMBER(S136),$T136-$T137,0)</f>
        <v>0</v>
      </c>
      <c r="T348" s="87">
        <f t="shared" si="725"/>
        <v>0</v>
      </c>
      <c r="W348" s="16"/>
      <c r="X348" s="17"/>
      <c r="Y348" s="19"/>
      <c r="Z348" s="17"/>
      <c r="AA348" s="16"/>
      <c r="AB348" s="16"/>
      <c r="AC348" s="99"/>
      <c r="AD348" s="15"/>
      <c r="AE348" s="15"/>
      <c r="AF348" s="15"/>
      <c r="AG348" s="15"/>
      <c r="AH348" s="15"/>
      <c r="AI348" s="15"/>
      <c r="AJ348" s="15"/>
      <c r="AK348" s="15"/>
      <c r="AL348" s="15"/>
      <c r="AM348" s="23"/>
    </row>
    <row r="349" spans="1:39" x14ac:dyDescent="0.25">
      <c r="A349" s="6">
        <v>1</v>
      </c>
      <c r="B349" s="49"/>
      <c r="C349" s="100"/>
      <c r="D349" s="456" t="str">
        <f>'（添付１ー②）設計計画'!D349</f>
        <v>4-05</v>
      </c>
      <c r="E349" s="455" t="str">
        <f>'（添付１ー②）設計計画'!E349</f>
        <v>久宝寺枝管</v>
      </c>
      <c r="F349" s="366"/>
      <c r="G349" s="455"/>
      <c r="H349" s="455"/>
      <c r="I349" s="51"/>
      <c r="J349" s="51"/>
      <c r="K349" s="203"/>
      <c r="L349" s="84">
        <f>IF(AND(ISNUMBER(L138),ISBLANK(M138)),$T138-$T139,0)</f>
        <v>0</v>
      </c>
      <c r="M349" s="85">
        <f t="shared" ref="M349:R349" si="783">IF(AND(ISNUMBER(M138),ISBLANK(N138)),$T138-$T139,0)</f>
        <v>0</v>
      </c>
      <c r="N349" s="85">
        <f t="shared" si="783"/>
        <v>0</v>
      </c>
      <c r="O349" s="86">
        <f t="shared" si="783"/>
        <v>0</v>
      </c>
      <c r="P349" s="85">
        <f t="shared" si="783"/>
        <v>0</v>
      </c>
      <c r="Q349" s="85">
        <f t="shared" si="783"/>
        <v>0</v>
      </c>
      <c r="R349" s="85">
        <f t="shared" si="783"/>
        <v>0</v>
      </c>
      <c r="S349" s="86">
        <f>IF(ISNUMBER(S138),$T138-$T139,0)</f>
        <v>0</v>
      </c>
      <c r="T349" s="87">
        <f t="shared" si="725"/>
        <v>0</v>
      </c>
      <c r="W349" s="16"/>
      <c r="X349" s="17"/>
      <c r="Y349" s="19"/>
      <c r="Z349" s="17"/>
      <c r="AA349" s="16"/>
      <c r="AB349" s="16"/>
      <c r="AC349" s="99"/>
      <c r="AD349" s="15"/>
      <c r="AE349" s="15"/>
      <c r="AF349" s="15"/>
      <c r="AG349" s="15"/>
      <c r="AH349" s="15"/>
      <c r="AI349" s="15"/>
      <c r="AJ349" s="15"/>
      <c r="AK349" s="15"/>
      <c r="AL349" s="15"/>
      <c r="AM349" s="23"/>
    </row>
    <row r="350" spans="1:39" x14ac:dyDescent="0.25">
      <c r="A350" s="6">
        <v>1</v>
      </c>
      <c r="B350" s="49"/>
      <c r="C350" s="100"/>
      <c r="D350" s="456" t="str">
        <f>'（添付１ー②）設計計画'!D350</f>
        <v>4-06</v>
      </c>
      <c r="E350" s="455" t="str">
        <f>'（添付１ー②）設計計画'!E350</f>
        <v>高麗橋枝線</v>
      </c>
      <c r="F350" s="366"/>
      <c r="G350" s="455"/>
      <c r="H350" s="455"/>
      <c r="I350" s="51"/>
      <c r="J350" s="51"/>
      <c r="K350" s="203"/>
      <c r="L350" s="84">
        <f>IF(AND(ISNUMBER(L140),ISBLANK(M140)),$T140-$T141,0)</f>
        <v>0</v>
      </c>
      <c r="M350" s="85">
        <f t="shared" ref="M350:R350" si="784">IF(AND(ISNUMBER(M140),ISBLANK(N140)),$T140-$T141,0)</f>
        <v>0</v>
      </c>
      <c r="N350" s="85">
        <f t="shared" si="784"/>
        <v>0</v>
      </c>
      <c r="O350" s="86">
        <f t="shared" si="784"/>
        <v>0</v>
      </c>
      <c r="P350" s="85">
        <f t="shared" si="784"/>
        <v>0</v>
      </c>
      <c r="Q350" s="85">
        <f t="shared" si="784"/>
        <v>0</v>
      </c>
      <c r="R350" s="85">
        <f t="shared" si="784"/>
        <v>0</v>
      </c>
      <c r="S350" s="86">
        <f>IF(ISNUMBER(S140),$T140-$T141,0)</f>
        <v>0</v>
      </c>
      <c r="T350" s="87">
        <f t="shared" si="725"/>
        <v>0</v>
      </c>
      <c r="W350" s="16"/>
      <c r="X350" s="17"/>
      <c r="Y350" s="19"/>
      <c r="Z350" s="17"/>
      <c r="AA350" s="16"/>
      <c r="AB350" s="16"/>
      <c r="AC350" s="99"/>
      <c r="AD350" s="15"/>
      <c r="AE350" s="15"/>
      <c r="AF350" s="15"/>
      <c r="AG350" s="15"/>
      <c r="AH350" s="15"/>
      <c r="AI350" s="15"/>
      <c r="AJ350" s="15"/>
      <c r="AK350" s="15"/>
      <c r="AL350" s="15"/>
      <c r="AM350" s="23"/>
    </row>
    <row r="351" spans="1:39" x14ac:dyDescent="0.25">
      <c r="A351" s="6">
        <v>1</v>
      </c>
      <c r="B351" s="49"/>
      <c r="C351" s="100"/>
      <c r="D351" s="456" t="str">
        <f>'（添付１ー②）設計計画'!D351</f>
        <v>4-07</v>
      </c>
      <c r="E351" s="455" t="str">
        <f>'（添付１ー②）設計計画'!E351</f>
        <v>高麗橋枝線</v>
      </c>
      <c r="F351" s="366"/>
      <c r="G351" s="455"/>
      <c r="H351" s="455"/>
      <c r="I351" s="51"/>
      <c r="J351" s="51"/>
      <c r="K351" s="203"/>
      <c r="L351" s="84">
        <f>IF(AND(ISNUMBER(L142),ISBLANK(M142)),$T142-$T143,0)</f>
        <v>0</v>
      </c>
      <c r="M351" s="85">
        <f t="shared" ref="M351:R351" si="785">IF(AND(ISNUMBER(M142),ISBLANK(N142)),$T142-$T143,0)</f>
        <v>0</v>
      </c>
      <c r="N351" s="85">
        <f t="shared" si="785"/>
        <v>0</v>
      </c>
      <c r="O351" s="86">
        <f t="shared" si="785"/>
        <v>0</v>
      </c>
      <c r="P351" s="85">
        <f t="shared" si="785"/>
        <v>0</v>
      </c>
      <c r="Q351" s="85">
        <f t="shared" si="785"/>
        <v>0</v>
      </c>
      <c r="R351" s="85">
        <f t="shared" si="785"/>
        <v>0</v>
      </c>
      <c r="S351" s="86">
        <f>IF(ISNUMBER(S142),$T142-$T143,0)</f>
        <v>0</v>
      </c>
      <c r="T351" s="87">
        <f t="shared" si="725"/>
        <v>0</v>
      </c>
      <c r="W351" s="16"/>
      <c r="X351" s="17"/>
      <c r="Y351" s="19"/>
      <c r="Z351" s="17"/>
      <c r="AA351" s="16"/>
      <c r="AB351" s="16"/>
      <c r="AC351" s="99"/>
      <c r="AD351" s="15"/>
      <c r="AE351" s="15"/>
      <c r="AF351" s="15"/>
      <c r="AG351" s="15"/>
      <c r="AH351" s="15"/>
      <c r="AI351" s="15"/>
      <c r="AJ351" s="15"/>
      <c r="AK351" s="15"/>
      <c r="AL351" s="15"/>
      <c r="AM351" s="23"/>
    </row>
    <row r="352" spans="1:39" x14ac:dyDescent="0.25">
      <c r="A352" s="6">
        <v>1</v>
      </c>
      <c r="B352" s="49"/>
      <c r="C352" s="100"/>
      <c r="D352" s="456" t="str">
        <f>'（添付１ー②）設計計画'!D352</f>
        <v>4-08</v>
      </c>
      <c r="E352" s="455" t="str">
        <f>'（添付１ー②）設計計画'!E352</f>
        <v>御堂筋枝線</v>
      </c>
      <c r="F352" s="366"/>
      <c r="G352" s="455"/>
      <c r="H352" s="455"/>
      <c r="I352" s="51"/>
      <c r="J352" s="51"/>
      <c r="K352" s="203"/>
      <c r="L352" s="84">
        <f>IF(AND(ISNUMBER(L144),ISBLANK(M144)),$T144-$T145,0)</f>
        <v>0</v>
      </c>
      <c r="M352" s="85">
        <f t="shared" ref="M352:R352" si="786">IF(AND(ISNUMBER(M144),ISBLANK(N144)),$T144-$T145,0)</f>
        <v>0</v>
      </c>
      <c r="N352" s="85">
        <f t="shared" si="786"/>
        <v>0</v>
      </c>
      <c r="O352" s="86">
        <f t="shared" si="786"/>
        <v>0</v>
      </c>
      <c r="P352" s="85">
        <f t="shared" si="786"/>
        <v>0</v>
      </c>
      <c r="Q352" s="85">
        <f t="shared" si="786"/>
        <v>0</v>
      </c>
      <c r="R352" s="85">
        <f t="shared" si="786"/>
        <v>0</v>
      </c>
      <c r="S352" s="86">
        <f>IF(ISNUMBER(S144),$T144-$T145,0)</f>
        <v>0</v>
      </c>
      <c r="T352" s="87">
        <f t="shared" si="725"/>
        <v>0</v>
      </c>
      <c r="W352" s="16"/>
      <c r="X352" s="17"/>
      <c r="Y352" s="19"/>
      <c r="Z352" s="17"/>
      <c r="AA352" s="16"/>
      <c r="AB352" s="16"/>
      <c r="AC352" s="99"/>
      <c r="AD352" s="15"/>
      <c r="AE352" s="15"/>
      <c r="AF352" s="15"/>
      <c r="AG352" s="15"/>
      <c r="AH352" s="15"/>
      <c r="AI352" s="15"/>
      <c r="AJ352" s="15"/>
      <c r="AK352" s="15"/>
      <c r="AL352" s="15"/>
      <c r="AM352" s="23"/>
    </row>
    <row r="353" spans="1:39" x14ac:dyDescent="0.25">
      <c r="A353" s="6">
        <v>1</v>
      </c>
      <c r="B353" s="49"/>
      <c r="C353" s="100"/>
      <c r="D353" s="456" t="str">
        <f>'（添付１ー②）設計計画'!D353</f>
        <v>4-09</v>
      </c>
      <c r="E353" s="455" t="str">
        <f>'（添付１ー②）設計計画'!E353</f>
        <v>北堀江枝管</v>
      </c>
      <c r="F353" s="366"/>
      <c r="G353" s="455"/>
      <c r="H353" s="455"/>
      <c r="I353" s="51"/>
      <c r="J353" s="51"/>
      <c r="K353" s="203"/>
      <c r="L353" s="84">
        <f>IF(AND(ISNUMBER(L146),ISBLANK(M146)),$T146-$T147,0)</f>
        <v>0</v>
      </c>
      <c r="M353" s="85">
        <f t="shared" ref="M353:R353" si="787">IF(AND(ISNUMBER(M146),ISBLANK(N146)),$T146-$T147,0)</f>
        <v>0</v>
      </c>
      <c r="N353" s="85">
        <f t="shared" si="787"/>
        <v>0</v>
      </c>
      <c r="O353" s="86">
        <f t="shared" si="787"/>
        <v>0</v>
      </c>
      <c r="P353" s="85">
        <f t="shared" si="787"/>
        <v>0</v>
      </c>
      <c r="Q353" s="85">
        <f t="shared" si="787"/>
        <v>0</v>
      </c>
      <c r="R353" s="85">
        <f t="shared" si="787"/>
        <v>0</v>
      </c>
      <c r="S353" s="86">
        <f>IF(ISNUMBER(S146),$T146-$T147,0)</f>
        <v>0</v>
      </c>
      <c r="T353" s="87">
        <f t="shared" si="725"/>
        <v>0</v>
      </c>
      <c r="W353" s="16"/>
      <c r="X353" s="17"/>
      <c r="Y353" s="19"/>
      <c r="Z353" s="17"/>
      <c r="AA353" s="16"/>
      <c r="AB353" s="16"/>
      <c r="AC353" s="99"/>
      <c r="AD353" s="15"/>
      <c r="AE353" s="15"/>
      <c r="AF353" s="15"/>
      <c r="AG353" s="15"/>
      <c r="AH353" s="15"/>
      <c r="AI353" s="15"/>
      <c r="AJ353" s="15"/>
      <c r="AK353" s="15"/>
      <c r="AL353" s="15"/>
      <c r="AM353" s="23"/>
    </row>
    <row r="354" spans="1:39" x14ac:dyDescent="0.25">
      <c r="A354" s="6">
        <v>1</v>
      </c>
      <c r="B354" s="49"/>
      <c r="C354" s="100"/>
      <c r="D354" s="456" t="str">
        <f>'（添付１ー②）設計計画'!D354</f>
        <v>4-10</v>
      </c>
      <c r="E354" s="455" t="str">
        <f>'（添付１ー②）設計計画'!E354</f>
        <v>板屋橋筋枝管</v>
      </c>
      <c r="F354" s="366"/>
      <c r="G354" s="455"/>
      <c r="H354" s="455"/>
      <c r="I354" s="51"/>
      <c r="J354" s="51"/>
      <c r="K354" s="203"/>
      <c r="L354" s="84">
        <f>IF(AND(ISNUMBER(L148),ISBLANK(M148)),$T148-$T149,0)</f>
        <v>0</v>
      </c>
      <c r="M354" s="85">
        <f t="shared" ref="M354:R354" si="788">IF(AND(ISNUMBER(M148),ISBLANK(N148)),$T148-$T149,0)</f>
        <v>0</v>
      </c>
      <c r="N354" s="85">
        <f t="shared" si="788"/>
        <v>0</v>
      </c>
      <c r="O354" s="86">
        <f t="shared" si="788"/>
        <v>0</v>
      </c>
      <c r="P354" s="85">
        <f t="shared" si="788"/>
        <v>0</v>
      </c>
      <c r="Q354" s="85">
        <f t="shared" si="788"/>
        <v>0</v>
      </c>
      <c r="R354" s="85">
        <f t="shared" si="788"/>
        <v>0</v>
      </c>
      <c r="S354" s="86">
        <f>IF(ISNUMBER(S148),$T148-$T149,0)</f>
        <v>0</v>
      </c>
      <c r="T354" s="87">
        <f t="shared" si="725"/>
        <v>0</v>
      </c>
      <c r="W354" s="16"/>
      <c r="X354" s="17"/>
      <c r="Y354" s="19"/>
      <c r="Z354" s="17"/>
      <c r="AA354" s="16"/>
      <c r="AB354" s="16"/>
      <c r="AC354" s="99"/>
      <c r="AD354" s="15"/>
      <c r="AE354" s="15"/>
      <c r="AF354" s="15"/>
      <c r="AG354" s="15"/>
      <c r="AH354" s="15"/>
      <c r="AI354" s="15"/>
      <c r="AJ354" s="15"/>
      <c r="AK354" s="15"/>
      <c r="AL354" s="15"/>
      <c r="AM354" s="23"/>
    </row>
    <row r="355" spans="1:39" x14ac:dyDescent="0.25">
      <c r="A355" s="6">
        <v>1</v>
      </c>
      <c r="B355" s="49"/>
      <c r="C355" s="100"/>
      <c r="D355" s="473" t="str">
        <f>'（添付１ー②）設計計画'!D355</f>
        <v>4-11</v>
      </c>
      <c r="E355" s="154" t="str">
        <f>'（添付１ー②）設計計画'!E355</f>
        <v>二ツ井戸枝線</v>
      </c>
      <c r="F355" s="488"/>
      <c r="G355" s="154"/>
      <c r="H355" s="154"/>
      <c r="I355" s="88"/>
      <c r="J355" s="88"/>
      <c r="K355" s="490"/>
      <c r="L355" s="53">
        <f>IF(AND(ISNUMBER(L150),ISBLANK(M150)),$T150-$T151,0)</f>
        <v>0</v>
      </c>
      <c r="M355" s="54">
        <f t="shared" ref="M355:R355" si="789">IF(AND(ISNUMBER(M150),ISBLANK(N150)),$T150-$T151,0)</f>
        <v>0</v>
      </c>
      <c r="N355" s="54">
        <f t="shared" si="789"/>
        <v>0</v>
      </c>
      <c r="O355" s="55">
        <f t="shared" si="789"/>
        <v>0</v>
      </c>
      <c r="P355" s="54">
        <f t="shared" si="789"/>
        <v>0</v>
      </c>
      <c r="Q355" s="54">
        <f t="shared" si="789"/>
        <v>0</v>
      </c>
      <c r="R355" s="54">
        <f t="shared" si="789"/>
        <v>0</v>
      </c>
      <c r="S355" s="55">
        <f>IF(ISNUMBER(S150),$T150-$T151,0)</f>
        <v>0</v>
      </c>
      <c r="T355" s="56">
        <f t="shared" ref="T355:T406" si="790">SUM(L355:S355)</f>
        <v>0</v>
      </c>
      <c r="W355" s="16"/>
      <c r="X355" s="17"/>
      <c r="Y355" s="19"/>
      <c r="Z355" s="17"/>
      <c r="AA355" s="16"/>
      <c r="AB355" s="16"/>
      <c r="AC355" s="99"/>
      <c r="AD355" s="15"/>
      <c r="AE355" s="15"/>
      <c r="AF355" s="15"/>
      <c r="AG355" s="15"/>
      <c r="AH355" s="15"/>
      <c r="AI355" s="15"/>
      <c r="AJ355" s="15"/>
      <c r="AK355" s="15"/>
      <c r="AL355" s="15"/>
      <c r="AM355" s="23"/>
    </row>
    <row r="356" spans="1:39" x14ac:dyDescent="0.25">
      <c r="A356" s="6">
        <v>1</v>
      </c>
      <c r="B356" s="49"/>
      <c r="C356" s="100"/>
      <c r="D356" s="187" t="str">
        <f>'（添付１ー②）設計計画'!D356</f>
        <v>4-12</v>
      </c>
      <c r="E356" s="168" t="str">
        <f>'（添付１ー②）設計計画'!E356</f>
        <v>御堂筋枝線</v>
      </c>
      <c r="F356" s="167"/>
      <c r="G356" s="168"/>
      <c r="H356" s="168"/>
      <c r="I356" s="59"/>
      <c r="J356" s="59"/>
      <c r="K356" s="209"/>
      <c r="L356" s="61">
        <f>IF(AND(ISNUMBER(L152),ISBLANK(M152)),$T152-$T153,0)</f>
        <v>0</v>
      </c>
      <c r="M356" s="62">
        <f t="shared" ref="M356:R356" si="791">IF(AND(ISNUMBER(M152),ISBLANK(N152)),$T152-$T153,0)</f>
        <v>0</v>
      </c>
      <c r="N356" s="62">
        <f t="shared" si="791"/>
        <v>0</v>
      </c>
      <c r="O356" s="63">
        <f t="shared" si="791"/>
        <v>0</v>
      </c>
      <c r="P356" s="62">
        <f t="shared" si="791"/>
        <v>0</v>
      </c>
      <c r="Q356" s="62">
        <f t="shared" si="791"/>
        <v>0</v>
      </c>
      <c r="R356" s="62">
        <f t="shared" si="791"/>
        <v>0</v>
      </c>
      <c r="S356" s="63">
        <f>IF(ISNUMBER(S152),$T152-$T153,0)</f>
        <v>0</v>
      </c>
      <c r="T356" s="64">
        <f t="shared" si="790"/>
        <v>0</v>
      </c>
      <c r="W356" s="16"/>
      <c r="X356" s="17"/>
      <c r="Y356" s="19"/>
      <c r="Z356" s="17"/>
      <c r="AA356" s="16"/>
      <c r="AB356" s="16"/>
      <c r="AC356" s="99"/>
      <c r="AD356" s="15"/>
      <c r="AE356" s="15"/>
      <c r="AF356" s="15"/>
      <c r="AG356" s="15"/>
      <c r="AH356" s="15"/>
      <c r="AI356" s="15"/>
      <c r="AJ356" s="15"/>
      <c r="AK356" s="15"/>
      <c r="AL356" s="15"/>
      <c r="AM356" s="23"/>
    </row>
    <row r="357" spans="1:39" x14ac:dyDescent="0.25">
      <c r="B357" s="49"/>
      <c r="C357" s="100"/>
      <c r="D357" s="189" t="str">
        <f>'（添付１ー②）設計計画'!D357</f>
        <v>4-12</v>
      </c>
      <c r="E357" s="173" t="str">
        <f>'（添付１ー②）設計計画'!E357</f>
        <v>二ツ井戸枝線</v>
      </c>
      <c r="F357" s="172"/>
      <c r="G357" s="173"/>
      <c r="H357" s="173"/>
      <c r="I357" s="92"/>
      <c r="J357" s="92"/>
      <c r="K357" s="211"/>
      <c r="L357" s="94">
        <f>IF(AND(ISNUMBER(L154),ISBLANK(M154)),$T154-$T155,0)</f>
        <v>0</v>
      </c>
      <c r="M357" s="95">
        <f t="shared" ref="M357:R357" si="792">IF(AND(ISNUMBER(M154),ISBLANK(N154)),$T154-$T155,0)</f>
        <v>0</v>
      </c>
      <c r="N357" s="95">
        <f t="shared" si="792"/>
        <v>0</v>
      </c>
      <c r="O357" s="96">
        <f t="shared" si="792"/>
        <v>0</v>
      </c>
      <c r="P357" s="95">
        <f t="shared" si="792"/>
        <v>0</v>
      </c>
      <c r="Q357" s="95">
        <f t="shared" si="792"/>
        <v>0</v>
      </c>
      <c r="R357" s="95">
        <f t="shared" si="792"/>
        <v>0</v>
      </c>
      <c r="S357" s="96">
        <f>IF(ISNUMBER(S154),$T154-$T155,0)</f>
        <v>0</v>
      </c>
      <c r="T357" s="97">
        <f t="shared" si="790"/>
        <v>0</v>
      </c>
      <c r="W357" s="16"/>
      <c r="X357" s="17"/>
      <c r="Y357" s="19"/>
      <c r="Z357" s="17"/>
      <c r="AA357" s="16"/>
      <c r="AB357" s="16"/>
      <c r="AC357" s="99"/>
      <c r="AD357" s="15"/>
      <c r="AE357" s="15"/>
      <c r="AF357" s="15"/>
      <c r="AG357" s="15"/>
      <c r="AH357" s="15"/>
      <c r="AI357" s="15"/>
      <c r="AJ357" s="15"/>
      <c r="AK357" s="15"/>
      <c r="AL357" s="15"/>
      <c r="AM357" s="23"/>
    </row>
    <row r="358" spans="1:39" x14ac:dyDescent="0.25">
      <c r="A358" s="6">
        <v>1</v>
      </c>
      <c r="B358" s="49"/>
      <c r="C358" s="100"/>
      <c r="D358" s="187" t="str">
        <f>'（添付１ー②）設計計画'!D358</f>
        <v>4-13</v>
      </c>
      <c r="E358" s="168" t="str">
        <f>'（添付１ー②）設計計画'!E358</f>
        <v>中部幹線</v>
      </c>
      <c r="F358" s="167"/>
      <c r="G358" s="168"/>
      <c r="H358" s="168"/>
      <c r="I358" s="59"/>
      <c r="J358" s="59"/>
      <c r="K358" s="209"/>
      <c r="L358" s="61">
        <f>IF(AND(ISNUMBER(L156),ISBLANK(M156)),$T156-$T157,0)</f>
        <v>0</v>
      </c>
      <c r="M358" s="62">
        <f t="shared" ref="M358:R358" si="793">IF(AND(ISNUMBER(M156),ISBLANK(N156)),$T156-$T157,0)</f>
        <v>0</v>
      </c>
      <c r="N358" s="62">
        <f t="shared" si="793"/>
        <v>0</v>
      </c>
      <c r="O358" s="63">
        <f t="shared" si="793"/>
        <v>0</v>
      </c>
      <c r="P358" s="62">
        <f t="shared" si="793"/>
        <v>0</v>
      </c>
      <c r="Q358" s="62">
        <f t="shared" si="793"/>
        <v>0</v>
      </c>
      <c r="R358" s="62">
        <f t="shared" si="793"/>
        <v>0</v>
      </c>
      <c r="S358" s="63">
        <f>IF(ISNUMBER(S156),$T156-$T157,0)</f>
        <v>0</v>
      </c>
      <c r="T358" s="64">
        <f t="shared" si="790"/>
        <v>0</v>
      </c>
      <c r="W358" s="16"/>
      <c r="X358" s="17"/>
      <c r="Y358" s="19"/>
      <c r="Z358" s="17"/>
      <c r="AA358" s="16"/>
      <c r="AB358" s="16"/>
      <c r="AC358" s="99"/>
      <c r="AD358" s="15"/>
      <c r="AE358" s="15"/>
      <c r="AF358" s="15"/>
      <c r="AG358" s="15"/>
      <c r="AH358" s="15"/>
      <c r="AI358" s="15"/>
      <c r="AJ358" s="15"/>
      <c r="AK358" s="15"/>
      <c r="AL358" s="15"/>
      <c r="AM358" s="23"/>
    </row>
    <row r="359" spans="1:39" x14ac:dyDescent="0.25">
      <c r="B359" s="49"/>
      <c r="C359" s="100"/>
      <c r="D359" s="188" t="str">
        <f>'（添付１ー②）設計計画'!D359</f>
        <v>4-13</v>
      </c>
      <c r="E359" s="170" t="str">
        <f>'（添付１ー②）設計計画'!E359</f>
        <v>二ツ井戸枝線</v>
      </c>
      <c r="F359" s="169"/>
      <c r="G359" s="170"/>
      <c r="H359" s="170"/>
      <c r="I359" s="102"/>
      <c r="J359" s="102"/>
      <c r="K359" s="210"/>
      <c r="L359" s="104">
        <f>IF(AND(ISNUMBER(L158),ISBLANK(M158)),$T158-$T159,0)</f>
        <v>0</v>
      </c>
      <c r="M359" s="105">
        <f t="shared" ref="M359:R359" si="794">IF(AND(ISNUMBER(M158),ISBLANK(N158)),$T158-$T159,0)</f>
        <v>0</v>
      </c>
      <c r="N359" s="105">
        <f t="shared" si="794"/>
        <v>0</v>
      </c>
      <c r="O359" s="106">
        <f t="shared" si="794"/>
        <v>0</v>
      </c>
      <c r="P359" s="105">
        <f t="shared" si="794"/>
        <v>0</v>
      </c>
      <c r="Q359" s="105">
        <f t="shared" si="794"/>
        <v>0</v>
      </c>
      <c r="R359" s="105">
        <f t="shared" si="794"/>
        <v>0</v>
      </c>
      <c r="S359" s="106">
        <f>IF(ISNUMBER(S158),$T158-$T159,0)</f>
        <v>0</v>
      </c>
      <c r="T359" s="107">
        <f t="shared" si="790"/>
        <v>0</v>
      </c>
      <c r="W359" s="16"/>
      <c r="X359" s="17"/>
      <c r="Y359" s="19"/>
      <c r="Z359" s="17"/>
      <c r="AA359" s="16"/>
      <c r="AB359" s="16"/>
      <c r="AC359" s="99"/>
      <c r="AD359" s="15"/>
      <c r="AE359" s="15"/>
      <c r="AF359" s="15"/>
      <c r="AG359" s="15"/>
      <c r="AH359" s="15"/>
      <c r="AI359" s="15"/>
      <c r="AJ359" s="15"/>
      <c r="AK359" s="15"/>
      <c r="AL359" s="15"/>
      <c r="AM359" s="23"/>
    </row>
    <row r="360" spans="1:39" x14ac:dyDescent="0.25">
      <c r="B360" s="49"/>
      <c r="C360" s="100"/>
      <c r="D360" s="189" t="str">
        <f>'（添付１ー②）設計計画'!D360</f>
        <v>4-14</v>
      </c>
      <c r="E360" s="173" t="str">
        <f>'（添付１ー②）設計計画'!E360</f>
        <v>湊町枝線</v>
      </c>
      <c r="F360" s="172"/>
      <c r="G360" s="173"/>
      <c r="H360" s="173"/>
      <c r="I360" s="92"/>
      <c r="J360" s="92"/>
      <c r="K360" s="211"/>
      <c r="L360" s="94">
        <f>IF(AND(ISNUMBER(L160),ISBLANK(M160)),$T160-$T161,0)</f>
        <v>0</v>
      </c>
      <c r="M360" s="95">
        <f t="shared" ref="M360:R360" si="795">IF(AND(ISNUMBER(M160),ISBLANK(N160)),$T160-$T161,0)</f>
        <v>0</v>
      </c>
      <c r="N360" s="95">
        <f t="shared" si="795"/>
        <v>0</v>
      </c>
      <c r="O360" s="96">
        <f t="shared" si="795"/>
        <v>0</v>
      </c>
      <c r="P360" s="95">
        <f t="shared" si="795"/>
        <v>0</v>
      </c>
      <c r="Q360" s="95">
        <f t="shared" si="795"/>
        <v>0</v>
      </c>
      <c r="R360" s="95">
        <f t="shared" si="795"/>
        <v>0</v>
      </c>
      <c r="S360" s="96">
        <f>IF(ISNUMBER(S160),$T160-$T161,0)</f>
        <v>0</v>
      </c>
      <c r="T360" s="97">
        <f t="shared" si="790"/>
        <v>0</v>
      </c>
      <c r="W360" s="16"/>
      <c r="X360" s="17"/>
      <c r="Y360" s="19"/>
      <c r="Z360" s="17"/>
      <c r="AA360" s="16"/>
      <c r="AB360" s="16"/>
      <c r="AC360" s="99"/>
      <c r="AD360" s="15"/>
      <c r="AE360" s="15"/>
      <c r="AF360" s="15"/>
      <c r="AG360" s="15"/>
      <c r="AH360" s="15"/>
      <c r="AI360" s="15"/>
      <c r="AJ360" s="15"/>
      <c r="AK360" s="15"/>
      <c r="AL360" s="15"/>
      <c r="AM360" s="23"/>
    </row>
    <row r="361" spans="1:39" x14ac:dyDescent="0.25">
      <c r="A361" s="6">
        <v>1</v>
      </c>
      <c r="B361" s="49"/>
      <c r="C361" s="100"/>
      <c r="D361" s="456" t="str">
        <f>'（添付１ー②）設計計画'!D361</f>
        <v>4-15</v>
      </c>
      <c r="E361" s="455" t="str">
        <f>'（添付１ー②）設計計画'!E361</f>
        <v>堀江幹線</v>
      </c>
      <c r="F361" s="366"/>
      <c r="G361" s="455"/>
      <c r="H361" s="455"/>
      <c r="I361" s="51"/>
      <c r="J361" s="51"/>
      <c r="K361" s="203"/>
      <c r="L361" s="84">
        <f>IF(AND(ISNUMBER(L162),ISBLANK(M162)),$T162-$T163,0)</f>
        <v>0</v>
      </c>
      <c r="M361" s="85">
        <f t="shared" ref="M361:R361" si="796">IF(AND(ISNUMBER(M162),ISBLANK(N162)),$T162-$T163,0)</f>
        <v>0</v>
      </c>
      <c r="N361" s="85">
        <f t="shared" si="796"/>
        <v>0</v>
      </c>
      <c r="O361" s="86">
        <f t="shared" si="796"/>
        <v>0</v>
      </c>
      <c r="P361" s="85">
        <f t="shared" si="796"/>
        <v>0</v>
      </c>
      <c r="Q361" s="85">
        <f t="shared" si="796"/>
        <v>0</v>
      </c>
      <c r="R361" s="85">
        <f t="shared" si="796"/>
        <v>0</v>
      </c>
      <c r="S361" s="86">
        <f>IF(ISNUMBER(S162),$T162-$T163,0)</f>
        <v>0</v>
      </c>
      <c r="T361" s="87">
        <f t="shared" si="790"/>
        <v>0</v>
      </c>
      <c r="W361" s="16"/>
      <c r="X361" s="17"/>
      <c r="Y361" s="19"/>
      <c r="Z361" s="17"/>
      <c r="AA361" s="16"/>
      <c r="AB361" s="16"/>
      <c r="AC361" s="99"/>
      <c r="AD361" s="15"/>
      <c r="AE361" s="15"/>
      <c r="AF361" s="15"/>
      <c r="AG361" s="15"/>
      <c r="AH361" s="15"/>
      <c r="AI361" s="15"/>
      <c r="AJ361" s="15"/>
      <c r="AK361" s="15"/>
      <c r="AL361" s="15"/>
      <c r="AM361" s="23"/>
    </row>
    <row r="362" spans="1:39" x14ac:dyDescent="0.25">
      <c r="A362" s="6">
        <v>1</v>
      </c>
      <c r="B362" s="49"/>
      <c r="C362" s="100"/>
      <c r="D362" s="456" t="str">
        <f>'（添付１ー②）設計計画'!D362</f>
        <v>4-16</v>
      </c>
      <c r="E362" s="455" t="str">
        <f>'（添付１ー②）設計計画'!E362</f>
        <v>堀江幹線</v>
      </c>
      <c r="F362" s="366"/>
      <c r="G362" s="455"/>
      <c r="H362" s="455"/>
      <c r="I362" s="51"/>
      <c r="J362" s="51"/>
      <c r="K362" s="203"/>
      <c r="L362" s="84">
        <f>IF(AND(ISNUMBER(L164),ISBLANK(M164)),$T164-$T165,0)</f>
        <v>0</v>
      </c>
      <c r="M362" s="85">
        <f t="shared" ref="M362:R362" si="797">IF(AND(ISNUMBER(M164),ISBLANK(N164)),$T164-$T165,0)</f>
        <v>0</v>
      </c>
      <c r="N362" s="85">
        <f t="shared" si="797"/>
        <v>0</v>
      </c>
      <c r="O362" s="86">
        <f t="shared" si="797"/>
        <v>0</v>
      </c>
      <c r="P362" s="85">
        <f t="shared" si="797"/>
        <v>0</v>
      </c>
      <c r="Q362" s="85">
        <f t="shared" si="797"/>
        <v>0</v>
      </c>
      <c r="R362" s="85">
        <f t="shared" si="797"/>
        <v>0</v>
      </c>
      <c r="S362" s="86">
        <f>IF(ISNUMBER(S164),$T164-$T165,0)</f>
        <v>0</v>
      </c>
      <c r="T362" s="87">
        <f t="shared" si="790"/>
        <v>0</v>
      </c>
      <c r="W362" s="16"/>
      <c r="X362" s="17"/>
      <c r="Y362" s="19"/>
      <c r="Z362" s="17"/>
      <c r="AA362" s="16"/>
      <c r="AB362" s="16"/>
      <c r="AC362" s="99"/>
      <c r="AD362" s="15"/>
      <c r="AE362" s="15"/>
      <c r="AF362" s="15"/>
      <c r="AG362" s="15"/>
      <c r="AH362" s="15"/>
      <c r="AI362" s="15"/>
      <c r="AJ362" s="15"/>
      <c r="AK362" s="15"/>
      <c r="AL362" s="15"/>
      <c r="AM362" s="23"/>
    </row>
    <row r="363" spans="1:39" x14ac:dyDescent="0.25">
      <c r="A363" s="6">
        <v>1</v>
      </c>
      <c r="B363" s="49"/>
      <c r="C363" s="100"/>
      <c r="D363" s="456" t="str">
        <f>'（添付１ー②）設計計画'!D363</f>
        <v>4-17</v>
      </c>
      <c r="E363" s="455" t="str">
        <f>'（添付１ー②）設計計画'!E363</f>
        <v>十三間堀枝線</v>
      </c>
      <c r="F363" s="366"/>
      <c r="G363" s="455"/>
      <c r="H363" s="455"/>
      <c r="I363" s="51"/>
      <c r="J363" s="51"/>
      <c r="K363" s="203"/>
      <c r="L363" s="84">
        <f>IF(AND(ISNUMBER(L166),ISBLANK(M166)),$T166-$T167,0)</f>
        <v>0</v>
      </c>
      <c r="M363" s="85">
        <f t="shared" ref="M363:R363" si="798">IF(AND(ISNUMBER(M166),ISBLANK(N166)),$T166-$T167,0)</f>
        <v>0</v>
      </c>
      <c r="N363" s="85">
        <f t="shared" si="798"/>
        <v>0</v>
      </c>
      <c r="O363" s="86">
        <f t="shared" si="798"/>
        <v>0</v>
      </c>
      <c r="P363" s="85">
        <f t="shared" si="798"/>
        <v>0</v>
      </c>
      <c r="Q363" s="85">
        <f t="shared" si="798"/>
        <v>0</v>
      </c>
      <c r="R363" s="85">
        <f t="shared" si="798"/>
        <v>0</v>
      </c>
      <c r="S363" s="86">
        <f>IF(ISNUMBER(S166),$T166-$T167,0)</f>
        <v>0</v>
      </c>
      <c r="T363" s="87">
        <f t="shared" si="790"/>
        <v>0</v>
      </c>
      <c r="W363" s="16"/>
      <c r="X363" s="17"/>
      <c r="Y363" s="19"/>
      <c r="Z363" s="17"/>
      <c r="AA363" s="16"/>
      <c r="AB363" s="16"/>
      <c r="AC363" s="99"/>
      <c r="AD363" s="15"/>
      <c r="AE363" s="15"/>
      <c r="AF363" s="15"/>
      <c r="AG363" s="15"/>
      <c r="AH363" s="15"/>
      <c r="AI363" s="15"/>
      <c r="AJ363" s="15"/>
      <c r="AK363" s="15"/>
      <c r="AL363" s="15"/>
      <c r="AM363" s="23"/>
    </row>
    <row r="364" spans="1:39" x14ac:dyDescent="0.25">
      <c r="A364" s="6">
        <v>1</v>
      </c>
      <c r="B364" s="49"/>
      <c r="C364" s="100"/>
      <c r="D364" s="456" t="str">
        <f>'（添付１ー②）設計計画'!D364</f>
        <v>4-18</v>
      </c>
      <c r="E364" s="455" t="str">
        <f>'（添付１ー②）設計計画'!E364</f>
        <v>堀江幹線</v>
      </c>
      <c r="F364" s="366"/>
      <c r="G364" s="455"/>
      <c r="H364" s="455"/>
      <c r="I364" s="51"/>
      <c r="J364" s="51"/>
      <c r="K364" s="203"/>
      <c r="L364" s="84">
        <f>IF(AND(ISNUMBER(L168),ISBLANK(M168)),$T168-$T169,0)</f>
        <v>0</v>
      </c>
      <c r="M364" s="85">
        <f t="shared" ref="M364:R364" si="799">IF(AND(ISNUMBER(M168),ISBLANK(N168)),$T168-$T169,0)</f>
        <v>0</v>
      </c>
      <c r="N364" s="85">
        <f t="shared" si="799"/>
        <v>0</v>
      </c>
      <c r="O364" s="86">
        <f t="shared" si="799"/>
        <v>0</v>
      </c>
      <c r="P364" s="85">
        <f t="shared" si="799"/>
        <v>0</v>
      </c>
      <c r="Q364" s="85">
        <f t="shared" si="799"/>
        <v>0</v>
      </c>
      <c r="R364" s="85">
        <f t="shared" si="799"/>
        <v>0</v>
      </c>
      <c r="S364" s="86">
        <f>IF(ISNUMBER(S168),$T168-$T169,0)</f>
        <v>0</v>
      </c>
      <c r="T364" s="87">
        <f t="shared" si="790"/>
        <v>0</v>
      </c>
      <c r="W364" s="16"/>
      <c r="X364" s="17"/>
      <c r="Y364" s="19"/>
      <c r="Z364" s="17"/>
      <c r="AA364" s="16"/>
      <c r="AB364" s="16"/>
      <c r="AC364" s="99"/>
      <c r="AD364" s="15"/>
      <c r="AE364" s="15"/>
      <c r="AF364" s="15"/>
      <c r="AG364" s="15"/>
      <c r="AH364" s="15"/>
      <c r="AI364" s="15"/>
      <c r="AJ364" s="15"/>
      <c r="AK364" s="15"/>
      <c r="AL364" s="15"/>
      <c r="AM364" s="23"/>
    </row>
    <row r="365" spans="1:39" x14ac:dyDescent="0.25">
      <c r="A365" s="6">
        <v>1</v>
      </c>
      <c r="B365" s="49"/>
      <c r="C365" s="100"/>
      <c r="D365" s="456" t="str">
        <f>'（添付１ー②）設計計画'!D365</f>
        <v>4-19</v>
      </c>
      <c r="E365" s="455" t="str">
        <f>'（添付１ー②）設計計画'!E365</f>
        <v>板屋橋筋枝管</v>
      </c>
      <c r="F365" s="366"/>
      <c r="G365" s="455"/>
      <c r="H365" s="455"/>
      <c r="I365" s="51"/>
      <c r="J365" s="51"/>
      <c r="K365" s="203"/>
      <c r="L365" s="84">
        <f>IF(AND(ISNUMBER(L170),ISBLANK(M170)),$T170-$T171,0)</f>
        <v>0</v>
      </c>
      <c r="M365" s="85">
        <f t="shared" ref="M365:R365" si="800">IF(AND(ISNUMBER(M170),ISBLANK(N170)),$T170-$T171,0)</f>
        <v>0</v>
      </c>
      <c r="N365" s="85">
        <f t="shared" si="800"/>
        <v>0</v>
      </c>
      <c r="O365" s="86">
        <f t="shared" si="800"/>
        <v>0</v>
      </c>
      <c r="P365" s="85">
        <f t="shared" si="800"/>
        <v>0</v>
      </c>
      <c r="Q365" s="85">
        <f t="shared" si="800"/>
        <v>0</v>
      </c>
      <c r="R365" s="85">
        <f t="shared" si="800"/>
        <v>0</v>
      </c>
      <c r="S365" s="86">
        <f>IF(ISNUMBER(S170),$T170-$T171,0)</f>
        <v>0</v>
      </c>
      <c r="T365" s="87">
        <f t="shared" si="790"/>
        <v>0</v>
      </c>
      <c r="W365" s="16"/>
      <c r="X365" s="17"/>
      <c r="Y365" s="19"/>
      <c r="Z365" s="17"/>
      <c r="AA365" s="16"/>
      <c r="AB365" s="16"/>
      <c r="AC365" s="99"/>
      <c r="AD365" s="15"/>
      <c r="AE365" s="15"/>
      <c r="AF365" s="15"/>
      <c r="AG365" s="15"/>
      <c r="AH365" s="15"/>
      <c r="AI365" s="15"/>
      <c r="AJ365" s="15"/>
      <c r="AK365" s="15"/>
      <c r="AL365" s="15"/>
      <c r="AM365" s="23"/>
    </row>
    <row r="366" spans="1:39" x14ac:dyDescent="0.25">
      <c r="A366" s="6">
        <v>1</v>
      </c>
      <c r="B366" s="49"/>
      <c r="C366" s="100"/>
      <c r="D366" s="456" t="str">
        <f>'（添付１ー②）設計計画'!D366</f>
        <v>5-01</v>
      </c>
      <c r="E366" s="455" t="str">
        <f>'（添付１ー②）設計計画'!E366</f>
        <v>上汐町枝線</v>
      </c>
      <c r="F366" s="366"/>
      <c r="G366" s="455"/>
      <c r="H366" s="455"/>
      <c r="I366" s="51"/>
      <c r="J366" s="51"/>
      <c r="K366" s="203"/>
      <c r="L366" s="84">
        <f>IF(AND(ISNUMBER(L172),ISBLANK(M172)),$T172-$T172,0)</f>
        <v>0</v>
      </c>
      <c r="M366" s="85">
        <f t="shared" ref="M366:R366" si="801">IF(AND(ISNUMBER(M172),ISBLANK(N172)),$T172-$T172,0)</f>
        <v>0</v>
      </c>
      <c r="N366" s="85">
        <f t="shared" si="801"/>
        <v>0</v>
      </c>
      <c r="O366" s="86">
        <f t="shared" si="801"/>
        <v>0</v>
      </c>
      <c r="P366" s="85">
        <f t="shared" si="801"/>
        <v>0</v>
      </c>
      <c r="Q366" s="85">
        <f t="shared" si="801"/>
        <v>0</v>
      </c>
      <c r="R366" s="85">
        <f t="shared" si="801"/>
        <v>0</v>
      </c>
      <c r="S366" s="86">
        <f>IF(ISNUMBER(S172),$T172-$T173,0)</f>
        <v>0</v>
      </c>
      <c r="T366" s="87">
        <f t="shared" si="790"/>
        <v>0</v>
      </c>
      <c r="W366" s="16"/>
      <c r="X366" s="17"/>
      <c r="Y366" s="19"/>
      <c r="Z366" s="17"/>
      <c r="AA366" s="16"/>
      <c r="AB366" s="16"/>
      <c r="AC366" s="99"/>
      <c r="AD366" s="15"/>
      <c r="AE366" s="15"/>
      <c r="AF366" s="15"/>
      <c r="AG366" s="15"/>
      <c r="AH366" s="15"/>
      <c r="AI366" s="15"/>
      <c r="AJ366" s="15"/>
      <c r="AK366" s="15"/>
      <c r="AL366" s="15"/>
      <c r="AM366" s="23"/>
    </row>
    <row r="367" spans="1:39" x14ac:dyDescent="0.25">
      <c r="A367" s="6">
        <v>1</v>
      </c>
      <c r="B367" s="49"/>
      <c r="C367" s="100"/>
      <c r="D367" s="456" t="str">
        <f>'（添付１ー②）設計計画'!D367</f>
        <v>5-01</v>
      </c>
      <c r="E367" s="455" t="str">
        <f>'（添付１ー②）設計計画'!E367</f>
        <v>上汐町枝線</v>
      </c>
      <c r="F367" s="366"/>
      <c r="G367" s="455"/>
      <c r="H367" s="455"/>
      <c r="I367" s="51"/>
      <c r="J367" s="51"/>
      <c r="K367" s="203"/>
      <c r="L367" s="84">
        <f>IF(AND(ISNUMBER(L174),ISBLANK(M174)),$T174-$T175,0)</f>
        <v>0</v>
      </c>
      <c r="M367" s="85">
        <f t="shared" ref="M367:R367" si="802">IF(AND(ISNUMBER(M174),ISBLANK(N174)),$T174-$T175,0)</f>
        <v>0</v>
      </c>
      <c r="N367" s="85">
        <f t="shared" si="802"/>
        <v>0</v>
      </c>
      <c r="O367" s="86">
        <f t="shared" si="802"/>
        <v>0</v>
      </c>
      <c r="P367" s="85">
        <f t="shared" si="802"/>
        <v>0</v>
      </c>
      <c r="Q367" s="85">
        <f t="shared" si="802"/>
        <v>0</v>
      </c>
      <c r="R367" s="85">
        <f t="shared" si="802"/>
        <v>0</v>
      </c>
      <c r="S367" s="86">
        <f>IF(ISNUMBER(S174),$T174-$T175,0)</f>
        <v>0</v>
      </c>
      <c r="T367" s="87">
        <f t="shared" si="790"/>
        <v>0</v>
      </c>
      <c r="W367" s="16"/>
      <c r="X367" s="17"/>
      <c r="Y367" s="19"/>
      <c r="Z367" s="17"/>
      <c r="AA367" s="16"/>
      <c r="AB367" s="16"/>
      <c r="AC367" s="99"/>
      <c r="AD367" s="15"/>
      <c r="AE367" s="15"/>
      <c r="AF367" s="15"/>
      <c r="AG367" s="15"/>
      <c r="AH367" s="15"/>
      <c r="AI367" s="15"/>
      <c r="AJ367" s="15"/>
      <c r="AK367" s="15"/>
      <c r="AL367" s="15"/>
      <c r="AM367" s="23"/>
    </row>
    <row r="368" spans="1:39" x14ac:dyDescent="0.25">
      <c r="A368" s="6">
        <v>1</v>
      </c>
      <c r="B368" s="49"/>
      <c r="C368" s="100"/>
      <c r="D368" s="456" t="str">
        <f>'（添付１ー②）設計計画'!D368</f>
        <v>5-02</v>
      </c>
      <c r="E368" s="455" t="str">
        <f>'（添付１ー②）設計計画'!E368</f>
        <v>上汐町枝線</v>
      </c>
      <c r="F368" s="366"/>
      <c r="G368" s="455"/>
      <c r="H368" s="455"/>
      <c r="I368" s="51"/>
      <c r="J368" s="51"/>
      <c r="K368" s="203"/>
      <c r="L368" s="84">
        <f>IF(AND(ISNUMBER(L176),ISBLANK(M176)),$T176-$T177,0)</f>
        <v>0</v>
      </c>
      <c r="M368" s="85">
        <f t="shared" ref="M368:R368" si="803">IF(AND(ISNUMBER(M176),ISBLANK(N176)),$T176-$T177,0)</f>
        <v>0</v>
      </c>
      <c r="N368" s="85">
        <f t="shared" si="803"/>
        <v>0</v>
      </c>
      <c r="O368" s="86">
        <f t="shared" si="803"/>
        <v>0</v>
      </c>
      <c r="P368" s="85">
        <f t="shared" si="803"/>
        <v>0</v>
      </c>
      <c r="Q368" s="85">
        <f t="shared" si="803"/>
        <v>0</v>
      </c>
      <c r="R368" s="85">
        <f t="shared" si="803"/>
        <v>0</v>
      </c>
      <c r="S368" s="86">
        <f>IF(ISNUMBER(S176),$T176-$T177,0)</f>
        <v>0</v>
      </c>
      <c r="T368" s="87">
        <f t="shared" si="790"/>
        <v>0</v>
      </c>
      <c r="W368" s="16"/>
      <c r="X368" s="17"/>
      <c r="Y368" s="19"/>
      <c r="Z368" s="17"/>
      <c r="AA368" s="16"/>
      <c r="AB368" s="16"/>
      <c r="AC368" s="99"/>
      <c r="AD368" s="15"/>
      <c r="AE368" s="15"/>
      <c r="AF368" s="15"/>
      <c r="AG368" s="15"/>
      <c r="AH368" s="15"/>
      <c r="AI368" s="15"/>
      <c r="AJ368" s="15"/>
      <c r="AK368" s="15"/>
      <c r="AL368" s="15"/>
      <c r="AM368" s="23"/>
    </row>
    <row r="369" spans="1:39" x14ac:dyDescent="0.25">
      <c r="A369" s="6">
        <v>1</v>
      </c>
      <c r="B369" s="49"/>
      <c r="C369" s="100"/>
      <c r="D369" s="456" t="str">
        <f>'（添付１ー②）設計計画'!D369</f>
        <v>5-03</v>
      </c>
      <c r="E369" s="455" t="str">
        <f>'（添付１ー②）設計計画'!E369</f>
        <v>上汐町枝線</v>
      </c>
      <c r="F369" s="366"/>
      <c r="G369" s="455"/>
      <c r="H369" s="455"/>
      <c r="I369" s="51"/>
      <c r="J369" s="51"/>
      <c r="K369" s="203"/>
      <c r="L369" s="84">
        <f>IF(AND(ISNUMBER(L178),ISBLANK(M178)),$T178-$T179,0)</f>
        <v>0</v>
      </c>
      <c r="M369" s="85">
        <f t="shared" ref="M369:R369" si="804">IF(AND(ISNUMBER(M178),ISBLANK(N178)),$T178-$T179,0)</f>
        <v>0</v>
      </c>
      <c r="N369" s="85">
        <f t="shared" si="804"/>
        <v>0</v>
      </c>
      <c r="O369" s="86">
        <f t="shared" si="804"/>
        <v>0</v>
      </c>
      <c r="P369" s="85">
        <f t="shared" si="804"/>
        <v>0</v>
      </c>
      <c r="Q369" s="85">
        <f t="shared" si="804"/>
        <v>0</v>
      </c>
      <c r="R369" s="85">
        <f t="shared" si="804"/>
        <v>0</v>
      </c>
      <c r="S369" s="86">
        <f>IF(ISNUMBER(S178),$T178-$T179,0)</f>
        <v>0</v>
      </c>
      <c r="T369" s="87">
        <f t="shared" si="790"/>
        <v>0</v>
      </c>
      <c r="W369" s="16"/>
      <c r="X369" s="17"/>
      <c r="Y369" s="19"/>
      <c r="Z369" s="17"/>
      <c r="AA369" s="16"/>
      <c r="AB369" s="16"/>
      <c r="AC369" s="99"/>
      <c r="AD369" s="15"/>
      <c r="AE369" s="15"/>
      <c r="AF369" s="15"/>
      <c r="AG369" s="15"/>
      <c r="AH369" s="15"/>
      <c r="AI369" s="15"/>
      <c r="AJ369" s="15"/>
      <c r="AK369" s="15"/>
      <c r="AL369" s="15"/>
      <c r="AM369" s="23"/>
    </row>
    <row r="370" spans="1:39" x14ac:dyDescent="0.25">
      <c r="A370" s="6">
        <v>1</v>
      </c>
      <c r="B370" s="49"/>
      <c r="C370" s="100"/>
      <c r="D370" s="456" t="str">
        <f>'（添付１ー②）設計計画'!D370</f>
        <v>5-04</v>
      </c>
      <c r="E370" s="455" t="str">
        <f>'（添付１ー②）設計計画'!E370</f>
        <v>東雲枝線</v>
      </c>
      <c r="F370" s="366"/>
      <c r="G370" s="455"/>
      <c r="H370" s="455"/>
      <c r="I370" s="51"/>
      <c r="J370" s="51"/>
      <c r="K370" s="203"/>
      <c r="L370" s="84">
        <f>IF(AND(ISNUMBER(L180),ISBLANK(M180)),$T180-$T181,0)</f>
        <v>0</v>
      </c>
      <c r="M370" s="85">
        <f t="shared" ref="M370:R370" si="805">IF(AND(ISNUMBER(M180),ISBLANK(N180)),$T180-$T181,0)</f>
        <v>0</v>
      </c>
      <c r="N370" s="85">
        <f t="shared" si="805"/>
        <v>0</v>
      </c>
      <c r="O370" s="86">
        <f t="shared" si="805"/>
        <v>0</v>
      </c>
      <c r="P370" s="85">
        <f t="shared" si="805"/>
        <v>0</v>
      </c>
      <c r="Q370" s="85">
        <f t="shared" si="805"/>
        <v>0</v>
      </c>
      <c r="R370" s="85">
        <f t="shared" si="805"/>
        <v>0</v>
      </c>
      <c r="S370" s="86">
        <f>IF(ISNUMBER(S180),$T180-$T181,0)</f>
        <v>0</v>
      </c>
      <c r="T370" s="87">
        <f t="shared" si="790"/>
        <v>0</v>
      </c>
      <c r="W370" s="16"/>
      <c r="X370" s="17"/>
      <c r="Y370" s="19"/>
      <c r="Z370" s="17"/>
      <c r="AA370" s="16"/>
      <c r="AB370" s="16"/>
      <c r="AC370" s="99"/>
      <c r="AD370" s="15"/>
      <c r="AE370" s="15"/>
      <c r="AF370" s="15"/>
      <c r="AG370" s="15"/>
      <c r="AH370" s="15"/>
      <c r="AI370" s="15"/>
      <c r="AJ370" s="15"/>
      <c r="AK370" s="15"/>
      <c r="AL370" s="15"/>
      <c r="AM370" s="23"/>
    </row>
    <row r="371" spans="1:39" x14ac:dyDescent="0.25">
      <c r="A371" s="6">
        <v>1</v>
      </c>
      <c r="B371" s="49"/>
      <c r="C371" s="100"/>
      <c r="D371" s="187" t="str">
        <f>'（添付１ー②）設計計画'!D371</f>
        <v>5-05</v>
      </c>
      <c r="E371" s="168" t="str">
        <f>'（添付１ー②）設計計画'!E371</f>
        <v>東部幹線</v>
      </c>
      <c r="F371" s="167"/>
      <c r="G371" s="168"/>
      <c r="H371" s="168"/>
      <c r="I371" s="59"/>
      <c r="J371" s="59"/>
      <c r="K371" s="209"/>
      <c r="L371" s="61">
        <f>IF(AND(ISNUMBER(L182),ISBLANK(M182)),$T182-$T183,0)</f>
        <v>0</v>
      </c>
      <c r="M371" s="62">
        <f t="shared" ref="M371:R371" si="806">IF(AND(ISNUMBER(M182),ISBLANK(N182)),$T182-$T183,0)</f>
        <v>0</v>
      </c>
      <c r="N371" s="62">
        <f t="shared" si="806"/>
        <v>0</v>
      </c>
      <c r="O371" s="63">
        <f t="shared" si="806"/>
        <v>0</v>
      </c>
      <c r="P371" s="62">
        <f t="shared" si="806"/>
        <v>0</v>
      </c>
      <c r="Q371" s="62">
        <f t="shared" si="806"/>
        <v>0</v>
      </c>
      <c r="R371" s="62">
        <f t="shared" si="806"/>
        <v>0</v>
      </c>
      <c r="S371" s="63">
        <f>IF(ISNUMBER(S182),$T182-$T183,0)</f>
        <v>0</v>
      </c>
      <c r="T371" s="64">
        <f t="shared" si="790"/>
        <v>0</v>
      </c>
      <c r="W371" s="16"/>
      <c r="X371" s="17"/>
      <c r="Y371" s="19"/>
      <c r="Z371" s="17"/>
      <c r="AA371" s="16"/>
      <c r="AB371" s="16"/>
      <c r="AC371" s="99"/>
      <c r="AD371" s="15"/>
      <c r="AE371" s="15"/>
      <c r="AF371" s="15"/>
      <c r="AG371" s="15"/>
      <c r="AH371" s="15"/>
      <c r="AI371" s="15"/>
      <c r="AJ371" s="15"/>
      <c r="AK371" s="15"/>
      <c r="AL371" s="15"/>
      <c r="AM371" s="23"/>
    </row>
    <row r="372" spans="1:39" x14ac:dyDescent="0.25">
      <c r="B372" s="49"/>
      <c r="C372" s="100"/>
      <c r="D372" s="446" t="str">
        <f>'（添付１ー②）設計計画'!D372</f>
        <v>5-06</v>
      </c>
      <c r="E372" s="428" t="str">
        <f>'（添付１ー②）設計計画'!E372</f>
        <v>東部幹線</v>
      </c>
      <c r="F372" s="427"/>
      <c r="G372" s="428"/>
      <c r="H372" s="428"/>
      <c r="I372" s="111"/>
      <c r="J372" s="111"/>
      <c r="K372" s="448"/>
      <c r="L372" s="113">
        <f>IF(AND(ISNUMBER(L184),ISBLANK(M184)),$T184-$T185,0)</f>
        <v>0</v>
      </c>
      <c r="M372" s="114">
        <f t="shared" ref="M372:R372" si="807">IF(AND(ISNUMBER(M184),ISBLANK(N184)),$T184-$T185,0)</f>
        <v>0</v>
      </c>
      <c r="N372" s="114">
        <f t="shared" si="807"/>
        <v>0</v>
      </c>
      <c r="O372" s="115">
        <f t="shared" si="807"/>
        <v>0</v>
      </c>
      <c r="P372" s="114">
        <f t="shared" si="807"/>
        <v>0</v>
      </c>
      <c r="Q372" s="114">
        <f t="shared" si="807"/>
        <v>0</v>
      </c>
      <c r="R372" s="114">
        <f t="shared" si="807"/>
        <v>0</v>
      </c>
      <c r="S372" s="115">
        <f>IF(ISNUMBER(S184),$T184-$T185,0)</f>
        <v>0</v>
      </c>
      <c r="T372" s="116">
        <f t="shared" si="790"/>
        <v>0</v>
      </c>
      <c r="W372" s="16"/>
      <c r="X372" s="17"/>
      <c r="Y372" s="19"/>
      <c r="Z372" s="17"/>
      <c r="AA372" s="16"/>
      <c r="AB372" s="16"/>
      <c r="AC372" s="99"/>
      <c r="AD372" s="15"/>
      <c r="AE372" s="15"/>
      <c r="AF372" s="15"/>
      <c r="AG372" s="15"/>
      <c r="AH372" s="15"/>
      <c r="AI372" s="15"/>
      <c r="AJ372" s="15"/>
      <c r="AK372" s="15"/>
      <c r="AL372" s="15"/>
      <c r="AM372" s="23"/>
    </row>
    <row r="373" spans="1:39" x14ac:dyDescent="0.25">
      <c r="A373" s="6">
        <v>1</v>
      </c>
      <c r="B373" s="49"/>
      <c r="C373" s="100"/>
      <c r="D373" s="456" t="str">
        <f>'（添付１ー②）設計計画'!D373</f>
        <v>5-07</v>
      </c>
      <c r="E373" s="455" t="str">
        <f>'（添付１ー②）設計計画'!E373</f>
        <v>新東部幹線</v>
      </c>
      <c r="F373" s="366"/>
      <c r="G373" s="455"/>
      <c r="H373" s="455"/>
      <c r="I373" s="51"/>
      <c r="J373" s="51"/>
      <c r="K373" s="203"/>
      <c r="L373" s="84">
        <f>IF(AND(ISNUMBER(L186),ISBLANK(M186)),$T186-$T187,0)</f>
        <v>0</v>
      </c>
      <c r="M373" s="85">
        <f t="shared" ref="M373:R373" si="808">IF(AND(ISNUMBER(M186),ISBLANK(N186)),$T186-$T187,0)</f>
        <v>0</v>
      </c>
      <c r="N373" s="85">
        <f t="shared" si="808"/>
        <v>0</v>
      </c>
      <c r="O373" s="86">
        <f t="shared" si="808"/>
        <v>0</v>
      </c>
      <c r="P373" s="85">
        <f t="shared" si="808"/>
        <v>0</v>
      </c>
      <c r="Q373" s="85">
        <f t="shared" si="808"/>
        <v>0</v>
      </c>
      <c r="R373" s="85">
        <f t="shared" si="808"/>
        <v>0</v>
      </c>
      <c r="S373" s="86">
        <f>IF(ISNUMBER(S186),$T186-$T187,0)</f>
        <v>0</v>
      </c>
      <c r="T373" s="87">
        <f t="shared" si="790"/>
        <v>0</v>
      </c>
      <c r="W373" s="16"/>
      <c r="X373" s="17"/>
      <c r="Y373" s="19"/>
      <c r="Z373" s="17"/>
      <c r="AA373" s="16"/>
      <c r="AB373" s="16"/>
      <c r="AC373" s="99"/>
      <c r="AD373" s="15"/>
      <c r="AE373" s="15"/>
      <c r="AF373" s="15"/>
      <c r="AG373" s="15"/>
      <c r="AH373" s="15"/>
      <c r="AI373" s="15"/>
      <c r="AJ373" s="15"/>
      <c r="AK373" s="15"/>
      <c r="AL373" s="15"/>
      <c r="AM373" s="23"/>
    </row>
    <row r="374" spans="1:39" x14ac:dyDescent="0.25">
      <c r="A374" s="6">
        <v>1</v>
      </c>
      <c r="B374" s="49"/>
      <c r="C374" s="100"/>
      <c r="D374" s="456" t="str">
        <f>'（添付１ー②）設計計画'!D374</f>
        <v>5-08</v>
      </c>
      <c r="E374" s="455" t="str">
        <f>'（添付１ー②）設計計画'!E374</f>
        <v>高麗橋枝線</v>
      </c>
      <c r="F374" s="366"/>
      <c r="G374" s="455"/>
      <c r="H374" s="455"/>
      <c r="I374" s="51"/>
      <c r="J374" s="51"/>
      <c r="K374" s="203"/>
      <c r="L374" s="84">
        <f>IF(AND(ISNUMBER(L188),ISBLANK(M188)),$T188-$T189,0)</f>
        <v>0</v>
      </c>
      <c r="M374" s="85">
        <f t="shared" ref="M374:R374" si="809">IF(AND(ISNUMBER(M188),ISBLANK(N188)),$T188-$T189,0)</f>
        <v>0</v>
      </c>
      <c r="N374" s="85">
        <f t="shared" si="809"/>
        <v>0</v>
      </c>
      <c r="O374" s="86">
        <f t="shared" si="809"/>
        <v>0</v>
      </c>
      <c r="P374" s="85">
        <f t="shared" si="809"/>
        <v>0</v>
      </c>
      <c r="Q374" s="85">
        <f t="shared" si="809"/>
        <v>0</v>
      </c>
      <c r="R374" s="85">
        <f t="shared" si="809"/>
        <v>0</v>
      </c>
      <c r="S374" s="86">
        <f>IF(ISNUMBER(S188),$T188-$T189,0)</f>
        <v>0</v>
      </c>
      <c r="T374" s="87">
        <f t="shared" si="790"/>
        <v>0</v>
      </c>
      <c r="W374" s="16"/>
      <c r="X374" s="17"/>
      <c r="Y374" s="19"/>
      <c r="Z374" s="17"/>
      <c r="AA374" s="16"/>
      <c r="AB374" s="16"/>
      <c r="AC374" s="99"/>
      <c r="AD374" s="15"/>
      <c r="AE374" s="15"/>
      <c r="AF374" s="15"/>
      <c r="AG374" s="15"/>
      <c r="AH374" s="15"/>
      <c r="AI374" s="15"/>
      <c r="AJ374" s="15"/>
      <c r="AK374" s="15"/>
      <c r="AL374" s="15"/>
      <c r="AM374" s="23"/>
    </row>
    <row r="375" spans="1:39" x14ac:dyDescent="0.25">
      <c r="A375" s="6">
        <v>1</v>
      </c>
      <c r="B375" s="49"/>
      <c r="C375" s="100"/>
      <c r="D375" s="463" t="str">
        <f>'（添付１ー②）設計計画'!D375</f>
        <v>3-15</v>
      </c>
      <c r="E375" s="458" t="str">
        <f>'（添付１ー②）設計計画'!E375</f>
        <v>勝山枝線</v>
      </c>
      <c r="F375" s="457"/>
      <c r="G375" s="458"/>
      <c r="H375" s="458"/>
      <c r="I375" s="485"/>
      <c r="J375" s="485"/>
      <c r="K375" s="487"/>
      <c r="L375" s="459">
        <f>IF(AND(ISNUMBER(L190),ISBLANK(M190)),$T190-$T191,0)</f>
        <v>0</v>
      </c>
      <c r="M375" s="460">
        <f t="shared" ref="M375:R375" si="810">IF(AND(ISNUMBER(M190),ISBLANK(N190)),$T190-$T191,0)</f>
        <v>0</v>
      </c>
      <c r="N375" s="460">
        <f t="shared" si="810"/>
        <v>0</v>
      </c>
      <c r="O375" s="461">
        <f t="shared" si="810"/>
        <v>0</v>
      </c>
      <c r="P375" s="460">
        <f t="shared" si="810"/>
        <v>0</v>
      </c>
      <c r="Q375" s="460">
        <f t="shared" si="810"/>
        <v>0</v>
      </c>
      <c r="R375" s="460">
        <f t="shared" si="810"/>
        <v>0</v>
      </c>
      <c r="S375" s="461">
        <f>IF(ISNUMBER(S190),$T190-$T191,0)</f>
        <v>0</v>
      </c>
      <c r="T375" s="462">
        <f t="shared" si="790"/>
        <v>0</v>
      </c>
      <c r="W375" s="16"/>
      <c r="X375" s="17"/>
      <c r="Y375" s="19"/>
      <c r="Z375" s="17"/>
      <c r="AA375" s="16"/>
      <c r="AB375" s="16"/>
      <c r="AC375" s="99"/>
      <c r="AD375" s="15"/>
      <c r="AE375" s="15"/>
      <c r="AF375" s="15"/>
      <c r="AG375" s="15"/>
      <c r="AH375" s="15"/>
      <c r="AI375" s="15"/>
      <c r="AJ375" s="15"/>
      <c r="AK375" s="15"/>
      <c r="AL375" s="15"/>
      <c r="AM375" s="23"/>
    </row>
    <row r="376" spans="1:39" x14ac:dyDescent="0.25">
      <c r="B376" s="49"/>
      <c r="C376" s="100"/>
      <c r="D376" s="446" t="str">
        <f>'（添付１ー②）設計計画'!D376</f>
        <v>3-15</v>
      </c>
      <c r="E376" s="428" t="str">
        <f>'（添付１ー②）設計計画'!E376</f>
        <v>勝山枝線</v>
      </c>
      <c r="F376" s="427"/>
      <c r="G376" s="428"/>
      <c r="H376" s="428"/>
      <c r="I376" s="111"/>
      <c r="J376" s="111"/>
      <c r="K376" s="448"/>
      <c r="L376" s="113">
        <f>IF(AND(ISNUMBER(L192),ISBLANK(M192)),$T192-$T193,0)</f>
        <v>0</v>
      </c>
      <c r="M376" s="114">
        <f t="shared" ref="M376:R376" si="811">IF(AND(ISNUMBER(M192),ISBLANK(N192)),$T192-$T193,0)</f>
        <v>0</v>
      </c>
      <c r="N376" s="114">
        <f t="shared" si="811"/>
        <v>0</v>
      </c>
      <c r="O376" s="115">
        <f t="shared" si="811"/>
        <v>0</v>
      </c>
      <c r="P376" s="114">
        <f t="shared" si="811"/>
        <v>0</v>
      </c>
      <c r="Q376" s="114">
        <f t="shared" si="811"/>
        <v>0</v>
      </c>
      <c r="R376" s="114">
        <f t="shared" si="811"/>
        <v>0</v>
      </c>
      <c r="S376" s="115">
        <f>IF(ISNUMBER(S192),$T192-$T193,0)</f>
        <v>0</v>
      </c>
      <c r="T376" s="116">
        <f t="shared" si="790"/>
        <v>0</v>
      </c>
      <c r="W376" s="16"/>
      <c r="X376" s="17"/>
      <c r="Y376" s="19"/>
      <c r="Z376" s="17"/>
      <c r="AA376" s="16"/>
      <c r="AB376" s="16"/>
      <c r="AC376" s="99"/>
      <c r="AD376" s="15"/>
      <c r="AE376" s="15"/>
      <c r="AF376" s="15"/>
      <c r="AG376" s="15"/>
      <c r="AH376" s="15"/>
      <c r="AI376" s="15"/>
      <c r="AJ376" s="15"/>
      <c r="AK376" s="15"/>
      <c r="AL376" s="15"/>
      <c r="AM376" s="23"/>
    </row>
    <row r="377" spans="1:39" x14ac:dyDescent="0.25">
      <c r="A377" s="6">
        <v>1</v>
      </c>
      <c r="B377" s="49"/>
      <c r="C377" s="100"/>
      <c r="D377" s="456" t="str">
        <f>'（添付１ー②）設計計画'!D377</f>
        <v>3-16</v>
      </c>
      <c r="E377" s="455" t="str">
        <f>'（添付１ー②）設計計画'!E377</f>
        <v>勝山枝線</v>
      </c>
      <c r="F377" s="366"/>
      <c r="G377" s="455"/>
      <c r="H377" s="455"/>
      <c r="I377" s="51"/>
      <c r="J377" s="51"/>
      <c r="K377" s="203"/>
      <c r="L377" s="84">
        <f>IF(AND(ISNUMBER(L194),ISBLANK(M194)),$T194-$T195,0)</f>
        <v>0</v>
      </c>
      <c r="M377" s="85">
        <f t="shared" ref="M377:R377" si="812">IF(AND(ISNUMBER(M194),ISBLANK(N194)),$T194-$T195,0)</f>
        <v>0</v>
      </c>
      <c r="N377" s="85">
        <f t="shared" si="812"/>
        <v>0</v>
      </c>
      <c r="O377" s="86">
        <f t="shared" si="812"/>
        <v>0</v>
      </c>
      <c r="P377" s="85">
        <f t="shared" si="812"/>
        <v>0</v>
      </c>
      <c r="Q377" s="85">
        <f t="shared" si="812"/>
        <v>0</v>
      </c>
      <c r="R377" s="85">
        <f t="shared" si="812"/>
        <v>0</v>
      </c>
      <c r="S377" s="86">
        <f>IF(ISNUMBER(S194),$T194-$T195,0)</f>
        <v>0</v>
      </c>
      <c r="T377" s="87">
        <f t="shared" si="790"/>
        <v>0</v>
      </c>
      <c r="W377" s="16"/>
      <c r="X377" s="17"/>
      <c r="Y377" s="19"/>
      <c r="Z377" s="17"/>
      <c r="AA377" s="16"/>
      <c r="AB377" s="16"/>
      <c r="AC377" s="99"/>
      <c r="AD377" s="15"/>
      <c r="AE377" s="15"/>
      <c r="AF377" s="15"/>
      <c r="AG377" s="15"/>
      <c r="AH377" s="15"/>
      <c r="AI377" s="15"/>
      <c r="AJ377" s="15"/>
      <c r="AK377" s="15"/>
      <c r="AL377" s="15"/>
      <c r="AM377" s="23"/>
    </row>
    <row r="378" spans="1:39" x14ac:dyDescent="0.25">
      <c r="A378" s="6">
        <v>1</v>
      </c>
      <c r="B378" s="49"/>
      <c r="C378" s="100"/>
      <c r="D378" s="456" t="str">
        <f>'（添付１ー②）設計計画'!D378</f>
        <v>3-17</v>
      </c>
      <c r="E378" s="455" t="str">
        <f>'（添付１ー②）設計計画'!E378</f>
        <v>大今里枝線</v>
      </c>
      <c r="F378" s="366"/>
      <c r="G378" s="455"/>
      <c r="H378" s="455"/>
      <c r="I378" s="51"/>
      <c r="J378" s="51"/>
      <c r="K378" s="203"/>
      <c r="L378" s="84">
        <f>IF(AND(ISNUMBER(L196),ISBLANK(M196)),$T196-$T197,0)</f>
        <v>0</v>
      </c>
      <c r="M378" s="85">
        <f t="shared" ref="M378:R378" si="813">IF(AND(ISNUMBER(M196),ISBLANK(N196)),$T196-$T197,0)</f>
        <v>0</v>
      </c>
      <c r="N378" s="85">
        <f t="shared" si="813"/>
        <v>0</v>
      </c>
      <c r="O378" s="86">
        <f t="shared" si="813"/>
        <v>0</v>
      </c>
      <c r="P378" s="85">
        <f t="shared" si="813"/>
        <v>0</v>
      </c>
      <c r="Q378" s="85">
        <f t="shared" si="813"/>
        <v>0</v>
      </c>
      <c r="R378" s="85">
        <f t="shared" si="813"/>
        <v>0</v>
      </c>
      <c r="S378" s="86">
        <f>IF(ISNUMBER(S196),$T196-$T197,0)</f>
        <v>0</v>
      </c>
      <c r="T378" s="87">
        <f t="shared" si="790"/>
        <v>0</v>
      </c>
      <c r="W378" s="16"/>
      <c r="X378" s="17"/>
      <c r="Y378" s="19"/>
      <c r="Z378" s="17"/>
      <c r="AA378" s="16"/>
      <c r="AB378" s="16"/>
      <c r="AC378" s="99"/>
      <c r="AD378" s="15"/>
      <c r="AE378" s="15"/>
      <c r="AF378" s="15"/>
      <c r="AG378" s="15"/>
      <c r="AH378" s="15"/>
      <c r="AI378" s="15"/>
      <c r="AJ378" s="15"/>
      <c r="AK378" s="15"/>
      <c r="AL378" s="15"/>
      <c r="AM378" s="23"/>
    </row>
    <row r="379" spans="1:39" x14ac:dyDescent="0.25">
      <c r="A379" s="6">
        <v>1</v>
      </c>
      <c r="B379" s="49"/>
      <c r="C379" s="100"/>
      <c r="D379" s="456" t="str">
        <f>'（添付１ー②）設計計画'!D379</f>
        <v>3-18</v>
      </c>
      <c r="E379" s="455" t="str">
        <f>'（添付１ー②）設計計画'!E379</f>
        <v>今里枝線</v>
      </c>
      <c r="F379" s="366"/>
      <c r="G379" s="455"/>
      <c r="H379" s="455"/>
      <c r="I379" s="51"/>
      <c r="J379" s="51"/>
      <c r="K379" s="203"/>
      <c r="L379" s="84">
        <f>IF(AND(ISNUMBER(L198),ISBLANK(M198)),$T198-$T199,0)</f>
        <v>0</v>
      </c>
      <c r="M379" s="85">
        <f t="shared" ref="M379:R379" si="814">IF(AND(ISNUMBER(M198),ISBLANK(N198)),$T198-$T199,0)</f>
        <v>0</v>
      </c>
      <c r="N379" s="85">
        <f t="shared" si="814"/>
        <v>0</v>
      </c>
      <c r="O379" s="86">
        <f t="shared" si="814"/>
        <v>0</v>
      </c>
      <c r="P379" s="85">
        <f t="shared" si="814"/>
        <v>0</v>
      </c>
      <c r="Q379" s="85">
        <f t="shared" si="814"/>
        <v>0</v>
      </c>
      <c r="R379" s="85">
        <f t="shared" si="814"/>
        <v>0</v>
      </c>
      <c r="S379" s="86">
        <f>IF(ISNUMBER(S198),$T198-$T199,0)</f>
        <v>0</v>
      </c>
      <c r="T379" s="87">
        <f t="shared" si="790"/>
        <v>0</v>
      </c>
      <c r="W379" s="16"/>
      <c r="X379" s="17"/>
      <c r="Y379" s="19"/>
      <c r="Z379" s="17"/>
      <c r="AA379" s="16"/>
      <c r="AB379" s="16"/>
      <c r="AC379" s="99"/>
      <c r="AD379" s="15"/>
      <c r="AE379" s="15"/>
      <c r="AF379" s="15"/>
      <c r="AG379" s="15"/>
      <c r="AH379" s="15"/>
      <c r="AI379" s="15"/>
      <c r="AJ379" s="15"/>
      <c r="AK379" s="15"/>
      <c r="AL379" s="15"/>
      <c r="AM379" s="23"/>
    </row>
    <row r="380" spans="1:39" x14ac:dyDescent="0.25">
      <c r="A380" s="6">
        <v>1</v>
      </c>
      <c r="B380" s="49"/>
      <c r="C380" s="100"/>
      <c r="D380" s="456" t="str">
        <f>'（添付１ー②）設計計画'!D380</f>
        <v>3-19</v>
      </c>
      <c r="E380" s="455" t="str">
        <f>'（添付１ー②）設計計画'!E380</f>
        <v>今宮幹線</v>
      </c>
      <c r="F380" s="366"/>
      <c r="G380" s="455"/>
      <c r="H380" s="455"/>
      <c r="I380" s="51"/>
      <c r="J380" s="51"/>
      <c r="K380" s="203"/>
      <c r="L380" s="84">
        <f>IF(AND(ISNUMBER(L200),ISBLANK(M200)),$T200-$T201,0)</f>
        <v>0</v>
      </c>
      <c r="M380" s="85">
        <f t="shared" ref="M380:R380" si="815">IF(AND(ISNUMBER(M200),ISBLANK(N200)),$T200-$T201,0)</f>
        <v>0</v>
      </c>
      <c r="N380" s="85">
        <f t="shared" si="815"/>
        <v>0</v>
      </c>
      <c r="O380" s="86">
        <f t="shared" si="815"/>
        <v>0</v>
      </c>
      <c r="P380" s="85">
        <f t="shared" si="815"/>
        <v>0</v>
      </c>
      <c r="Q380" s="85">
        <f t="shared" si="815"/>
        <v>0</v>
      </c>
      <c r="R380" s="85">
        <f t="shared" si="815"/>
        <v>0</v>
      </c>
      <c r="S380" s="86">
        <f>IF(ISNUMBER(S200),$T200-$T201,0)</f>
        <v>0</v>
      </c>
      <c r="T380" s="87">
        <f t="shared" si="790"/>
        <v>0</v>
      </c>
      <c r="W380" s="16"/>
      <c r="X380" s="17"/>
      <c r="Y380" s="19"/>
      <c r="Z380" s="17"/>
      <c r="AA380" s="16"/>
      <c r="AB380" s="16"/>
      <c r="AC380" s="99"/>
      <c r="AD380" s="15"/>
      <c r="AE380" s="15"/>
      <c r="AF380" s="15"/>
      <c r="AG380" s="15"/>
      <c r="AH380" s="15"/>
      <c r="AI380" s="15"/>
      <c r="AJ380" s="15"/>
      <c r="AK380" s="15"/>
      <c r="AL380" s="15"/>
      <c r="AM380" s="23"/>
    </row>
    <row r="381" spans="1:39" x14ac:dyDescent="0.25">
      <c r="A381" s="6">
        <v>1</v>
      </c>
      <c r="B381" s="49"/>
      <c r="C381" s="100"/>
      <c r="D381" s="456" t="str">
        <f>'（添付１ー②）設計計画'!D381</f>
        <v>3-20</v>
      </c>
      <c r="E381" s="455" t="str">
        <f>'（添付１ー②）設計計画'!E381</f>
        <v>城南枝管</v>
      </c>
      <c r="F381" s="366"/>
      <c r="G381" s="455"/>
      <c r="H381" s="455"/>
      <c r="I381" s="51"/>
      <c r="J381" s="51"/>
      <c r="K381" s="203"/>
      <c r="L381" s="84">
        <f>IF(AND(ISNUMBER(L202),ISBLANK(M202)),$T202-$T203,0)</f>
        <v>0</v>
      </c>
      <c r="M381" s="85">
        <f t="shared" ref="M381:R381" si="816">IF(AND(ISNUMBER(M202),ISBLANK(N202)),$T202-$T203,0)</f>
        <v>0</v>
      </c>
      <c r="N381" s="85">
        <f t="shared" si="816"/>
        <v>0</v>
      </c>
      <c r="O381" s="86">
        <f t="shared" si="816"/>
        <v>0</v>
      </c>
      <c r="P381" s="85">
        <f t="shared" si="816"/>
        <v>0</v>
      </c>
      <c r="Q381" s="85">
        <f t="shared" si="816"/>
        <v>0</v>
      </c>
      <c r="R381" s="85">
        <f t="shared" si="816"/>
        <v>0</v>
      </c>
      <c r="S381" s="86">
        <f>IF(ISNUMBER(S202),$T202-$T203,0)</f>
        <v>0</v>
      </c>
      <c r="T381" s="87">
        <f t="shared" si="790"/>
        <v>0</v>
      </c>
      <c r="W381" s="16"/>
      <c r="X381" s="17"/>
      <c r="Y381" s="19"/>
      <c r="Z381" s="17"/>
      <c r="AA381" s="16"/>
      <c r="AB381" s="16"/>
      <c r="AC381" s="99"/>
      <c r="AD381" s="15"/>
      <c r="AE381" s="15"/>
      <c r="AF381" s="15"/>
      <c r="AG381" s="15"/>
      <c r="AH381" s="15"/>
      <c r="AI381" s="15"/>
      <c r="AJ381" s="15"/>
      <c r="AK381" s="15"/>
      <c r="AL381" s="15"/>
      <c r="AM381" s="23"/>
    </row>
    <row r="382" spans="1:39" x14ac:dyDescent="0.25">
      <c r="A382" s="6">
        <v>1</v>
      </c>
      <c r="B382" s="49"/>
      <c r="C382" s="100"/>
      <c r="D382" s="456" t="str">
        <f>'（添付１ー②）設計計画'!D382</f>
        <v>4-20</v>
      </c>
      <c r="E382" s="455" t="str">
        <f>'（添付１ー②）設計計画'!E382</f>
        <v>柴谷枝線</v>
      </c>
      <c r="F382" s="366"/>
      <c r="G382" s="455"/>
      <c r="H382" s="455"/>
      <c r="I382" s="51"/>
      <c r="J382" s="51"/>
      <c r="K382" s="203"/>
      <c r="L382" s="84">
        <f>IF(AND(ISNUMBER(L204),ISBLANK(M204)),$T204-$T205,0)</f>
        <v>0</v>
      </c>
      <c r="M382" s="85">
        <f t="shared" ref="M382:R382" si="817">IF(AND(ISNUMBER(M204),ISBLANK(N204)),$T204-$T205,0)</f>
        <v>0</v>
      </c>
      <c r="N382" s="85">
        <f t="shared" si="817"/>
        <v>0</v>
      </c>
      <c r="O382" s="86">
        <f t="shared" si="817"/>
        <v>0</v>
      </c>
      <c r="P382" s="85">
        <f t="shared" si="817"/>
        <v>0</v>
      </c>
      <c r="Q382" s="85">
        <f t="shared" si="817"/>
        <v>0</v>
      </c>
      <c r="R382" s="85">
        <f t="shared" si="817"/>
        <v>0</v>
      </c>
      <c r="S382" s="86">
        <f>IF(ISNUMBER(S204),$T204-$T205,0)</f>
        <v>0</v>
      </c>
      <c r="T382" s="87">
        <f t="shared" si="790"/>
        <v>0</v>
      </c>
      <c r="W382" s="16"/>
      <c r="X382" s="17"/>
      <c r="Y382" s="19"/>
      <c r="Z382" s="17"/>
      <c r="AA382" s="16"/>
      <c r="AB382" s="16"/>
      <c r="AC382" s="99"/>
      <c r="AD382" s="15"/>
      <c r="AE382" s="15"/>
      <c r="AF382" s="15"/>
      <c r="AG382" s="15"/>
      <c r="AH382" s="15"/>
      <c r="AI382" s="15"/>
      <c r="AJ382" s="15"/>
      <c r="AK382" s="15"/>
      <c r="AL382" s="15"/>
      <c r="AM382" s="23"/>
    </row>
    <row r="383" spans="1:39" x14ac:dyDescent="0.25">
      <c r="A383" s="6">
        <v>1</v>
      </c>
      <c r="B383" s="49"/>
      <c r="C383" s="100"/>
      <c r="D383" s="456" t="str">
        <f>'（添付１ー②）設計計画'!D383</f>
        <v>4-20</v>
      </c>
      <c r="E383" s="455" t="str">
        <f>'（添付１ー②）設計計画'!E383</f>
        <v>住之江枝管</v>
      </c>
      <c r="F383" s="366"/>
      <c r="G383" s="455"/>
      <c r="H383" s="455"/>
      <c r="I383" s="51"/>
      <c r="J383" s="51"/>
      <c r="K383" s="203"/>
      <c r="L383" s="84">
        <f>IF(AND(ISNUMBER(L206),ISBLANK(M206)),$T206-$T207,0)</f>
        <v>0</v>
      </c>
      <c r="M383" s="85">
        <f t="shared" ref="M383:R383" si="818">IF(AND(ISNUMBER(M206),ISBLANK(N206)),$T206-$T207,0)</f>
        <v>0</v>
      </c>
      <c r="N383" s="85">
        <f t="shared" si="818"/>
        <v>0</v>
      </c>
      <c r="O383" s="86">
        <f t="shared" si="818"/>
        <v>0</v>
      </c>
      <c r="P383" s="85">
        <f t="shared" si="818"/>
        <v>0</v>
      </c>
      <c r="Q383" s="85">
        <f t="shared" si="818"/>
        <v>0</v>
      </c>
      <c r="R383" s="85">
        <f t="shared" si="818"/>
        <v>0</v>
      </c>
      <c r="S383" s="86">
        <f>IF(ISNUMBER(S206),$T206-$T207,0)</f>
        <v>0</v>
      </c>
      <c r="T383" s="87">
        <f t="shared" si="790"/>
        <v>0</v>
      </c>
      <c r="W383" s="16"/>
      <c r="X383" s="17"/>
      <c r="Y383" s="19"/>
      <c r="Z383" s="17"/>
      <c r="AA383" s="16"/>
      <c r="AB383" s="16"/>
      <c r="AC383" s="99"/>
      <c r="AD383" s="15"/>
      <c r="AE383" s="15"/>
      <c r="AF383" s="15"/>
      <c r="AG383" s="15"/>
      <c r="AH383" s="15"/>
      <c r="AI383" s="15"/>
      <c r="AJ383" s="15"/>
      <c r="AK383" s="15"/>
      <c r="AL383" s="15"/>
      <c r="AM383" s="23"/>
    </row>
    <row r="384" spans="1:39" x14ac:dyDescent="0.25">
      <c r="A384" s="6">
        <v>1</v>
      </c>
      <c r="B384" s="49"/>
      <c r="C384" s="100"/>
      <c r="D384" s="456" t="str">
        <f>'（添付１ー②）設計計画'!D384</f>
        <v>4-20</v>
      </c>
      <c r="E384" s="455" t="str">
        <f>'（添付１ー②）設計計画'!E384</f>
        <v>住吉幹線</v>
      </c>
      <c r="F384" s="366"/>
      <c r="G384" s="455"/>
      <c r="H384" s="455"/>
      <c r="I384" s="51"/>
      <c r="J384" s="51"/>
      <c r="K384" s="203"/>
      <c r="L384" s="84">
        <f>IF(AND(ISNUMBER(L208),ISBLANK(M208)),$T208-$T209,0)</f>
        <v>0</v>
      </c>
      <c r="M384" s="85">
        <f t="shared" ref="M384:R384" si="819">IF(AND(ISNUMBER(M208),ISBLANK(N208)),$T208-$T209,0)</f>
        <v>0</v>
      </c>
      <c r="N384" s="85">
        <f t="shared" si="819"/>
        <v>0</v>
      </c>
      <c r="O384" s="86">
        <f t="shared" si="819"/>
        <v>0</v>
      </c>
      <c r="P384" s="85">
        <f t="shared" si="819"/>
        <v>0</v>
      </c>
      <c r="Q384" s="85">
        <f t="shared" si="819"/>
        <v>0</v>
      </c>
      <c r="R384" s="85">
        <f t="shared" si="819"/>
        <v>0</v>
      </c>
      <c r="S384" s="86">
        <f>IF(ISNUMBER(S208),$T208-$T209,0)</f>
        <v>0</v>
      </c>
      <c r="T384" s="87">
        <f t="shared" si="790"/>
        <v>0</v>
      </c>
      <c r="W384" s="16"/>
      <c r="X384" s="17"/>
      <c r="Y384" s="19"/>
      <c r="Z384" s="17"/>
      <c r="AA384" s="16"/>
      <c r="AB384" s="16"/>
      <c r="AC384" s="99"/>
      <c r="AD384" s="15"/>
      <c r="AE384" s="15"/>
      <c r="AF384" s="15"/>
      <c r="AG384" s="15"/>
      <c r="AH384" s="15"/>
      <c r="AI384" s="15"/>
      <c r="AJ384" s="15"/>
      <c r="AK384" s="15"/>
      <c r="AL384" s="15"/>
      <c r="AM384" s="23"/>
    </row>
    <row r="385" spans="1:39" x14ac:dyDescent="0.25">
      <c r="A385" s="6">
        <v>1</v>
      </c>
      <c r="B385" s="49"/>
      <c r="C385" s="100"/>
      <c r="D385" s="456" t="str">
        <f>'（添付１ー②）設計計画'!D385</f>
        <v>4-20</v>
      </c>
      <c r="E385" s="455" t="str">
        <f>'（添付１ー②）設計計画'!E385</f>
        <v>住吉幹線</v>
      </c>
      <c r="F385" s="366"/>
      <c r="G385" s="455"/>
      <c r="H385" s="455"/>
      <c r="I385" s="51"/>
      <c r="J385" s="51"/>
      <c r="K385" s="203"/>
      <c r="L385" s="84">
        <f>IF(AND(ISNUMBER(L210),ISBLANK(M210)),$T210-$T211,0)</f>
        <v>0</v>
      </c>
      <c r="M385" s="85">
        <f t="shared" ref="M385:R385" si="820">IF(AND(ISNUMBER(M210),ISBLANK(N210)),$T210-$T211,0)</f>
        <v>0</v>
      </c>
      <c r="N385" s="85">
        <f t="shared" si="820"/>
        <v>0</v>
      </c>
      <c r="O385" s="86">
        <f t="shared" si="820"/>
        <v>0</v>
      </c>
      <c r="P385" s="85">
        <f t="shared" si="820"/>
        <v>0</v>
      </c>
      <c r="Q385" s="85">
        <f t="shared" si="820"/>
        <v>0</v>
      </c>
      <c r="R385" s="85">
        <f t="shared" si="820"/>
        <v>0</v>
      </c>
      <c r="S385" s="86">
        <f>IF(ISNUMBER(S210),$T210-$T211,0)</f>
        <v>0</v>
      </c>
      <c r="T385" s="87">
        <f t="shared" si="790"/>
        <v>0</v>
      </c>
      <c r="W385" s="16"/>
      <c r="X385" s="17"/>
      <c r="Y385" s="19"/>
      <c r="Z385" s="17"/>
      <c r="AA385" s="16"/>
      <c r="AB385" s="16"/>
      <c r="AC385" s="99"/>
      <c r="AD385" s="15"/>
      <c r="AE385" s="15"/>
      <c r="AF385" s="15"/>
      <c r="AG385" s="15"/>
      <c r="AH385" s="15"/>
      <c r="AI385" s="15"/>
      <c r="AJ385" s="15"/>
      <c r="AK385" s="15"/>
      <c r="AL385" s="15"/>
      <c r="AM385" s="23"/>
    </row>
    <row r="386" spans="1:39" x14ac:dyDescent="0.25">
      <c r="A386" s="6">
        <v>1</v>
      </c>
      <c r="B386" s="49"/>
      <c r="C386" s="100"/>
      <c r="D386" s="456" t="str">
        <f>'（添付１ー②）設計計画'!D386</f>
        <v>4-21</v>
      </c>
      <c r="E386" s="455" t="str">
        <f>'（添付１ー②）設計計画'!E386</f>
        <v>南津守枝管</v>
      </c>
      <c r="F386" s="366"/>
      <c r="G386" s="455"/>
      <c r="H386" s="455"/>
      <c r="I386" s="51"/>
      <c r="J386" s="51"/>
      <c r="K386" s="203"/>
      <c r="L386" s="84">
        <f>IF(AND(ISNUMBER(L212),ISBLANK(M212)),$T212-$T213,0)</f>
        <v>0</v>
      </c>
      <c r="M386" s="85">
        <f t="shared" ref="M386:R386" si="821">IF(AND(ISNUMBER(M212),ISBLANK(N212)),$T212-$T213,0)</f>
        <v>0</v>
      </c>
      <c r="N386" s="85">
        <f t="shared" si="821"/>
        <v>0</v>
      </c>
      <c r="O386" s="86">
        <f t="shared" si="821"/>
        <v>0</v>
      </c>
      <c r="P386" s="85">
        <f t="shared" si="821"/>
        <v>0</v>
      </c>
      <c r="Q386" s="85">
        <f t="shared" si="821"/>
        <v>0</v>
      </c>
      <c r="R386" s="85">
        <f t="shared" si="821"/>
        <v>0</v>
      </c>
      <c r="S386" s="86">
        <f>IF(ISNUMBER(S212),$T212-$T213,0)</f>
        <v>0</v>
      </c>
      <c r="T386" s="87">
        <f t="shared" si="790"/>
        <v>0</v>
      </c>
      <c r="W386" s="16"/>
      <c r="X386" s="17"/>
      <c r="Y386" s="19"/>
      <c r="Z386" s="17"/>
      <c r="AA386" s="16"/>
      <c r="AB386" s="16"/>
      <c r="AC386" s="99"/>
      <c r="AD386" s="15"/>
      <c r="AE386" s="15"/>
      <c r="AF386" s="15"/>
      <c r="AG386" s="15"/>
      <c r="AH386" s="15"/>
      <c r="AI386" s="15"/>
      <c r="AJ386" s="15"/>
      <c r="AK386" s="15"/>
      <c r="AL386" s="15"/>
      <c r="AM386" s="23"/>
    </row>
    <row r="387" spans="1:39" x14ac:dyDescent="0.25">
      <c r="A387" s="6">
        <v>1</v>
      </c>
      <c r="B387" s="49"/>
      <c r="C387" s="100"/>
      <c r="D387" s="473" t="str">
        <f>'（添付１ー②）設計計画'!D387</f>
        <v>4-22</v>
      </c>
      <c r="E387" s="154" t="str">
        <f>'（添付１ー②）設計計画'!E387</f>
        <v>十三間堀枝線</v>
      </c>
      <c r="F387" s="488"/>
      <c r="G387" s="154"/>
      <c r="H387" s="154"/>
      <c r="I387" s="88"/>
      <c r="J387" s="88"/>
      <c r="K387" s="490"/>
      <c r="L387" s="53">
        <f>IF(AND(ISNUMBER(L214),ISBLANK(M214)),$T214-$T215,0)</f>
        <v>0</v>
      </c>
      <c r="M387" s="54">
        <f t="shared" ref="M387:R387" si="822">IF(AND(ISNUMBER(M214),ISBLANK(N214)),$T214-$T215,0)</f>
        <v>0</v>
      </c>
      <c r="N387" s="54">
        <f t="shared" si="822"/>
        <v>0</v>
      </c>
      <c r="O387" s="55">
        <f t="shared" si="822"/>
        <v>0</v>
      </c>
      <c r="P387" s="54">
        <f t="shared" si="822"/>
        <v>0</v>
      </c>
      <c r="Q387" s="54">
        <f t="shared" si="822"/>
        <v>0</v>
      </c>
      <c r="R387" s="54">
        <f t="shared" si="822"/>
        <v>0</v>
      </c>
      <c r="S387" s="55">
        <f>IF(ISNUMBER(S214),$T214-$T215,0)</f>
        <v>0</v>
      </c>
      <c r="T387" s="56">
        <f t="shared" si="790"/>
        <v>0</v>
      </c>
      <c r="W387" s="16"/>
      <c r="X387" s="17"/>
      <c r="Y387" s="19"/>
      <c r="Z387" s="17"/>
      <c r="AA387" s="16"/>
      <c r="AB387" s="16"/>
      <c r="AC387" s="99"/>
      <c r="AD387" s="15"/>
      <c r="AE387" s="15"/>
      <c r="AF387" s="15"/>
      <c r="AG387" s="15"/>
      <c r="AH387" s="15"/>
      <c r="AI387" s="15"/>
      <c r="AJ387" s="15"/>
      <c r="AK387" s="15"/>
      <c r="AL387" s="15"/>
      <c r="AM387" s="23"/>
    </row>
    <row r="388" spans="1:39" x14ac:dyDescent="0.25">
      <c r="A388" s="6">
        <v>1</v>
      </c>
      <c r="B388" s="49"/>
      <c r="C388" s="100"/>
      <c r="D388" s="187" t="str">
        <f>'（添付１ー②）設計計画'!D388</f>
        <v>7-01</v>
      </c>
      <c r="E388" s="168" t="str">
        <f>'（添付１ー②）設計計画'!E388</f>
        <v>三軒家枝線</v>
      </c>
      <c r="F388" s="167"/>
      <c r="G388" s="168"/>
      <c r="H388" s="168"/>
      <c r="I388" s="59"/>
      <c r="J388" s="59"/>
      <c r="K388" s="209"/>
      <c r="L388" s="61">
        <f>IF(AND(ISNUMBER(L216),ISBLANK(M216)),$T216-$T217,0)</f>
        <v>0</v>
      </c>
      <c r="M388" s="62">
        <f t="shared" ref="M388:R388" si="823">IF(AND(ISNUMBER(M216),ISBLANK(N216)),$T216-$T217,0)</f>
        <v>0</v>
      </c>
      <c r="N388" s="62">
        <f t="shared" si="823"/>
        <v>0</v>
      </c>
      <c r="O388" s="63">
        <f t="shared" si="823"/>
        <v>0</v>
      </c>
      <c r="P388" s="62">
        <f t="shared" si="823"/>
        <v>0</v>
      </c>
      <c r="Q388" s="62">
        <f t="shared" si="823"/>
        <v>0</v>
      </c>
      <c r="R388" s="62">
        <f t="shared" si="823"/>
        <v>0</v>
      </c>
      <c r="S388" s="63">
        <f>IF(ISNUMBER(S216),$T216-$T217,0)</f>
        <v>0</v>
      </c>
      <c r="T388" s="64">
        <f t="shared" si="790"/>
        <v>0</v>
      </c>
      <c r="W388" s="16"/>
      <c r="X388" s="17"/>
      <c r="Y388" s="19"/>
      <c r="Z388" s="17"/>
      <c r="AA388" s="16"/>
      <c r="AB388" s="16"/>
      <c r="AC388" s="99"/>
      <c r="AD388" s="15"/>
      <c r="AE388" s="15"/>
      <c r="AF388" s="15"/>
      <c r="AG388" s="15"/>
      <c r="AH388" s="15"/>
      <c r="AI388" s="15"/>
      <c r="AJ388" s="15"/>
      <c r="AK388" s="15"/>
      <c r="AL388" s="15"/>
      <c r="AM388" s="23"/>
    </row>
    <row r="389" spans="1:39" x14ac:dyDescent="0.25">
      <c r="B389" s="49"/>
      <c r="C389" s="100"/>
      <c r="D389" s="189" t="str">
        <f>'（添付１ー②）設計計画'!D389</f>
        <v>7-01</v>
      </c>
      <c r="E389" s="173" t="str">
        <f>'（添付１ー②）設計計画'!E389</f>
        <v>三軒家枝線</v>
      </c>
      <c r="F389" s="172"/>
      <c r="G389" s="173"/>
      <c r="H389" s="173"/>
      <c r="I389" s="92"/>
      <c r="J389" s="92"/>
      <c r="K389" s="211"/>
      <c r="L389" s="94">
        <f>IF(AND(ISNUMBER(L218),ISBLANK(M218)),$T218-$T219,0)</f>
        <v>0</v>
      </c>
      <c r="M389" s="95">
        <f t="shared" ref="M389:R389" si="824">IF(AND(ISNUMBER(M218),ISBLANK(N218)),$T218-$T219,0)</f>
        <v>0</v>
      </c>
      <c r="N389" s="95">
        <f t="shared" si="824"/>
        <v>0</v>
      </c>
      <c r="O389" s="96">
        <f t="shared" si="824"/>
        <v>0</v>
      </c>
      <c r="P389" s="95">
        <f t="shared" si="824"/>
        <v>0</v>
      </c>
      <c r="Q389" s="95">
        <f t="shared" si="824"/>
        <v>0</v>
      </c>
      <c r="R389" s="95">
        <f t="shared" si="824"/>
        <v>0</v>
      </c>
      <c r="S389" s="96">
        <f>IF(ISNUMBER(S218),$T218-$T219,0)</f>
        <v>0</v>
      </c>
      <c r="T389" s="97">
        <f t="shared" si="790"/>
        <v>0</v>
      </c>
      <c r="W389" s="16"/>
      <c r="X389" s="17"/>
      <c r="Y389" s="19"/>
      <c r="Z389" s="17"/>
      <c r="AA389" s="16"/>
      <c r="AB389" s="16"/>
      <c r="AC389" s="99"/>
      <c r="AD389" s="15"/>
      <c r="AE389" s="15"/>
      <c r="AF389" s="15"/>
      <c r="AG389" s="15"/>
      <c r="AH389" s="15"/>
      <c r="AI389" s="15"/>
      <c r="AJ389" s="15"/>
      <c r="AK389" s="15"/>
      <c r="AL389" s="15"/>
      <c r="AM389" s="23"/>
    </row>
    <row r="390" spans="1:39" x14ac:dyDescent="0.25">
      <c r="A390" s="6">
        <v>1</v>
      </c>
      <c r="B390" s="49"/>
      <c r="C390" s="100"/>
      <c r="D390" s="456" t="str">
        <f>'（添付１ー②）設計計画'!D390</f>
        <v>8-01</v>
      </c>
      <c r="E390" s="455" t="str">
        <f>'（添付１ー②）設計計画'!E390</f>
        <v>我孫子枝線</v>
      </c>
      <c r="F390" s="366"/>
      <c r="G390" s="455"/>
      <c r="H390" s="455"/>
      <c r="I390" s="51"/>
      <c r="J390" s="51"/>
      <c r="K390" s="203"/>
      <c r="L390" s="84">
        <f>IF(AND(ISNUMBER(L220),ISBLANK(M220)),$T220-$T221,0)</f>
        <v>0</v>
      </c>
      <c r="M390" s="85">
        <f t="shared" ref="M390:R390" si="825">IF(AND(ISNUMBER(M220),ISBLANK(N220)),$T220-$T221,0)</f>
        <v>0</v>
      </c>
      <c r="N390" s="85">
        <f t="shared" si="825"/>
        <v>0</v>
      </c>
      <c r="O390" s="86">
        <f t="shared" si="825"/>
        <v>0</v>
      </c>
      <c r="P390" s="85">
        <f t="shared" si="825"/>
        <v>0</v>
      </c>
      <c r="Q390" s="85">
        <f t="shared" si="825"/>
        <v>0</v>
      </c>
      <c r="R390" s="85">
        <f t="shared" si="825"/>
        <v>0</v>
      </c>
      <c r="S390" s="86">
        <f>IF(ISNUMBER(S220),$T220-$T221,0)</f>
        <v>0</v>
      </c>
      <c r="T390" s="87">
        <f t="shared" si="790"/>
        <v>0</v>
      </c>
      <c r="W390" s="16"/>
      <c r="X390" s="17"/>
      <c r="Y390" s="19"/>
      <c r="Z390" s="17"/>
      <c r="AA390" s="16"/>
      <c r="AB390" s="16"/>
      <c r="AC390" s="99"/>
      <c r="AD390" s="15"/>
      <c r="AE390" s="15"/>
      <c r="AF390" s="15"/>
      <c r="AG390" s="15"/>
      <c r="AH390" s="15"/>
      <c r="AI390" s="15"/>
      <c r="AJ390" s="15"/>
      <c r="AK390" s="15"/>
      <c r="AL390" s="15"/>
      <c r="AM390" s="23"/>
    </row>
    <row r="391" spans="1:39" x14ac:dyDescent="0.25">
      <c r="A391" s="6">
        <v>1</v>
      </c>
      <c r="B391" s="49"/>
      <c r="C391" s="100"/>
      <c r="D391" s="456" t="str">
        <f>'（添付１ー②）設計計画'!D391</f>
        <v>8-02</v>
      </c>
      <c r="E391" s="455" t="str">
        <f>'（添付１ー②）設計計画'!E391</f>
        <v>大和川枝線</v>
      </c>
      <c r="F391" s="366"/>
      <c r="G391" s="455"/>
      <c r="H391" s="455"/>
      <c r="I391" s="51"/>
      <c r="J391" s="51"/>
      <c r="K391" s="203"/>
      <c r="L391" s="84">
        <f>IF(AND(ISNUMBER(L222),ISBLANK(M222)),$T222-$T223,0)</f>
        <v>0</v>
      </c>
      <c r="M391" s="85">
        <f t="shared" ref="M391:R391" si="826">IF(AND(ISNUMBER(M222),ISBLANK(N222)),$T222-$T223,0)</f>
        <v>0</v>
      </c>
      <c r="N391" s="85">
        <f t="shared" si="826"/>
        <v>0</v>
      </c>
      <c r="O391" s="86">
        <f t="shared" si="826"/>
        <v>0</v>
      </c>
      <c r="P391" s="85">
        <f t="shared" si="826"/>
        <v>0</v>
      </c>
      <c r="Q391" s="85">
        <f t="shared" si="826"/>
        <v>0</v>
      </c>
      <c r="R391" s="85">
        <f t="shared" si="826"/>
        <v>0</v>
      </c>
      <c r="S391" s="86">
        <f>IF(ISNUMBER(S222),$T222-$T223,0)</f>
        <v>0</v>
      </c>
      <c r="T391" s="87">
        <f t="shared" si="790"/>
        <v>0</v>
      </c>
      <c r="W391" s="16"/>
      <c r="X391" s="17"/>
      <c r="Y391" s="19"/>
      <c r="Z391" s="17"/>
      <c r="AA391" s="16"/>
      <c r="AB391" s="16"/>
      <c r="AC391" s="99"/>
      <c r="AD391" s="15"/>
      <c r="AE391" s="15"/>
      <c r="AF391" s="15"/>
      <c r="AG391" s="15"/>
      <c r="AH391" s="15"/>
      <c r="AI391" s="15"/>
      <c r="AJ391" s="15"/>
      <c r="AK391" s="15"/>
      <c r="AL391" s="15"/>
      <c r="AM391" s="23"/>
    </row>
    <row r="392" spans="1:39" x14ac:dyDescent="0.25">
      <c r="A392" s="6">
        <v>1</v>
      </c>
      <c r="B392" s="49"/>
      <c r="C392" s="100"/>
      <c r="D392" s="463" t="str">
        <f>'（添付１ー②）設計計画'!D392</f>
        <v>8-03</v>
      </c>
      <c r="E392" s="458" t="str">
        <f>'（添付１ー②）設計計画'!E392</f>
        <v>南部幹線</v>
      </c>
      <c r="F392" s="457"/>
      <c r="G392" s="458"/>
      <c r="H392" s="458"/>
      <c r="I392" s="485"/>
      <c r="J392" s="485"/>
      <c r="K392" s="487"/>
      <c r="L392" s="459">
        <f>IF(AND(ISNUMBER(L224),ISBLANK(M224)),$T224-$T225,0)</f>
        <v>0</v>
      </c>
      <c r="M392" s="460">
        <f t="shared" ref="M392:R392" si="827">IF(AND(ISNUMBER(M224),ISBLANK(N224)),$T224-$T225,0)</f>
        <v>0</v>
      </c>
      <c r="N392" s="460">
        <f t="shared" si="827"/>
        <v>0</v>
      </c>
      <c r="O392" s="461">
        <f t="shared" si="827"/>
        <v>0</v>
      </c>
      <c r="P392" s="460">
        <f t="shared" si="827"/>
        <v>0</v>
      </c>
      <c r="Q392" s="460">
        <f t="shared" si="827"/>
        <v>0</v>
      </c>
      <c r="R392" s="460">
        <f t="shared" si="827"/>
        <v>0</v>
      </c>
      <c r="S392" s="461">
        <f>IF(ISNUMBER(S224),$T224-$T225,0)</f>
        <v>0</v>
      </c>
      <c r="T392" s="462">
        <f t="shared" si="790"/>
        <v>0</v>
      </c>
      <c r="W392" s="16"/>
      <c r="X392" s="17"/>
      <c r="Y392" s="19"/>
      <c r="Z392" s="17"/>
      <c r="AA392" s="16"/>
      <c r="AB392" s="16"/>
      <c r="AC392" s="99"/>
      <c r="AD392" s="15"/>
      <c r="AE392" s="15"/>
      <c r="AF392" s="15"/>
      <c r="AG392" s="15"/>
      <c r="AH392" s="15"/>
      <c r="AI392" s="15"/>
      <c r="AJ392" s="15"/>
      <c r="AK392" s="15"/>
      <c r="AL392" s="15"/>
      <c r="AM392" s="23"/>
    </row>
    <row r="393" spans="1:39" x14ac:dyDescent="0.25">
      <c r="B393" s="49"/>
      <c r="C393" s="100"/>
      <c r="D393" s="189" t="str">
        <f>'（添付１ー②）設計計画'!D393</f>
        <v>8-03</v>
      </c>
      <c r="E393" s="173" t="str">
        <f>'（添付１ー②）設計計画'!E393</f>
        <v>住之江枝管</v>
      </c>
      <c r="F393" s="172"/>
      <c r="G393" s="173"/>
      <c r="H393" s="173"/>
      <c r="I393" s="92"/>
      <c r="J393" s="92"/>
      <c r="K393" s="211"/>
      <c r="L393" s="94">
        <f>IF(AND(ISNUMBER(L226),ISBLANK(M226)),$T226-$T227,0)</f>
        <v>0</v>
      </c>
      <c r="M393" s="95">
        <f t="shared" ref="M393:R393" si="828">IF(AND(ISNUMBER(M226),ISBLANK(N226)),$T226-$T227,0)</f>
        <v>0</v>
      </c>
      <c r="N393" s="95">
        <f t="shared" si="828"/>
        <v>0</v>
      </c>
      <c r="O393" s="96">
        <f t="shared" si="828"/>
        <v>0</v>
      </c>
      <c r="P393" s="95">
        <f t="shared" si="828"/>
        <v>0</v>
      </c>
      <c r="Q393" s="95">
        <f t="shared" si="828"/>
        <v>0</v>
      </c>
      <c r="R393" s="95">
        <f t="shared" si="828"/>
        <v>0</v>
      </c>
      <c r="S393" s="96">
        <f>IF(ISNUMBER(S226),$T226-$T227,0)</f>
        <v>0</v>
      </c>
      <c r="T393" s="97">
        <f t="shared" si="790"/>
        <v>0</v>
      </c>
      <c r="W393" s="16"/>
      <c r="X393" s="17"/>
      <c r="Y393" s="19"/>
      <c r="Z393" s="17"/>
      <c r="AA393" s="16"/>
      <c r="AB393" s="16"/>
      <c r="AC393" s="99"/>
      <c r="AD393" s="15"/>
      <c r="AE393" s="15"/>
      <c r="AF393" s="15"/>
      <c r="AG393" s="15"/>
      <c r="AH393" s="15"/>
      <c r="AI393" s="15"/>
      <c r="AJ393" s="15"/>
      <c r="AK393" s="15"/>
      <c r="AL393" s="15"/>
      <c r="AM393" s="23"/>
    </row>
    <row r="394" spans="1:39" x14ac:dyDescent="0.25">
      <c r="A394" s="6">
        <v>1</v>
      </c>
      <c r="B394" s="49"/>
      <c r="C394" s="100"/>
      <c r="D394" s="456" t="str">
        <f>'（添付１ー②）設計計画'!D394</f>
        <v>8-04</v>
      </c>
      <c r="E394" s="455" t="str">
        <f>'（添付１ー②）設計計画'!E394</f>
        <v>南部幹線</v>
      </c>
      <c r="F394" s="366"/>
      <c r="G394" s="455"/>
      <c r="H394" s="455"/>
      <c r="I394" s="51"/>
      <c r="J394" s="51"/>
      <c r="K394" s="203"/>
      <c r="L394" s="84">
        <f>IF(AND(ISNUMBER(L228),ISBLANK(M228)),$T228-$T229,0)</f>
        <v>0</v>
      </c>
      <c r="M394" s="85">
        <f t="shared" ref="M394:R394" si="829">IF(AND(ISNUMBER(M228),ISBLANK(N228)),$T228-$T229,0)</f>
        <v>0</v>
      </c>
      <c r="N394" s="85">
        <f t="shared" si="829"/>
        <v>0</v>
      </c>
      <c r="O394" s="86">
        <f t="shared" si="829"/>
        <v>0</v>
      </c>
      <c r="P394" s="85">
        <f t="shared" si="829"/>
        <v>0</v>
      </c>
      <c r="Q394" s="85">
        <f t="shared" si="829"/>
        <v>0</v>
      </c>
      <c r="R394" s="85">
        <f t="shared" si="829"/>
        <v>0</v>
      </c>
      <c r="S394" s="86">
        <f>IF(ISNUMBER(S228),$T228-$T229,0)</f>
        <v>0</v>
      </c>
      <c r="T394" s="87">
        <f t="shared" si="790"/>
        <v>0</v>
      </c>
      <c r="W394" s="16"/>
      <c r="X394" s="17"/>
      <c r="Y394" s="19"/>
      <c r="Z394" s="17"/>
      <c r="AA394" s="16"/>
      <c r="AB394" s="16"/>
      <c r="AC394" s="99"/>
      <c r="AD394" s="15"/>
      <c r="AE394" s="15"/>
      <c r="AF394" s="15"/>
      <c r="AG394" s="15"/>
      <c r="AH394" s="15"/>
      <c r="AI394" s="15"/>
      <c r="AJ394" s="15"/>
      <c r="AK394" s="15"/>
      <c r="AL394" s="15"/>
      <c r="AM394" s="23"/>
    </row>
    <row r="395" spans="1:39" x14ac:dyDescent="0.25">
      <c r="A395" s="6">
        <v>1</v>
      </c>
      <c r="B395" s="49"/>
      <c r="C395" s="100"/>
      <c r="D395" s="456" t="str">
        <f>'（添付１ー②）設計計画'!D395</f>
        <v>8-04</v>
      </c>
      <c r="E395" s="455" t="str">
        <f>'（添付１ー②）設計計画'!E395</f>
        <v>墨江枝線</v>
      </c>
      <c r="F395" s="366"/>
      <c r="G395" s="455"/>
      <c r="H395" s="455"/>
      <c r="I395" s="51"/>
      <c r="J395" s="51"/>
      <c r="K395" s="203"/>
      <c r="L395" s="84">
        <f>IF(AND(ISNUMBER(L230),ISBLANK(M230)),$T230-$T231,0)</f>
        <v>0</v>
      </c>
      <c r="M395" s="85">
        <f t="shared" ref="M395:R395" si="830">IF(AND(ISNUMBER(M230),ISBLANK(N230)),$T230-$T231,0)</f>
        <v>0</v>
      </c>
      <c r="N395" s="85">
        <f t="shared" si="830"/>
        <v>0</v>
      </c>
      <c r="O395" s="86">
        <f t="shared" si="830"/>
        <v>0</v>
      </c>
      <c r="P395" s="85">
        <f t="shared" si="830"/>
        <v>0</v>
      </c>
      <c r="Q395" s="85">
        <f t="shared" si="830"/>
        <v>0</v>
      </c>
      <c r="R395" s="85">
        <f t="shared" si="830"/>
        <v>0</v>
      </c>
      <c r="S395" s="86">
        <f>IF(ISNUMBER(S230),$T230-$T231,0)</f>
        <v>0</v>
      </c>
      <c r="T395" s="87">
        <f t="shared" si="790"/>
        <v>0</v>
      </c>
      <c r="W395" s="16"/>
      <c r="X395" s="17"/>
      <c r="Y395" s="19"/>
      <c r="Z395" s="17"/>
      <c r="AA395" s="16"/>
      <c r="AB395" s="16"/>
      <c r="AC395" s="99"/>
      <c r="AD395" s="15"/>
      <c r="AE395" s="15"/>
      <c r="AF395" s="15"/>
      <c r="AG395" s="15"/>
      <c r="AH395" s="15"/>
      <c r="AI395" s="15"/>
      <c r="AJ395" s="15"/>
      <c r="AK395" s="15"/>
      <c r="AL395" s="15"/>
      <c r="AM395" s="23"/>
    </row>
    <row r="396" spans="1:39" x14ac:dyDescent="0.25">
      <c r="A396" s="6">
        <v>1</v>
      </c>
      <c r="B396" s="49"/>
      <c r="C396" s="100"/>
      <c r="D396" s="463" t="str">
        <f>'（添付１ー②）設計計画'!D396</f>
        <v>8-05</v>
      </c>
      <c r="E396" s="458" t="str">
        <f>'（添付１ー②）設計計画'!E396</f>
        <v>南部幹線</v>
      </c>
      <c r="F396" s="457"/>
      <c r="G396" s="458"/>
      <c r="H396" s="458"/>
      <c r="I396" s="485"/>
      <c r="J396" s="485"/>
      <c r="K396" s="487"/>
      <c r="L396" s="459">
        <f>IF(AND(ISNUMBER(L232),ISBLANK(M232)),$T232-$T233,0)</f>
        <v>0</v>
      </c>
      <c r="M396" s="460">
        <f t="shared" ref="M396:R396" si="831">IF(AND(ISNUMBER(M232),ISBLANK(N232)),$T232-$T233,0)</f>
        <v>0</v>
      </c>
      <c r="N396" s="460">
        <f t="shared" si="831"/>
        <v>0</v>
      </c>
      <c r="O396" s="461">
        <f t="shared" si="831"/>
        <v>0</v>
      </c>
      <c r="P396" s="460">
        <f t="shared" si="831"/>
        <v>0</v>
      </c>
      <c r="Q396" s="460">
        <f t="shared" si="831"/>
        <v>0</v>
      </c>
      <c r="R396" s="460">
        <f t="shared" si="831"/>
        <v>0</v>
      </c>
      <c r="S396" s="461">
        <f>IF(ISNUMBER(S232),$T232-$T233,0)</f>
        <v>0</v>
      </c>
      <c r="T396" s="462">
        <f t="shared" si="790"/>
        <v>0</v>
      </c>
      <c r="W396" s="16"/>
      <c r="X396" s="17"/>
      <c r="Y396" s="19"/>
      <c r="Z396" s="17"/>
      <c r="AA396" s="16"/>
      <c r="AB396" s="16"/>
      <c r="AC396" s="99"/>
      <c r="AD396" s="15"/>
      <c r="AE396" s="15"/>
      <c r="AF396" s="15"/>
      <c r="AG396" s="15"/>
      <c r="AH396" s="15"/>
      <c r="AI396" s="15"/>
      <c r="AJ396" s="15"/>
      <c r="AK396" s="15"/>
      <c r="AL396" s="15"/>
      <c r="AM396" s="23"/>
    </row>
    <row r="397" spans="1:39" x14ac:dyDescent="0.25">
      <c r="B397" s="49"/>
      <c r="C397" s="100"/>
      <c r="D397" s="189" t="str">
        <f>'（添付１ー②）設計計画'!D397</f>
        <v>8-06</v>
      </c>
      <c r="E397" s="173" t="str">
        <f>'（添付１ー②）設計計画'!E397</f>
        <v>平林枝線</v>
      </c>
      <c r="F397" s="172"/>
      <c r="G397" s="173"/>
      <c r="H397" s="173"/>
      <c r="I397" s="92"/>
      <c r="J397" s="92"/>
      <c r="K397" s="211"/>
      <c r="L397" s="94">
        <f>IF(AND(ISNUMBER(L234),ISBLANK(M234)),$T234-$T235,0)</f>
        <v>0</v>
      </c>
      <c r="M397" s="95">
        <f t="shared" ref="M397:R397" si="832">IF(AND(ISNUMBER(M234),ISBLANK(N234)),$T234-$T235,0)</f>
        <v>0</v>
      </c>
      <c r="N397" s="95">
        <f t="shared" si="832"/>
        <v>0</v>
      </c>
      <c r="O397" s="96">
        <f t="shared" si="832"/>
        <v>0</v>
      </c>
      <c r="P397" s="95">
        <f t="shared" si="832"/>
        <v>0</v>
      </c>
      <c r="Q397" s="95">
        <f t="shared" si="832"/>
        <v>0</v>
      </c>
      <c r="R397" s="95">
        <f t="shared" si="832"/>
        <v>0</v>
      </c>
      <c r="S397" s="96">
        <f>IF(ISNUMBER(S234),$T234-$T235,0)</f>
        <v>0</v>
      </c>
      <c r="T397" s="97">
        <f t="shared" si="790"/>
        <v>0</v>
      </c>
      <c r="W397" s="16"/>
      <c r="X397" s="17"/>
      <c r="Y397" s="19"/>
      <c r="Z397" s="17"/>
      <c r="AA397" s="16"/>
      <c r="AB397" s="16"/>
      <c r="AC397" s="99"/>
      <c r="AD397" s="15"/>
      <c r="AE397" s="15"/>
      <c r="AF397" s="15"/>
      <c r="AG397" s="15"/>
      <c r="AH397" s="15"/>
      <c r="AI397" s="15"/>
      <c r="AJ397" s="15"/>
      <c r="AK397" s="15"/>
      <c r="AL397" s="15"/>
      <c r="AM397" s="23"/>
    </row>
    <row r="398" spans="1:39" x14ac:dyDescent="0.25">
      <c r="A398" s="6">
        <v>1</v>
      </c>
      <c r="B398" s="49"/>
      <c r="C398" s="100"/>
      <c r="D398" s="456" t="str">
        <f>'（添付１ー②）設計計画'!D398</f>
        <v>9-01</v>
      </c>
      <c r="E398" s="455" t="str">
        <f>'（添付１ー②）設計計画'!E398</f>
        <v>大和川枝線</v>
      </c>
      <c r="F398" s="366"/>
      <c r="G398" s="455"/>
      <c r="H398" s="455"/>
      <c r="I398" s="51"/>
      <c r="J398" s="51"/>
      <c r="K398" s="203"/>
      <c r="L398" s="84">
        <f>IF(AND(ISNUMBER(L236),ISBLANK(M236)),$T236-$T237,0)</f>
        <v>0</v>
      </c>
      <c r="M398" s="85">
        <f t="shared" ref="M398:R398" si="833">IF(AND(ISNUMBER(M236),ISBLANK(N236)),$T236-$T237,0)</f>
        <v>0</v>
      </c>
      <c r="N398" s="85">
        <f t="shared" si="833"/>
        <v>0</v>
      </c>
      <c r="O398" s="86">
        <f t="shared" si="833"/>
        <v>0</v>
      </c>
      <c r="P398" s="85">
        <f t="shared" si="833"/>
        <v>0</v>
      </c>
      <c r="Q398" s="85">
        <f t="shared" si="833"/>
        <v>0</v>
      </c>
      <c r="R398" s="85">
        <f t="shared" si="833"/>
        <v>0</v>
      </c>
      <c r="S398" s="86">
        <f>IF(ISNUMBER(S236),$T236-$T237,0)</f>
        <v>0</v>
      </c>
      <c r="T398" s="87">
        <f t="shared" si="790"/>
        <v>0</v>
      </c>
      <c r="W398" s="16"/>
      <c r="X398" s="17"/>
      <c r="Y398" s="19"/>
      <c r="Z398" s="17"/>
      <c r="AA398" s="16"/>
      <c r="AB398" s="16"/>
      <c r="AC398" s="99"/>
      <c r="AD398" s="15"/>
      <c r="AE398" s="15"/>
      <c r="AF398" s="15"/>
      <c r="AG398" s="15"/>
      <c r="AH398" s="15"/>
      <c r="AI398" s="15"/>
      <c r="AJ398" s="15"/>
      <c r="AK398" s="15"/>
      <c r="AL398" s="15"/>
      <c r="AM398" s="23"/>
    </row>
    <row r="399" spans="1:39" x14ac:dyDescent="0.25">
      <c r="A399" s="6">
        <v>1</v>
      </c>
      <c r="B399" s="49"/>
      <c r="C399" s="100"/>
      <c r="D399" s="456" t="str">
        <f>'（添付１ー②）設計計画'!D399</f>
        <v>9-02</v>
      </c>
      <c r="E399" s="455" t="str">
        <f>'（添付１ー②）設計計画'!E399</f>
        <v>大和川枝線</v>
      </c>
      <c r="F399" s="366"/>
      <c r="G399" s="455"/>
      <c r="H399" s="455"/>
      <c r="I399" s="51"/>
      <c r="J399" s="51"/>
      <c r="K399" s="203"/>
      <c r="L399" s="84">
        <f>IF(AND(ISNUMBER(L238),ISBLANK(M238)),$T238-$T239,0)</f>
        <v>0</v>
      </c>
      <c r="M399" s="85">
        <f t="shared" ref="M399:R399" si="834">IF(AND(ISNUMBER(M238),ISBLANK(N238)),$T238-$T239,0)</f>
        <v>0</v>
      </c>
      <c r="N399" s="85">
        <f t="shared" si="834"/>
        <v>0</v>
      </c>
      <c r="O399" s="86">
        <f t="shared" si="834"/>
        <v>0</v>
      </c>
      <c r="P399" s="85">
        <f t="shared" si="834"/>
        <v>0</v>
      </c>
      <c r="Q399" s="85">
        <f t="shared" si="834"/>
        <v>0</v>
      </c>
      <c r="R399" s="85">
        <f t="shared" si="834"/>
        <v>0</v>
      </c>
      <c r="S399" s="86">
        <f>IF(ISNUMBER(S238),$T238-$T239,0)</f>
        <v>0</v>
      </c>
      <c r="T399" s="87">
        <f t="shared" si="790"/>
        <v>0</v>
      </c>
      <c r="W399" s="16"/>
      <c r="X399" s="17"/>
      <c r="Y399" s="19"/>
      <c r="Z399" s="17"/>
      <c r="AA399" s="16"/>
      <c r="AB399" s="16"/>
      <c r="AC399" s="99"/>
      <c r="AD399" s="15"/>
      <c r="AE399" s="15"/>
      <c r="AF399" s="15"/>
      <c r="AG399" s="15"/>
      <c r="AH399" s="15"/>
      <c r="AI399" s="15"/>
      <c r="AJ399" s="15"/>
      <c r="AK399" s="15"/>
      <c r="AL399" s="15"/>
      <c r="AM399" s="23"/>
    </row>
    <row r="400" spans="1:39" x14ac:dyDescent="0.25">
      <c r="A400" s="6">
        <v>1</v>
      </c>
      <c r="B400" s="49"/>
      <c r="C400" s="100"/>
      <c r="D400" s="456" t="str">
        <f>'（添付１ー②）設計計画'!D400</f>
        <v>9-03</v>
      </c>
      <c r="E400" s="455" t="str">
        <f>'（添付１ー②）設計計画'!E400</f>
        <v>住吉配水場第一流出</v>
      </c>
      <c r="F400" s="366"/>
      <c r="G400" s="455"/>
      <c r="H400" s="455"/>
      <c r="I400" s="51"/>
      <c r="J400" s="51"/>
      <c r="K400" s="203"/>
      <c r="L400" s="84">
        <f>IF(AND(ISNUMBER(L240),ISBLANK(M240)),$T240-$T241,0)</f>
        <v>0</v>
      </c>
      <c r="M400" s="85">
        <f t="shared" ref="M400:R400" si="835">IF(AND(ISNUMBER(M240),ISBLANK(N240)),$T240-$T241,0)</f>
        <v>0</v>
      </c>
      <c r="N400" s="85">
        <f t="shared" si="835"/>
        <v>0</v>
      </c>
      <c r="O400" s="86">
        <f t="shared" si="835"/>
        <v>0</v>
      </c>
      <c r="P400" s="85">
        <f t="shared" si="835"/>
        <v>0</v>
      </c>
      <c r="Q400" s="85">
        <f t="shared" si="835"/>
        <v>0</v>
      </c>
      <c r="R400" s="85">
        <f t="shared" si="835"/>
        <v>0</v>
      </c>
      <c r="S400" s="86">
        <f>IF(ISNUMBER(S240),$T240-$T241,0)</f>
        <v>0</v>
      </c>
      <c r="T400" s="87">
        <f t="shared" si="790"/>
        <v>0</v>
      </c>
      <c r="W400" s="16"/>
      <c r="X400" s="17"/>
      <c r="Y400" s="19"/>
      <c r="Z400" s="17"/>
      <c r="AA400" s="16"/>
      <c r="AB400" s="16"/>
      <c r="AC400" s="99"/>
      <c r="AD400" s="15"/>
      <c r="AE400" s="15"/>
      <c r="AF400" s="15"/>
      <c r="AG400" s="15"/>
      <c r="AH400" s="15"/>
      <c r="AI400" s="15"/>
      <c r="AJ400" s="15"/>
      <c r="AK400" s="15"/>
      <c r="AL400" s="15"/>
      <c r="AM400" s="23"/>
    </row>
    <row r="401" spans="1:39" x14ac:dyDescent="0.25">
      <c r="A401" s="6">
        <v>1</v>
      </c>
      <c r="B401" s="49"/>
      <c r="C401" s="100"/>
      <c r="D401" s="456" t="str">
        <f>'（添付１ー②）設計計画'!D401</f>
        <v>9-04</v>
      </c>
      <c r="E401" s="455" t="str">
        <f>'（添付１ー②）設計計画'!E401</f>
        <v>阿倍野枝線</v>
      </c>
      <c r="F401" s="366"/>
      <c r="G401" s="455"/>
      <c r="H401" s="455"/>
      <c r="I401" s="51"/>
      <c r="J401" s="51"/>
      <c r="K401" s="203"/>
      <c r="L401" s="84">
        <f>IF(AND(ISNUMBER(L242),ISBLANK(M242)),$T242-$T243,0)</f>
        <v>0</v>
      </c>
      <c r="M401" s="85">
        <f t="shared" ref="M401:R401" si="836">IF(AND(ISNUMBER(M242),ISBLANK(N242)),$T242-$T243,0)</f>
        <v>0</v>
      </c>
      <c r="N401" s="85">
        <f t="shared" si="836"/>
        <v>0</v>
      </c>
      <c r="O401" s="86">
        <f t="shared" si="836"/>
        <v>0</v>
      </c>
      <c r="P401" s="85">
        <f t="shared" si="836"/>
        <v>0</v>
      </c>
      <c r="Q401" s="85">
        <f t="shared" si="836"/>
        <v>0</v>
      </c>
      <c r="R401" s="85">
        <f t="shared" si="836"/>
        <v>0</v>
      </c>
      <c r="S401" s="86">
        <f>IF(ISNUMBER(S242),$T242-$T243,0)</f>
        <v>0</v>
      </c>
      <c r="T401" s="87">
        <f t="shared" si="790"/>
        <v>0</v>
      </c>
      <c r="W401" s="16"/>
      <c r="X401" s="17"/>
      <c r="Y401" s="19"/>
      <c r="Z401" s="17"/>
      <c r="AA401" s="16"/>
      <c r="AB401" s="16"/>
      <c r="AC401" s="99"/>
      <c r="AD401" s="15"/>
      <c r="AE401" s="15"/>
      <c r="AF401" s="15"/>
      <c r="AG401" s="15"/>
      <c r="AH401" s="15"/>
      <c r="AI401" s="15"/>
      <c r="AJ401" s="15"/>
      <c r="AK401" s="15"/>
      <c r="AL401" s="15"/>
      <c r="AM401" s="23"/>
    </row>
    <row r="402" spans="1:39" x14ac:dyDescent="0.25">
      <c r="A402" s="6">
        <v>1</v>
      </c>
      <c r="B402" s="49"/>
      <c r="C402" s="100"/>
      <c r="D402" s="456" t="str">
        <f>'（添付１ー②）設計計画'!D402</f>
        <v>9-05</v>
      </c>
      <c r="E402" s="455" t="str">
        <f>'（添付１ー②）設計計画'!E402</f>
        <v>住吉幹線</v>
      </c>
      <c r="F402" s="366"/>
      <c r="G402" s="455"/>
      <c r="H402" s="455"/>
      <c r="I402" s="51"/>
      <c r="J402" s="51"/>
      <c r="K402" s="203"/>
      <c r="L402" s="84">
        <f>IF(AND(ISNUMBER(L244),ISBLANK(M244)),$T244-$T245,0)</f>
        <v>0</v>
      </c>
      <c r="M402" s="85">
        <f t="shared" ref="M402:R402" si="837">IF(AND(ISNUMBER(M244),ISBLANK(N244)),$T244-$T245,0)</f>
        <v>0</v>
      </c>
      <c r="N402" s="85">
        <f t="shared" si="837"/>
        <v>0</v>
      </c>
      <c r="O402" s="86">
        <f t="shared" si="837"/>
        <v>0</v>
      </c>
      <c r="P402" s="85">
        <f t="shared" si="837"/>
        <v>0</v>
      </c>
      <c r="Q402" s="85">
        <f t="shared" si="837"/>
        <v>0</v>
      </c>
      <c r="R402" s="85">
        <f t="shared" si="837"/>
        <v>0</v>
      </c>
      <c r="S402" s="86">
        <f>IF(ISNUMBER(S244),$T244-$T245,0)</f>
        <v>0</v>
      </c>
      <c r="T402" s="87">
        <f t="shared" si="790"/>
        <v>0</v>
      </c>
      <c r="W402" s="16"/>
      <c r="X402" s="17"/>
      <c r="Y402" s="19"/>
      <c r="Z402" s="17"/>
      <c r="AA402" s="16"/>
      <c r="AB402" s="16"/>
      <c r="AC402" s="99"/>
      <c r="AD402" s="15"/>
      <c r="AE402" s="15"/>
      <c r="AF402" s="15"/>
      <c r="AG402" s="15"/>
      <c r="AH402" s="15"/>
      <c r="AI402" s="15"/>
      <c r="AJ402" s="15"/>
      <c r="AK402" s="15"/>
      <c r="AL402" s="15"/>
      <c r="AM402" s="23"/>
    </row>
    <row r="403" spans="1:39" x14ac:dyDescent="0.25">
      <c r="A403" s="6">
        <v>1</v>
      </c>
      <c r="B403" s="49"/>
      <c r="C403" s="100"/>
      <c r="D403" s="456" t="str">
        <f>'（添付１ー②）設計計画'!D403</f>
        <v>9-06</v>
      </c>
      <c r="E403" s="455" t="str">
        <f>'（添付１ー②）設計計画'!E403</f>
        <v>大和川枝線</v>
      </c>
      <c r="F403" s="366"/>
      <c r="G403" s="455"/>
      <c r="H403" s="455"/>
      <c r="I403" s="51"/>
      <c r="J403" s="51"/>
      <c r="K403" s="203"/>
      <c r="L403" s="84">
        <f>IF(AND(ISNUMBER(L246),ISBLANK(M246)),$T246-$T247,0)</f>
        <v>0</v>
      </c>
      <c r="M403" s="85">
        <f t="shared" ref="M403:R403" si="838">IF(AND(ISNUMBER(M246),ISBLANK(N246)),$T246-$T247,0)</f>
        <v>0</v>
      </c>
      <c r="N403" s="85">
        <f t="shared" si="838"/>
        <v>0</v>
      </c>
      <c r="O403" s="86">
        <f t="shared" si="838"/>
        <v>0</v>
      </c>
      <c r="P403" s="85">
        <f t="shared" si="838"/>
        <v>0</v>
      </c>
      <c r="Q403" s="85">
        <f t="shared" si="838"/>
        <v>0</v>
      </c>
      <c r="R403" s="85">
        <f t="shared" si="838"/>
        <v>0</v>
      </c>
      <c r="S403" s="86">
        <f>IF(ISNUMBER(S246),$T246-$T247,0)</f>
        <v>0</v>
      </c>
      <c r="T403" s="87">
        <f t="shared" si="790"/>
        <v>0</v>
      </c>
      <c r="W403" s="16"/>
      <c r="X403" s="17"/>
      <c r="Y403" s="19"/>
      <c r="Z403" s="17"/>
      <c r="AA403" s="16"/>
      <c r="AB403" s="16"/>
      <c r="AC403" s="99"/>
      <c r="AD403" s="15"/>
      <c r="AE403" s="15"/>
      <c r="AF403" s="15"/>
      <c r="AG403" s="15"/>
      <c r="AH403" s="15"/>
      <c r="AI403" s="15"/>
      <c r="AJ403" s="15"/>
      <c r="AK403" s="15"/>
      <c r="AL403" s="15"/>
      <c r="AM403" s="23"/>
    </row>
    <row r="404" spans="1:39" x14ac:dyDescent="0.25">
      <c r="A404" s="6">
        <v>1</v>
      </c>
      <c r="B404" s="49"/>
      <c r="C404" s="100"/>
      <c r="D404" s="456" t="str">
        <f>'（添付１ー②）設計計画'!D404</f>
        <v>10-01</v>
      </c>
      <c r="E404" s="455" t="str">
        <f>'（添付１ー②）設計計画'!E404</f>
        <v>林寺枝線</v>
      </c>
      <c r="F404" s="366"/>
      <c r="G404" s="455"/>
      <c r="H404" s="455"/>
      <c r="I404" s="51"/>
      <c r="J404" s="51"/>
      <c r="K404" s="203"/>
      <c r="L404" s="84">
        <f>IF(AND(ISNUMBER(L248),ISBLANK(M248)),$T248-$T249,0)</f>
        <v>0</v>
      </c>
      <c r="M404" s="85">
        <f t="shared" ref="M404:R404" si="839">IF(AND(ISNUMBER(M248),ISBLANK(N248)),$T248-$T249,0)</f>
        <v>0</v>
      </c>
      <c r="N404" s="85">
        <f t="shared" si="839"/>
        <v>0</v>
      </c>
      <c r="O404" s="86">
        <f t="shared" si="839"/>
        <v>0</v>
      </c>
      <c r="P404" s="85">
        <f t="shared" si="839"/>
        <v>0</v>
      </c>
      <c r="Q404" s="85">
        <f t="shared" si="839"/>
        <v>0</v>
      </c>
      <c r="R404" s="85">
        <f t="shared" si="839"/>
        <v>0</v>
      </c>
      <c r="S404" s="86">
        <f>IF(ISNUMBER(S248),$T248-$T249,0)</f>
        <v>0</v>
      </c>
      <c r="T404" s="87">
        <f t="shared" si="790"/>
        <v>0</v>
      </c>
      <c r="W404" s="16"/>
      <c r="X404" s="17"/>
      <c r="Y404" s="19"/>
      <c r="Z404" s="17"/>
      <c r="AA404" s="16"/>
      <c r="AB404" s="16"/>
      <c r="AC404" s="99"/>
      <c r="AD404" s="15"/>
      <c r="AE404" s="15"/>
      <c r="AF404" s="15"/>
      <c r="AG404" s="15"/>
      <c r="AH404" s="15"/>
      <c r="AI404" s="15"/>
      <c r="AJ404" s="15"/>
      <c r="AK404" s="15"/>
      <c r="AL404" s="15"/>
      <c r="AM404" s="23"/>
    </row>
    <row r="405" spans="1:39" x14ac:dyDescent="0.25">
      <c r="A405" s="6">
        <v>1</v>
      </c>
      <c r="B405" s="49"/>
      <c r="C405" s="100"/>
      <c r="D405" s="456" t="str">
        <f>'（添付１ー②）設計計画'!D405</f>
        <v>10-02</v>
      </c>
      <c r="E405" s="455" t="str">
        <f>'（添付１ー②）設計計画'!E405</f>
        <v>林寺枝線</v>
      </c>
      <c r="F405" s="366"/>
      <c r="G405" s="455"/>
      <c r="H405" s="455"/>
      <c r="I405" s="51"/>
      <c r="J405" s="51"/>
      <c r="K405" s="203"/>
      <c r="L405" s="84">
        <f>IF(AND(ISNUMBER(L250),ISBLANK(M250)),$T250-$T251,0)</f>
        <v>0</v>
      </c>
      <c r="M405" s="85">
        <f t="shared" ref="M405:R405" si="840">IF(AND(ISNUMBER(M250),ISBLANK(N250)),$T250-$T251,0)</f>
        <v>0</v>
      </c>
      <c r="N405" s="85">
        <f t="shared" si="840"/>
        <v>0</v>
      </c>
      <c r="O405" s="86">
        <f t="shared" si="840"/>
        <v>0</v>
      </c>
      <c r="P405" s="85">
        <f t="shared" si="840"/>
        <v>0</v>
      </c>
      <c r="Q405" s="85">
        <f t="shared" si="840"/>
        <v>0</v>
      </c>
      <c r="R405" s="85">
        <f t="shared" si="840"/>
        <v>0</v>
      </c>
      <c r="S405" s="86">
        <f>IF(ISNUMBER(S250),$T250-$T251,0)</f>
        <v>0</v>
      </c>
      <c r="T405" s="87">
        <f t="shared" si="790"/>
        <v>0</v>
      </c>
      <c r="W405" s="16"/>
      <c r="X405" s="17"/>
      <c r="Y405" s="19"/>
      <c r="Z405" s="17"/>
      <c r="AA405" s="16"/>
      <c r="AB405" s="16"/>
      <c r="AC405" s="99"/>
      <c r="AD405" s="15"/>
      <c r="AE405" s="15"/>
      <c r="AF405" s="15"/>
      <c r="AG405" s="15"/>
      <c r="AH405" s="15"/>
      <c r="AI405" s="15"/>
      <c r="AJ405" s="15"/>
      <c r="AK405" s="15"/>
      <c r="AL405" s="15"/>
      <c r="AM405" s="23"/>
    </row>
    <row r="406" spans="1:39" ht="14.25" thickBot="1" x14ac:dyDescent="0.3">
      <c r="A406" s="6">
        <v>1</v>
      </c>
      <c r="B406" s="65"/>
      <c r="C406" s="109"/>
      <c r="D406" s="484" t="str">
        <f>'（添付１ー②）設計計画'!D406</f>
        <v>10-03</v>
      </c>
      <c r="E406" s="454" t="str">
        <f>'（添付１ー②）設計計画'!E406</f>
        <v>桑津枝線</v>
      </c>
      <c r="F406" s="367"/>
      <c r="G406" s="454"/>
      <c r="H406" s="454"/>
      <c r="I406" s="128"/>
      <c r="J406" s="128"/>
      <c r="K406" s="208"/>
      <c r="L406" s="176">
        <f>IF(AND(ISNUMBER(L252),ISBLANK(M252)),$T252-$T253,0)</f>
        <v>0</v>
      </c>
      <c r="M406" s="177">
        <f t="shared" ref="M406:R406" si="841">IF(AND(ISNUMBER(M252),ISBLANK(N252)),$T252-$T253,0)</f>
        <v>0</v>
      </c>
      <c r="N406" s="177">
        <f t="shared" si="841"/>
        <v>0</v>
      </c>
      <c r="O406" s="178">
        <f t="shared" si="841"/>
        <v>0</v>
      </c>
      <c r="P406" s="177">
        <f t="shared" si="841"/>
        <v>0</v>
      </c>
      <c r="Q406" s="177">
        <f t="shared" si="841"/>
        <v>0</v>
      </c>
      <c r="R406" s="177">
        <f t="shared" si="841"/>
        <v>0</v>
      </c>
      <c r="S406" s="178">
        <f>IF(ISNUMBER(S252),$T252-$T253,0)</f>
        <v>0</v>
      </c>
      <c r="T406" s="179">
        <f t="shared" si="790"/>
        <v>0</v>
      </c>
      <c r="W406" s="16"/>
      <c r="X406" s="17"/>
      <c r="Y406" s="19"/>
      <c r="Z406" s="17"/>
      <c r="AA406" s="16"/>
      <c r="AB406" s="16"/>
      <c r="AC406" s="99"/>
      <c r="AD406" s="15"/>
      <c r="AE406" s="15"/>
      <c r="AF406" s="15"/>
      <c r="AG406" s="15"/>
      <c r="AH406" s="15"/>
      <c r="AI406" s="15"/>
      <c r="AJ406" s="15"/>
      <c r="AK406" s="15"/>
      <c r="AL406" s="15"/>
      <c r="AM406" s="23"/>
    </row>
    <row r="407" spans="1:39" x14ac:dyDescent="0.25">
      <c r="B407" s="16"/>
      <c r="C407" s="17"/>
      <c r="D407" s="19"/>
      <c r="E407" s="17"/>
      <c r="F407" s="19"/>
      <c r="G407" s="17"/>
      <c r="H407" s="17"/>
      <c r="I407" s="16"/>
      <c r="J407" s="16"/>
      <c r="K407" s="449"/>
      <c r="L407" s="15"/>
      <c r="M407" s="15"/>
      <c r="N407" s="15"/>
      <c r="O407" s="15"/>
      <c r="P407" s="15"/>
      <c r="Q407" s="15"/>
      <c r="R407" s="15"/>
      <c r="S407" s="15"/>
      <c r="T407" s="15"/>
      <c r="W407" s="16"/>
      <c r="X407" s="17"/>
      <c r="Y407" s="19"/>
      <c r="Z407" s="17"/>
      <c r="AA407" s="16"/>
      <c r="AB407" s="16"/>
      <c r="AC407" s="99"/>
      <c r="AD407" s="15"/>
      <c r="AE407" s="15"/>
      <c r="AF407" s="15"/>
      <c r="AG407" s="15"/>
      <c r="AH407" s="15"/>
      <c r="AI407" s="15"/>
      <c r="AJ407" s="15"/>
      <c r="AK407" s="15"/>
      <c r="AL407" s="15"/>
      <c r="AM407" s="23"/>
    </row>
    <row r="408" spans="1:39" x14ac:dyDescent="0.25">
      <c r="B408" s="16"/>
      <c r="C408" s="17"/>
      <c r="D408" s="19"/>
      <c r="E408" s="17"/>
      <c r="F408" s="19"/>
      <c r="G408" s="17"/>
      <c r="H408" s="17"/>
      <c r="I408" s="16"/>
      <c r="J408" s="16"/>
      <c r="K408" s="449"/>
      <c r="L408" s="15"/>
      <c r="M408" s="15"/>
      <c r="N408" s="15"/>
      <c r="O408" s="15"/>
      <c r="P408" s="15"/>
      <c r="Q408" s="15"/>
      <c r="R408" s="15"/>
      <c r="S408" s="15"/>
      <c r="T408" s="15"/>
      <c r="W408" s="16"/>
      <c r="X408" s="17"/>
      <c r="Y408" s="19"/>
      <c r="Z408" s="17"/>
      <c r="AA408" s="16"/>
      <c r="AB408" s="16"/>
      <c r="AC408" s="99"/>
      <c r="AD408" s="15"/>
      <c r="AE408" s="15"/>
      <c r="AF408" s="15"/>
      <c r="AG408" s="15"/>
      <c r="AH408" s="15"/>
      <c r="AI408" s="15"/>
      <c r="AJ408" s="15"/>
      <c r="AK408" s="15"/>
      <c r="AL408" s="15"/>
      <c r="AM408" s="23"/>
    </row>
    <row r="409" spans="1:39" x14ac:dyDescent="0.25">
      <c r="B409" s="16"/>
      <c r="C409" s="17"/>
      <c r="D409" s="19"/>
      <c r="E409" s="17"/>
      <c r="F409" s="19"/>
      <c r="G409" s="17"/>
      <c r="H409" s="17"/>
      <c r="I409" s="16"/>
      <c r="J409" s="16"/>
      <c r="K409" s="449"/>
      <c r="L409" s="15"/>
      <c r="M409" s="15"/>
      <c r="N409" s="15"/>
      <c r="O409" s="15"/>
      <c r="P409" s="15"/>
      <c r="Q409" s="15"/>
      <c r="R409" s="15"/>
      <c r="S409" s="15"/>
      <c r="T409" s="15"/>
      <c r="W409" s="16"/>
      <c r="X409" s="17"/>
      <c r="Y409" s="19"/>
      <c r="Z409" s="17"/>
      <c r="AA409" s="16"/>
      <c r="AB409" s="16"/>
      <c r="AC409" s="99"/>
      <c r="AD409" s="15"/>
      <c r="AE409" s="15"/>
      <c r="AF409" s="15"/>
      <c r="AG409" s="15"/>
      <c r="AH409" s="15"/>
      <c r="AI409" s="15"/>
      <c r="AJ409" s="15"/>
      <c r="AK409" s="15"/>
      <c r="AL409" s="15"/>
      <c r="AM409" s="23"/>
    </row>
    <row r="410" spans="1:39" x14ac:dyDescent="0.25">
      <c r="B410" s="16"/>
      <c r="C410" s="17"/>
      <c r="D410" s="19"/>
      <c r="E410" s="17"/>
      <c r="F410" s="19"/>
      <c r="G410" s="17"/>
      <c r="H410" s="17"/>
      <c r="I410" s="16"/>
      <c r="J410" s="16"/>
      <c r="K410" s="449"/>
      <c r="L410" s="15"/>
      <c r="M410" s="15"/>
      <c r="N410" s="15"/>
      <c r="O410" s="15"/>
      <c r="P410" s="15"/>
      <c r="Q410" s="15"/>
      <c r="R410" s="15"/>
      <c r="S410" s="15"/>
      <c r="T410" s="15"/>
      <c r="W410" s="16"/>
      <c r="X410" s="17"/>
      <c r="Y410" s="19"/>
      <c r="Z410" s="17"/>
      <c r="AA410" s="16"/>
      <c r="AB410" s="16"/>
      <c r="AC410" s="99"/>
      <c r="AD410" s="15"/>
      <c r="AE410" s="15"/>
      <c r="AF410" s="15"/>
      <c r="AG410" s="15"/>
      <c r="AH410" s="15"/>
      <c r="AI410" s="15"/>
      <c r="AJ410" s="15"/>
      <c r="AK410" s="15"/>
      <c r="AL410" s="15"/>
      <c r="AM410" s="23"/>
    </row>
    <row r="411" spans="1:39" x14ac:dyDescent="0.25">
      <c r="B411" s="16"/>
      <c r="C411" s="17"/>
      <c r="D411" s="19"/>
      <c r="E411" s="17"/>
      <c r="F411" s="19"/>
      <c r="G411" s="17"/>
      <c r="H411" s="17"/>
      <c r="I411" s="16"/>
      <c r="J411" s="16"/>
      <c r="K411" s="449"/>
      <c r="L411" s="15"/>
      <c r="M411" s="15"/>
      <c r="N411" s="15"/>
      <c r="O411" s="15"/>
      <c r="P411" s="15"/>
      <c r="Q411" s="15"/>
      <c r="R411" s="15"/>
      <c r="S411" s="15"/>
      <c r="T411" s="15"/>
      <c r="W411" s="16"/>
      <c r="X411" s="17"/>
      <c r="Y411" s="19"/>
      <c r="Z411" s="17"/>
      <c r="AA411" s="16"/>
      <c r="AB411" s="16"/>
      <c r="AC411" s="99"/>
      <c r="AD411" s="15"/>
      <c r="AE411" s="15"/>
      <c r="AF411" s="15"/>
      <c r="AG411" s="15"/>
      <c r="AH411" s="15"/>
      <c r="AI411" s="15"/>
      <c r="AJ411" s="15"/>
      <c r="AK411" s="15"/>
      <c r="AL411" s="15"/>
      <c r="AM411" s="23"/>
    </row>
    <row r="412" spans="1:39" x14ac:dyDescent="0.25">
      <c r="B412" s="16"/>
      <c r="C412" s="17"/>
      <c r="D412" s="19"/>
      <c r="E412" s="17"/>
      <c r="F412" s="19"/>
      <c r="G412" s="17"/>
      <c r="H412" s="17"/>
      <c r="I412" s="16"/>
      <c r="J412" s="16"/>
      <c r="K412" s="449"/>
      <c r="L412" s="15"/>
      <c r="M412" s="15"/>
      <c r="N412" s="15"/>
      <c r="O412" s="15"/>
      <c r="P412" s="15"/>
      <c r="Q412" s="15"/>
      <c r="R412" s="15"/>
      <c r="S412" s="15"/>
      <c r="T412" s="15"/>
      <c r="W412" s="16"/>
      <c r="X412" s="17"/>
      <c r="Y412" s="19"/>
      <c r="Z412" s="17"/>
      <c r="AA412" s="16"/>
      <c r="AB412" s="16"/>
      <c r="AC412" s="99"/>
      <c r="AD412" s="15"/>
      <c r="AE412" s="15"/>
      <c r="AF412" s="15"/>
      <c r="AG412" s="15"/>
      <c r="AH412" s="15"/>
      <c r="AI412" s="15"/>
      <c r="AJ412" s="15"/>
      <c r="AK412" s="15"/>
      <c r="AL412" s="15"/>
      <c r="AM412" s="23"/>
    </row>
    <row r="413" spans="1:39" x14ac:dyDescent="0.25">
      <c r="B413" s="16"/>
      <c r="C413" s="17"/>
      <c r="D413" s="19"/>
      <c r="E413" s="17"/>
      <c r="F413" s="19"/>
      <c r="G413" s="17"/>
      <c r="H413" s="17"/>
      <c r="I413" s="16"/>
      <c r="J413" s="16"/>
      <c r="K413" s="449"/>
      <c r="L413" s="15"/>
      <c r="M413" s="15"/>
      <c r="N413" s="15"/>
      <c r="O413" s="15"/>
      <c r="P413" s="15"/>
      <c r="Q413" s="15"/>
      <c r="R413" s="15"/>
      <c r="S413" s="15"/>
      <c r="T413" s="15"/>
      <c r="W413" s="16"/>
      <c r="X413" s="17"/>
      <c r="Y413" s="19"/>
      <c r="Z413" s="17"/>
      <c r="AA413" s="16"/>
      <c r="AB413" s="16"/>
      <c r="AC413" s="99"/>
      <c r="AD413" s="15"/>
      <c r="AE413" s="15"/>
      <c r="AF413" s="15"/>
      <c r="AG413" s="15"/>
      <c r="AH413" s="15"/>
      <c r="AI413" s="15"/>
      <c r="AJ413" s="15"/>
      <c r="AK413" s="15"/>
      <c r="AL413" s="15"/>
      <c r="AM413" s="23"/>
    </row>
    <row r="414" spans="1:39" x14ac:dyDescent="0.25">
      <c r="B414" s="16"/>
      <c r="C414" s="17"/>
      <c r="D414" s="19"/>
      <c r="E414" s="17"/>
      <c r="F414" s="19"/>
      <c r="G414" s="17"/>
      <c r="H414" s="17"/>
      <c r="I414" s="16"/>
      <c r="J414" s="16"/>
      <c r="K414" s="449"/>
      <c r="L414" s="15"/>
      <c r="M414" s="15"/>
      <c r="N414" s="15"/>
      <c r="O414" s="15"/>
      <c r="P414" s="15"/>
      <c r="Q414" s="15"/>
      <c r="R414" s="15"/>
      <c r="S414" s="15"/>
      <c r="T414" s="15"/>
      <c r="W414" s="16"/>
      <c r="X414" s="17"/>
      <c r="Y414" s="19"/>
      <c r="Z414" s="17"/>
      <c r="AA414" s="16"/>
      <c r="AB414" s="16"/>
      <c r="AC414" s="99"/>
      <c r="AD414" s="15"/>
      <c r="AE414" s="15"/>
      <c r="AF414" s="15"/>
      <c r="AG414" s="15"/>
      <c r="AH414" s="15"/>
      <c r="AI414" s="15"/>
      <c r="AJ414" s="15"/>
      <c r="AK414" s="15"/>
      <c r="AL414" s="15"/>
      <c r="AM414" s="23"/>
    </row>
    <row r="415" spans="1:39" x14ac:dyDescent="0.25">
      <c r="B415" s="16"/>
      <c r="C415" s="17"/>
      <c r="D415" s="19"/>
      <c r="E415" s="17"/>
      <c r="F415" s="19"/>
      <c r="G415" s="17"/>
      <c r="H415" s="17"/>
      <c r="I415" s="16"/>
      <c r="J415" s="16"/>
      <c r="K415" s="449"/>
      <c r="L415" s="15"/>
      <c r="M415" s="15"/>
      <c r="N415" s="15"/>
      <c r="O415" s="15"/>
      <c r="P415" s="15"/>
      <c r="Q415" s="15"/>
      <c r="R415" s="15"/>
      <c r="S415" s="15"/>
      <c r="T415" s="15"/>
      <c r="W415" s="16"/>
      <c r="X415" s="17"/>
      <c r="Y415" s="19"/>
      <c r="Z415" s="17"/>
      <c r="AA415" s="16"/>
      <c r="AB415" s="16"/>
      <c r="AC415" s="99"/>
      <c r="AD415" s="15"/>
      <c r="AE415" s="15"/>
      <c r="AF415" s="15"/>
      <c r="AG415" s="15"/>
      <c r="AH415" s="15"/>
      <c r="AI415" s="15"/>
      <c r="AJ415" s="15"/>
      <c r="AK415" s="15"/>
      <c r="AL415" s="15"/>
      <c r="AM415" s="23"/>
    </row>
    <row r="416" spans="1:39" x14ac:dyDescent="0.25">
      <c r="B416" s="16"/>
      <c r="C416" s="17"/>
      <c r="D416" s="19"/>
      <c r="E416" s="17"/>
      <c r="F416" s="19"/>
      <c r="G416" s="17"/>
      <c r="H416" s="17"/>
      <c r="I416" s="16"/>
      <c r="J416" s="16"/>
      <c r="K416" s="449"/>
      <c r="L416" s="15"/>
      <c r="M416" s="15"/>
      <c r="N416" s="15"/>
      <c r="O416" s="15"/>
      <c r="P416" s="15"/>
      <c r="Q416" s="15"/>
      <c r="R416" s="15"/>
      <c r="S416" s="15"/>
      <c r="T416" s="15"/>
      <c r="W416" s="16"/>
      <c r="X416" s="17"/>
      <c r="Y416" s="19"/>
      <c r="Z416" s="17"/>
      <c r="AA416" s="16"/>
      <c r="AB416" s="16"/>
      <c r="AC416" s="99"/>
      <c r="AD416" s="15"/>
      <c r="AE416" s="15"/>
      <c r="AF416" s="15"/>
      <c r="AG416" s="15"/>
      <c r="AH416" s="15"/>
      <c r="AI416" s="15"/>
      <c r="AJ416" s="15"/>
      <c r="AK416" s="15"/>
      <c r="AL416" s="15"/>
      <c r="AM416" s="23"/>
    </row>
    <row r="417" spans="2:39" x14ac:dyDescent="0.25">
      <c r="B417" s="16"/>
      <c r="C417" s="17"/>
      <c r="D417" s="19"/>
      <c r="E417" s="17"/>
      <c r="F417" s="19"/>
      <c r="G417" s="17"/>
      <c r="H417" s="17"/>
      <c r="I417" s="16"/>
      <c r="J417" s="16"/>
      <c r="K417" s="449"/>
      <c r="L417" s="15"/>
      <c r="M417" s="15"/>
      <c r="N417" s="15"/>
      <c r="O417" s="15"/>
      <c r="P417" s="15"/>
      <c r="Q417" s="15"/>
      <c r="R417" s="15"/>
      <c r="S417" s="15"/>
      <c r="T417" s="15"/>
      <c r="W417" s="16"/>
      <c r="X417" s="17"/>
      <c r="Y417" s="19"/>
      <c r="Z417" s="17"/>
      <c r="AA417" s="16"/>
      <c r="AB417" s="16"/>
      <c r="AC417" s="99"/>
      <c r="AD417" s="15"/>
      <c r="AE417" s="15"/>
      <c r="AF417" s="15"/>
      <c r="AG417" s="15"/>
      <c r="AH417" s="15"/>
      <c r="AI417" s="15"/>
      <c r="AJ417" s="15"/>
      <c r="AK417" s="15"/>
      <c r="AL417" s="15"/>
      <c r="AM417" s="23"/>
    </row>
    <row r="418" spans="2:39" x14ac:dyDescent="0.25">
      <c r="B418" s="16"/>
      <c r="C418" s="17"/>
      <c r="D418" s="19"/>
      <c r="E418" s="17"/>
      <c r="F418" s="19"/>
      <c r="G418" s="17"/>
      <c r="H418" s="17"/>
      <c r="I418" s="16"/>
      <c r="J418" s="16"/>
      <c r="K418" s="449"/>
      <c r="L418" s="15"/>
      <c r="M418" s="15"/>
      <c r="N418" s="15"/>
      <c r="O418" s="15"/>
      <c r="P418" s="15"/>
      <c r="Q418" s="15"/>
      <c r="R418" s="15"/>
      <c r="S418" s="15"/>
      <c r="T418" s="15"/>
      <c r="W418" s="16"/>
      <c r="X418" s="17"/>
      <c r="Y418" s="19"/>
      <c r="Z418" s="17"/>
      <c r="AA418" s="16"/>
      <c r="AB418" s="16"/>
      <c r="AC418" s="99"/>
      <c r="AD418" s="15"/>
      <c r="AE418" s="15"/>
      <c r="AF418" s="15"/>
      <c r="AG418" s="15"/>
      <c r="AH418" s="15"/>
      <c r="AI418" s="15"/>
      <c r="AJ418" s="15"/>
      <c r="AK418" s="15"/>
      <c r="AL418" s="15"/>
      <c r="AM418" s="23"/>
    </row>
    <row r="419" spans="2:39" x14ac:dyDescent="0.25">
      <c r="B419" s="16"/>
      <c r="C419" s="17"/>
      <c r="D419" s="19"/>
      <c r="E419" s="17"/>
      <c r="F419" s="19"/>
      <c r="G419" s="17"/>
      <c r="H419" s="17"/>
      <c r="I419" s="16"/>
      <c r="J419" s="16"/>
      <c r="K419" s="449"/>
      <c r="L419" s="15"/>
      <c r="M419" s="15"/>
      <c r="N419" s="15"/>
      <c r="O419" s="15"/>
      <c r="P419" s="15"/>
      <c r="Q419" s="15"/>
      <c r="R419" s="15"/>
      <c r="S419" s="15"/>
      <c r="T419" s="15"/>
      <c r="W419" s="16"/>
      <c r="X419" s="17"/>
      <c r="Y419" s="19"/>
      <c r="Z419" s="17"/>
      <c r="AA419" s="16"/>
      <c r="AB419" s="16"/>
      <c r="AC419" s="99"/>
      <c r="AD419" s="15"/>
      <c r="AE419" s="15"/>
      <c r="AF419" s="15"/>
      <c r="AG419" s="15"/>
      <c r="AH419" s="15"/>
      <c r="AI419" s="15"/>
      <c r="AJ419" s="15"/>
      <c r="AK419" s="15"/>
      <c r="AL419" s="15"/>
      <c r="AM419" s="23"/>
    </row>
    <row r="420" spans="2:39" x14ac:dyDescent="0.25">
      <c r="W420" s="23"/>
      <c r="X420" s="23"/>
      <c r="Y420" s="193"/>
      <c r="Z420" s="23"/>
      <c r="AA420" s="23"/>
      <c r="AB420" s="23"/>
      <c r="AC420" s="23"/>
      <c r="AD420" s="23"/>
      <c r="AE420" s="23"/>
      <c r="AF420" s="23"/>
      <c r="AG420" s="23"/>
      <c r="AH420" s="23"/>
      <c r="AI420" s="23"/>
      <c r="AJ420" s="23"/>
      <c r="AK420" s="23"/>
      <c r="AL420" s="23"/>
      <c r="AM420" s="23"/>
    </row>
    <row r="421" spans="2:39" x14ac:dyDescent="0.25">
      <c r="W421" s="23"/>
      <c r="X421" s="23"/>
      <c r="Y421" s="193"/>
      <c r="Z421" s="23"/>
      <c r="AA421" s="23"/>
      <c r="AB421" s="23"/>
      <c r="AC421" s="23"/>
      <c r="AD421" s="23"/>
      <c r="AE421" s="23"/>
      <c r="AF421" s="23"/>
      <c r="AG421" s="23"/>
      <c r="AH421" s="23"/>
      <c r="AI421" s="23"/>
      <c r="AJ421" s="23"/>
      <c r="AK421" s="23"/>
      <c r="AL421" s="23"/>
      <c r="AM421" s="23"/>
    </row>
  </sheetData>
  <mergeCells count="11">
    <mergeCell ref="G4:G5"/>
    <mergeCell ref="F4:F5"/>
    <mergeCell ref="J4:J5"/>
    <mergeCell ref="I4:I5"/>
    <mergeCell ref="H4:H5"/>
    <mergeCell ref="T4:T5"/>
    <mergeCell ref="T281:T282"/>
    <mergeCell ref="AL4:AL5"/>
    <mergeCell ref="AL281:AL282"/>
    <mergeCell ref="T271:T272"/>
    <mergeCell ref="AL271:AL272"/>
  </mergeCells>
  <phoneticPr fontId="2"/>
  <pageMargins left="0.70866141732283472" right="0.70866141732283472" top="0.74803149606299213" bottom="0.74803149606299213" header="0.31496062992125984" footer="0.31496062992125984"/>
  <pageSetup paperSize="8" scale="55" fitToHeight="2" orientation="portrait" r:id="rId1"/>
  <rowBreaks count="1" manualBreakCount="1">
    <brk id="149" min="1"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Q28"/>
  <sheetViews>
    <sheetView showGridLines="0" view="pageBreakPreview" zoomScaleNormal="100" zoomScaleSheetLayoutView="100" workbookViewId="0">
      <selection activeCell="B2" sqref="B2"/>
    </sheetView>
  </sheetViews>
  <sheetFormatPr defaultRowHeight="13.5" x14ac:dyDescent="0.25"/>
  <cols>
    <col min="1" max="3" width="3.77734375" style="6" customWidth="1"/>
    <col min="4" max="4" width="7.21875" style="161" customWidth="1"/>
    <col min="5" max="5" width="7.21875" style="6" customWidth="1"/>
    <col min="6" max="6" width="7.21875" style="20" customWidth="1"/>
    <col min="7" max="7" width="7.21875" style="6" customWidth="1"/>
    <col min="8" max="15" width="12.33203125" style="6" customWidth="1"/>
    <col min="16" max="16" width="14.21875" style="6" customWidth="1"/>
    <col min="17" max="17" width="3.77734375" style="6" customWidth="1"/>
    <col min="18" max="16384" width="8.88671875" style="6"/>
  </cols>
  <sheetData>
    <row r="2" spans="1:17" x14ac:dyDescent="0.25">
      <c r="A2" s="23"/>
      <c r="P2" s="416" t="s">
        <v>238</v>
      </c>
    </row>
    <row r="3" spans="1:17" ht="14.25" thickBot="1" x14ac:dyDescent="0.3">
      <c r="B3" s="1" t="s">
        <v>240</v>
      </c>
      <c r="C3" s="2"/>
      <c r="D3" s="162"/>
      <c r="E3" s="2"/>
      <c r="F3" s="10"/>
      <c r="G3" s="2"/>
      <c r="H3" s="2"/>
      <c r="I3" s="2"/>
      <c r="J3" s="2"/>
      <c r="K3" s="2"/>
      <c r="L3" s="2"/>
      <c r="M3" s="2"/>
      <c r="N3" s="2"/>
      <c r="O3" s="2"/>
      <c r="P3" s="4" t="s">
        <v>1</v>
      </c>
      <c r="Q3" s="2"/>
    </row>
    <row r="4" spans="1:17" ht="13.5" customHeight="1" x14ac:dyDescent="0.25">
      <c r="B4" s="27"/>
      <c r="C4" s="28"/>
      <c r="D4" s="163"/>
      <c r="E4" s="28"/>
      <c r="F4" s="419"/>
      <c r="G4" s="393"/>
      <c r="H4" s="31">
        <v>2024</v>
      </c>
      <c r="I4" s="32">
        <v>2025</v>
      </c>
      <c r="J4" s="32">
        <v>2026</v>
      </c>
      <c r="K4" s="32">
        <v>2027</v>
      </c>
      <c r="L4" s="32">
        <v>2028</v>
      </c>
      <c r="M4" s="32">
        <v>2029</v>
      </c>
      <c r="N4" s="32">
        <v>2030</v>
      </c>
      <c r="O4" s="33">
        <v>2031</v>
      </c>
      <c r="P4" s="638" t="s">
        <v>2</v>
      </c>
      <c r="Q4" s="10"/>
    </row>
    <row r="5" spans="1:17" ht="16.5" customHeight="1" thickBot="1" x14ac:dyDescent="0.3">
      <c r="B5" s="34"/>
      <c r="C5" s="35"/>
      <c r="D5" s="164"/>
      <c r="E5" s="35"/>
      <c r="F5" s="420"/>
      <c r="G5" s="394"/>
      <c r="H5" s="38">
        <v>6</v>
      </c>
      <c r="I5" s="39">
        <v>7</v>
      </c>
      <c r="J5" s="39">
        <v>8</v>
      </c>
      <c r="K5" s="39">
        <v>9</v>
      </c>
      <c r="L5" s="39">
        <v>10</v>
      </c>
      <c r="M5" s="39">
        <v>11</v>
      </c>
      <c r="N5" s="39">
        <v>12</v>
      </c>
      <c r="O5" s="40">
        <v>13</v>
      </c>
      <c r="P5" s="639"/>
      <c r="Q5" s="10"/>
    </row>
    <row r="6" spans="1:17" x14ac:dyDescent="0.25">
      <c r="B6" s="75" t="s">
        <v>240</v>
      </c>
      <c r="C6" s="13"/>
      <c r="D6" s="421"/>
      <c r="E6" s="43"/>
      <c r="F6" s="42"/>
      <c r="G6" s="422"/>
      <c r="H6" s="181">
        <f>H7</f>
        <v>0</v>
      </c>
      <c r="I6" s="182">
        <f t="shared" ref="I6:O6" si="0">I7</f>
        <v>0</v>
      </c>
      <c r="J6" s="182">
        <f t="shared" si="0"/>
        <v>0</v>
      </c>
      <c r="K6" s="183">
        <f t="shared" si="0"/>
        <v>0</v>
      </c>
      <c r="L6" s="184">
        <f t="shared" si="0"/>
        <v>0</v>
      </c>
      <c r="M6" s="182">
        <f t="shared" si="0"/>
        <v>0</v>
      </c>
      <c r="N6" s="182">
        <f t="shared" si="0"/>
        <v>0</v>
      </c>
      <c r="O6" s="183">
        <f t="shared" si="0"/>
        <v>0</v>
      </c>
      <c r="P6" s="185">
        <f>SUM(H6:O6)</f>
        <v>0</v>
      </c>
      <c r="Q6" s="22"/>
    </row>
    <row r="7" spans="1:17" x14ac:dyDescent="0.25">
      <c r="B7" s="49"/>
      <c r="C7" s="725" t="s">
        <v>247</v>
      </c>
      <c r="D7" s="726"/>
      <c r="E7" s="726"/>
      <c r="F7" s="726"/>
      <c r="G7" s="727"/>
      <c r="H7" s="610"/>
      <c r="I7" s="611"/>
      <c r="J7" s="611"/>
      <c r="K7" s="611"/>
      <c r="L7" s="611"/>
      <c r="M7" s="611"/>
      <c r="N7" s="611"/>
      <c r="O7" s="612"/>
      <c r="P7" s="613">
        <f>SUM(H7:O7)</f>
        <v>0</v>
      </c>
      <c r="Q7" s="25"/>
    </row>
    <row r="8" spans="1:17" ht="14.25" thickBot="1" x14ac:dyDescent="0.3">
      <c r="B8" s="65"/>
      <c r="C8" s="614"/>
      <c r="D8" s="728" t="s">
        <v>277</v>
      </c>
      <c r="E8" s="729"/>
      <c r="F8" s="729"/>
      <c r="G8" s="730"/>
      <c r="H8" s="130" t="e">
        <f>H7/$P$7</f>
        <v>#DIV/0!</v>
      </c>
      <c r="I8" s="131" t="e">
        <f t="shared" ref="I8:O8" si="1">I7/$P$7</f>
        <v>#DIV/0!</v>
      </c>
      <c r="J8" s="131" t="e">
        <f t="shared" si="1"/>
        <v>#DIV/0!</v>
      </c>
      <c r="K8" s="132" t="e">
        <f t="shared" si="1"/>
        <v>#DIV/0!</v>
      </c>
      <c r="L8" s="131" t="e">
        <f t="shared" si="1"/>
        <v>#DIV/0!</v>
      </c>
      <c r="M8" s="131" t="e">
        <f t="shared" si="1"/>
        <v>#DIV/0!</v>
      </c>
      <c r="N8" s="131" t="e">
        <f t="shared" si="1"/>
        <v>#DIV/0!</v>
      </c>
      <c r="O8" s="132" t="e">
        <f t="shared" si="1"/>
        <v>#DIV/0!</v>
      </c>
      <c r="P8" s="133" t="e">
        <f>SUM(H8:O8)</f>
        <v>#DIV/0!</v>
      </c>
      <c r="Q8" s="25"/>
    </row>
    <row r="9" spans="1:17" s="98" customFormat="1" x14ac:dyDescent="0.25">
      <c r="B9" s="16"/>
      <c r="C9" s="19"/>
      <c r="D9" s="19"/>
      <c r="E9" s="19"/>
      <c r="F9" s="19"/>
      <c r="G9" s="19"/>
      <c r="H9" s="15"/>
      <c r="I9" s="15"/>
      <c r="J9" s="15"/>
      <c r="K9" s="15"/>
      <c r="L9" s="15"/>
      <c r="M9" s="15"/>
      <c r="N9" s="15"/>
      <c r="O9" s="15"/>
      <c r="P9" s="15"/>
      <c r="Q9" s="25"/>
    </row>
    <row r="10" spans="1:17" s="98" customFormat="1" x14ac:dyDescent="0.25">
      <c r="B10" s="16"/>
      <c r="C10" s="19"/>
      <c r="D10" s="19"/>
      <c r="E10" s="19"/>
      <c r="F10" s="19"/>
      <c r="G10" s="19"/>
      <c r="H10" s="15"/>
      <c r="I10" s="15"/>
      <c r="J10" s="15"/>
      <c r="K10" s="15"/>
      <c r="L10" s="15"/>
      <c r="M10" s="15"/>
      <c r="N10" s="15"/>
      <c r="O10" s="15"/>
      <c r="P10" s="15"/>
      <c r="Q10" s="25"/>
    </row>
    <row r="11" spans="1:17" s="98" customFormat="1" x14ac:dyDescent="0.25">
      <c r="B11" s="16"/>
      <c r="C11" s="19"/>
      <c r="D11" s="19"/>
      <c r="E11" s="19"/>
      <c r="F11" s="19"/>
      <c r="G11" s="19"/>
      <c r="H11" s="15"/>
      <c r="I11" s="15"/>
      <c r="J11" s="15"/>
      <c r="K11" s="15"/>
      <c r="L11" s="15"/>
      <c r="M11" s="15"/>
      <c r="N11" s="15"/>
      <c r="O11" s="15"/>
      <c r="P11" s="15"/>
      <c r="Q11" s="25"/>
    </row>
    <row r="12" spans="1:17" s="98" customFormat="1" x14ac:dyDescent="0.25">
      <c r="B12" s="16"/>
      <c r="C12" s="19"/>
      <c r="D12" s="19"/>
      <c r="E12" s="19"/>
      <c r="F12" s="19"/>
      <c r="G12" s="19"/>
      <c r="H12" s="15"/>
      <c r="I12" s="15"/>
      <c r="J12" s="15"/>
      <c r="K12" s="15"/>
      <c r="L12" s="15"/>
      <c r="M12" s="15"/>
      <c r="N12" s="15"/>
      <c r="O12" s="15"/>
      <c r="P12" s="15"/>
      <c r="Q12" s="25"/>
    </row>
    <row r="13" spans="1:17" s="98" customFormat="1" x14ac:dyDescent="0.25">
      <c r="B13" s="16"/>
      <c r="C13" s="19"/>
      <c r="D13" s="19"/>
      <c r="E13" s="19"/>
      <c r="F13" s="19"/>
      <c r="G13" s="19"/>
      <c r="H13" s="15"/>
      <c r="I13" s="15"/>
      <c r="J13" s="15"/>
      <c r="K13" s="15"/>
      <c r="L13" s="15"/>
      <c r="M13" s="15"/>
      <c r="N13" s="15"/>
      <c r="O13" s="15"/>
      <c r="P13" s="15"/>
      <c r="Q13" s="25"/>
    </row>
    <row r="14" spans="1:17" s="98" customFormat="1" x14ac:dyDescent="0.25">
      <c r="B14" s="16"/>
      <c r="C14" s="19"/>
      <c r="D14" s="19"/>
      <c r="E14" s="19"/>
      <c r="F14" s="19"/>
      <c r="G14" s="19"/>
      <c r="H14" s="15"/>
      <c r="I14" s="15"/>
      <c r="J14" s="15"/>
      <c r="K14" s="15"/>
      <c r="L14" s="15"/>
      <c r="M14" s="15"/>
      <c r="N14" s="15"/>
      <c r="O14" s="15"/>
      <c r="P14" s="15"/>
      <c r="Q14" s="25"/>
    </row>
    <row r="15" spans="1:17" s="98" customFormat="1" x14ac:dyDescent="0.25">
      <c r="B15" s="16"/>
      <c r="C15" s="19"/>
      <c r="D15" s="19"/>
      <c r="E15" s="19"/>
      <c r="F15" s="19"/>
      <c r="G15" s="19"/>
      <c r="H15" s="15"/>
      <c r="I15" s="15"/>
      <c r="J15" s="15"/>
      <c r="K15" s="15"/>
      <c r="L15" s="15"/>
      <c r="M15" s="15"/>
      <c r="N15" s="15"/>
      <c r="O15" s="15"/>
      <c r="P15" s="15"/>
      <c r="Q15" s="25"/>
    </row>
    <row r="16" spans="1:17" s="98" customFormat="1" x14ac:dyDescent="0.25">
      <c r="B16" s="16"/>
      <c r="C16" s="19"/>
      <c r="D16" s="19"/>
      <c r="E16" s="19"/>
      <c r="F16" s="19"/>
      <c r="G16" s="19"/>
      <c r="H16" s="15"/>
      <c r="I16" s="15"/>
      <c r="J16" s="15"/>
      <c r="K16" s="15"/>
      <c r="L16" s="15"/>
      <c r="M16" s="15"/>
      <c r="N16" s="15"/>
      <c r="O16" s="15"/>
      <c r="P16" s="15"/>
      <c r="Q16" s="25"/>
    </row>
    <row r="17" spans="2:17" s="98" customFormat="1" x14ac:dyDescent="0.25">
      <c r="B17" s="16"/>
      <c r="C17" s="19"/>
      <c r="D17" s="19"/>
      <c r="E17" s="19"/>
      <c r="F17" s="19"/>
      <c r="G17" s="19"/>
      <c r="H17" s="15"/>
      <c r="I17" s="15"/>
      <c r="J17" s="15"/>
      <c r="K17" s="15"/>
      <c r="L17" s="15"/>
      <c r="M17" s="15"/>
      <c r="N17" s="15"/>
      <c r="O17" s="15"/>
      <c r="P17" s="15"/>
      <c r="Q17" s="25"/>
    </row>
    <row r="18" spans="2:17" s="98" customFormat="1" x14ac:dyDescent="0.25">
      <c r="B18" s="16"/>
      <c r="C18" s="19"/>
      <c r="D18" s="19"/>
      <c r="E18" s="19"/>
      <c r="F18" s="19"/>
      <c r="G18" s="19"/>
      <c r="H18" s="15"/>
      <c r="I18" s="15"/>
      <c r="J18" s="15"/>
      <c r="K18" s="15"/>
      <c r="L18" s="15"/>
      <c r="M18" s="15"/>
      <c r="N18" s="15"/>
      <c r="O18" s="15"/>
      <c r="P18" s="15"/>
      <c r="Q18" s="25"/>
    </row>
    <row r="19" spans="2:17" s="98" customFormat="1" x14ac:dyDescent="0.25">
      <c r="B19" s="16"/>
      <c r="C19" s="19"/>
      <c r="D19" s="19"/>
      <c r="E19" s="19"/>
      <c r="F19" s="19"/>
      <c r="G19" s="19"/>
      <c r="H19" s="15"/>
      <c r="I19" s="15"/>
      <c r="J19" s="15"/>
      <c r="K19" s="15"/>
      <c r="L19" s="15"/>
      <c r="M19" s="15"/>
      <c r="N19" s="15"/>
      <c r="O19" s="15"/>
      <c r="P19" s="15"/>
      <c r="Q19" s="25"/>
    </row>
    <row r="20" spans="2:17" s="98" customFormat="1" x14ac:dyDescent="0.25">
      <c r="B20" s="16"/>
      <c r="C20" s="19"/>
      <c r="D20" s="19"/>
      <c r="E20" s="19"/>
      <c r="F20" s="19"/>
      <c r="G20" s="19"/>
      <c r="H20" s="15"/>
      <c r="I20" s="15"/>
      <c r="J20" s="15"/>
      <c r="K20" s="15"/>
      <c r="L20" s="15"/>
      <c r="M20" s="15"/>
      <c r="N20" s="15"/>
      <c r="O20" s="15"/>
      <c r="P20" s="15"/>
      <c r="Q20" s="25"/>
    </row>
    <row r="21" spans="2:17" s="98" customFormat="1" x14ac:dyDescent="0.25">
      <c r="B21" s="16"/>
      <c r="C21" s="19"/>
      <c r="D21" s="19"/>
      <c r="E21" s="19"/>
      <c r="F21" s="19"/>
      <c r="G21" s="19"/>
      <c r="H21" s="15"/>
      <c r="I21" s="15"/>
      <c r="J21" s="15"/>
      <c r="K21" s="15"/>
      <c r="L21" s="15"/>
      <c r="M21" s="15"/>
      <c r="N21" s="15"/>
      <c r="O21" s="15"/>
      <c r="P21" s="15"/>
      <c r="Q21" s="25"/>
    </row>
    <row r="22" spans="2:17" s="98" customFormat="1" x14ac:dyDescent="0.25">
      <c r="D22" s="424"/>
      <c r="F22" s="425"/>
    </row>
    <row r="23" spans="2:17" s="98" customFormat="1" x14ac:dyDescent="0.25">
      <c r="B23" s="426" t="s">
        <v>242</v>
      </c>
      <c r="D23" s="424"/>
      <c r="F23" s="425"/>
    </row>
    <row r="24" spans="2:17" ht="14.25" thickBot="1" x14ac:dyDescent="0.3">
      <c r="B24" s="1" t="s">
        <v>240</v>
      </c>
      <c r="C24" s="2"/>
      <c r="D24" s="162"/>
      <c r="E24" s="2"/>
      <c r="F24" s="10"/>
      <c r="G24" s="2"/>
      <c r="H24" s="2"/>
      <c r="I24" s="2"/>
      <c r="J24" s="2"/>
      <c r="K24" s="2"/>
      <c r="L24" s="2"/>
      <c r="M24" s="2"/>
      <c r="N24" s="2"/>
      <c r="O24" s="2"/>
      <c r="P24" s="4" t="s">
        <v>1</v>
      </c>
      <c r="Q24" s="2"/>
    </row>
    <row r="25" spans="2:17" ht="13.5" customHeight="1" x14ac:dyDescent="0.25">
      <c r="B25" s="27"/>
      <c r="C25" s="28"/>
      <c r="D25" s="163"/>
      <c r="E25" s="28"/>
      <c r="F25" s="419"/>
      <c r="G25" s="393"/>
      <c r="H25" s="31">
        <v>2024</v>
      </c>
      <c r="I25" s="32">
        <v>2025</v>
      </c>
      <c r="J25" s="32">
        <v>2026</v>
      </c>
      <c r="K25" s="32">
        <v>2027</v>
      </c>
      <c r="L25" s="32">
        <v>2028</v>
      </c>
      <c r="M25" s="32">
        <v>2029</v>
      </c>
      <c r="N25" s="32">
        <v>2030</v>
      </c>
      <c r="O25" s="33">
        <v>2031</v>
      </c>
      <c r="P25" s="638" t="s">
        <v>2</v>
      </c>
      <c r="Q25" s="10"/>
    </row>
    <row r="26" spans="2:17" ht="16.5" customHeight="1" thickBot="1" x14ac:dyDescent="0.3">
      <c r="B26" s="34"/>
      <c r="C26" s="35"/>
      <c r="D26" s="164"/>
      <c r="E26" s="35"/>
      <c r="F26" s="420"/>
      <c r="G26" s="394"/>
      <c r="H26" s="38">
        <v>6</v>
      </c>
      <c r="I26" s="39">
        <v>7</v>
      </c>
      <c r="J26" s="39">
        <v>8</v>
      </c>
      <c r="K26" s="39">
        <v>9</v>
      </c>
      <c r="L26" s="39">
        <v>10</v>
      </c>
      <c r="M26" s="39">
        <v>11</v>
      </c>
      <c r="N26" s="39">
        <v>12</v>
      </c>
      <c r="O26" s="40">
        <v>13</v>
      </c>
      <c r="P26" s="639"/>
      <c r="Q26" s="10"/>
    </row>
    <row r="27" spans="2:17" x14ac:dyDescent="0.25">
      <c r="B27" s="75" t="s">
        <v>240</v>
      </c>
      <c r="C27" s="13"/>
      <c r="D27" s="421"/>
      <c r="E27" s="43"/>
      <c r="F27" s="42"/>
      <c r="G27" s="422"/>
      <c r="H27" s="181">
        <f>H28</f>
        <v>0</v>
      </c>
      <c r="I27" s="182">
        <f t="shared" ref="I27:O27" si="2">I28</f>
        <v>0</v>
      </c>
      <c r="J27" s="182">
        <f t="shared" si="2"/>
        <v>0</v>
      </c>
      <c r="K27" s="183">
        <f t="shared" si="2"/>
        <v>0</v>
      </c>
      <c r="L27" s="184">
        <f t="shared" si="2"/>
        <v>0</v>
      </c>
      <c r="M27" s="182">
        <f t="shared" si="2"/>
        <v>0</v>
      </c>
      <c r="N27" s="182">
        <f t="shared" si="2"/>
        <v>0</v>
      </c>
      <c r="O27" s="183">
        <f t="shared" si="2"/>
        <v>0</v>
      </c>
      <c r="P27" s="185">
        <f t="shared" ref="P27:P28" si="3">SUM(H27:O27)</f>
        <v>0</v>
      </c>
      <c r="Q27" s="22"/>
    </row>
    <row r="28" spans="2:17" ht="14.25" thickBot="1" x14ac:dyDescent="0.3">
      <c r="B28" s="65"/>
      <c r="C28" s="728" t="s">
        <v>241</v>
      </c>
      <c r="D28" s="729"/>
      <c r="E28" s="729"/>
      <c r="F28" s="729"/>
      <c r="G28" s="730"/>
      <c r="H28" s="176">
        <f>H6</f>
        <v>0</v>
      </c>
      <c r="I28" s="177">
        <f t="shared" ref="I28:O28" si="4">I6</f>
        <v>0</v>
      </c>
      <c r="J28" s="177">
        <f t="shared" si="4"/>
        <v>0</v>
      </c>
      <c r="K28" s="178">
        <f t="shared" si="4"/>
        <v>0</v>
      </c>
      <c r="L28" s="177">
        <f t="shared" si="4"/>
        <v>0</v>
      </c>
      <c r="M28" s="177">
        <f t="shared" si="4"/>
        <v>0</v>
      </c>
      <c r="N28" s="177">
        <f t="shared" si="4"/>
        <v>0</v>
      </c>
      <c r="O28" s="178">
        <f t="shared" si="4"/>
        <v>0</v>
      </c>
      <c r="P28" s="423">
        <f t="shared" si="3"/>
        <v>0</v>
      </c>
      <c r="Q28" s="25"/>
    </row>
  </sheetData>
  <mergeCells count="5">
    <mergeCell ref="C7:G7"/>
    <mergeCell ref="P25:P26"/>
    <mergeCell ref="C28:G28"/>
    <mergeCell ref="P4:P5"/>
    <mergeCell ref="D8:G8"/>
  </mergeCells>
  <phoneticPr fontId="2"/>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2:R52"/>
  <sheetViews>
    <sheetView showGridLines="0" view="pageBreakPreview" zoomScaleNormal="100" zoomScaleSheetLayoutView="100" workbookViewId="0">
      <selection activeCell="M24" sqref="M24"/>
    </sheetView>
  </sheetViews>
  <sheetFormatPr defaultRowHeight="13.5" x14ac:dyDescent="0.25"/>
  <cols>
    <col min="1" max="1" width="4.109375" style="6" customWidth="1"/>
    <col min="2" max="3" width="3.6640625" style="6" customWidth="1"/>
    <col min="4" max="4" width="3.6640625" style="161" customWidth="1"/>
    <col min="5" max="7" width="8.88671875" style="6" customWidth="1"/>
    <col min="8" max="8" width="5.77734375" style="6" customWidth="1"/>
    <col min="9" max="17" width="16" style="6" customWidth="1"/>
    <col min="18" max="18" width="3.77734375" style="6" customWidth="1"/>
    <col min="19" max="16384" width="8.88671875" style="6"/>
  </cols>
  <sheetData>
    <row r="2" spans="2:18" x14ac:dyDescent="0.25">
      <c r="Q2" s="416" t="s">
        <v>239</v>
      </c>
    </row>
    <row r="3" spans="2:18" ht="14.25" thickBot="1" x14ac:dyDescent="0.3">
      <c r="B3" s="1" t="s">
        <v>290</v>
      </c>
      <c r="C3" s="2"/>
      <c r="D3" s="162"/>
      <c r="E3" s="2"/>
      <c r="F3" s="2"/>
      <c r="G3" s="26"/>
      <c r="H3" s="2"/>
      <c r="I3" s="2"/>
      <c r="J3" s="2"/>
      <c r="K3" s="2"/>
      <c r="L3" s="2"/>
      <c r="M3" s="2"/>
      <c r="N3" s="2"/>
      <c r="O3" s="2"/>
      <c r="P3" s="2"/>
      <c r="Q3" s="4" t="s">
        <v>1</v>
      </c>
      <c r="R3" s="2"/>
    </row>
    <row r="4" spans="2:18" x14ac:dyDescent="0.25">
      <c r="B4" s="27"/>
      <c r="C4" s="28"/>
      <c r="D4" s="163"/>
      <c r="E4" s="28"/>
      <c r="F4" s="28"/>
      <c r="G4" s="29"/>
      <c r="H4" s="30"/>
      <c r="I4" s="31">
        <v>2024</v>
      </c>
      <c r="J4" s="32">
        <v>2025</v>
      </c>
      <c r="K4" s="32">
        <v>2026</v>
      </c>
      <c r="L4" s="33">
        <v>2027</v>
      </c>
      <c r="M4" s="32">
        <v>2028</v>
      </c>
      <c r="N4" s="32">
        <v>2029</v>
      </c>
      <c r="O4" s="32">
        <v>2030</v>
      </c>
      <c r="P4" s="33">
        <v>2031</v>
      </c>
      <c r="Q4" s="638" t="s">
        <v>2</v>
      </c>
      <c r="R4" s="10"/>
    </row>
    <row r="5" spans="2:18" ht="14.25" thickBot="1" x14ac:dyDescent="0.3">
      <c r="B5" s="34"/>
      <c r="C5" s="35"/>
      <c r="D5" s="164"/>
      <c r="E5" s="35"/>
      <c r="F5" s="35"/>
      <c r="G5" s="36"/>
      <c r="H5" s="37"/>
      <c r="I5" s="38">
        <v>6</v>
      </c>
      <c r="J5" s="39">
        <v>7</v>
      </c>
      <c r="K5" s="39">
        <v>8</v>
      </c>
      <c r="L5" s="40">
        <v>9</v>
      </c>
      <c r="M5" s="39">
        <v>10</v>
      </c>
      <c r="N5" s="39">
        <v>11</v>
      </c>
      <c r="O5" s="39">
        <v>12</v>
      </c>
      <c r="P5" s="40">
        <v>13</v>
      </c>
      <c r="Q5" s="639"/>
      <c r="R5" s="10"/>
    </row>
    <row r="6" spans="2:18" x14ac:dyDescent="0.25">
      <c r="B6" s="640" t="s">
        <v>58</v>
      </c>
      <c r="C6" s="641"/>
      <c r="D6" s="641"/>
      <c r="E6" s="641"/>
      <c r="F6" s="641"/>
      <c r="G6" s="641"/>
      <c r="H6" s="642"/>
      <c r="I6" s="212">
        <f>+I7+I15+I34</f>
        <v>0</v>
      </c>
      <c r="J6" s="213">
        <f t="shared" ref="J6:P6" si="0">+J7+J15+J34</f>
        <v>0</v>
      </c>
      <c r="K6" s="213">
        <f t="shared" si="0"/>
        <v>0</v>
      </c>
      <c r="L6" s="214">
        <f t="shared" si="0"/>
        <v>0</v>
      </c>
      <c r="M6" s="213">
        <f t="shared" si="0"/>
        <v>0</v>
      </c>
      <c r="N6" s="213">
        <f t="shared" si="0"/>
        <v>0</v>
      </c>
      <c r="O6" s="213">
        <f t="shared" si="0"/>
        <v>0</v>
      </c>
      <c r="P6" s="214">
        <f t="shared" si="0"/>
        <v>0</v>
      </c>
      <c r="Q6" s="215">
        <f t="shared" ref="Q6:Q7" si="1">SUM(I6:P6)</f>
        <v>0</v>
      </c>
      <c r="R6" s="22"/>
    </row>
    <row r="7" spans="2:18" x14ac:dyDescent="0.25">
      <c r="B7" s="216"/>
      <c r="C7" s="703" t="s">
        <v>53</v>
      </c>
      <c r="D7" s="650"/>
      <c r="E7" s="650"/>
      <c r="F7" s="650"/>
      <c r="G7" s="650"/>
      <c r="H7" s="651"/>
      <c r="I7" s="217">
        <f>SUM(I8:I14)</f>
        <v>0</v>
      </c>
      <c r="J7" s="218">
        <f t="shared" ref="J7:P7" si="2">SUM(J8:J14)</f>
        <v>0</v>
      </c>
      <c r="K7" s="218">
        <f t="shared" si="2"/>
        <v>0</v>
      </c>
      <c r="L7" s="219">
        <f t="shared" si="2"/>
        <v>0</v>
      </c>
      <c r="M7" s="218">
        <f t="shared" si="2"/>
        <v>0</v>
      </c>
      <c r="N7" s="218">
        <f t="shared" si="2"/>
        <v>0</v>
      </c>
      <c r="O7" s="218">
        <f t="shared" si="2"/>
        <v>0</v>
      </c>
      <c r="P7" s="219">
        <f t="shared" si="2"/>
        <v>0</v>
      </c>
      <c r="Q7" s="87">
        <f t="shared" si="1"/>
        <v>0</v>
      </c>
      <c r="R7" s="22"/>
    </row>
    <row r="8" spans="2:18" x14ac:dyDescent="0.25">
      <c r="B8" s="220"/>
      <c r="C8" s="221"/>
      <c r="D8" s="628" t="s">
        <v>269</v>
      </c>
      <c r="E8" s="629"/>
      <c r="F8" s="629"/>
      <c r="G8" s="629"/>
      <c r="H8" s="630"/>
      <c r="I8" s="415"/>
      <c r="J8" s="223"/>
      <c r="K8" s="223"/>
      <c r="L8" s="223"/>
      <c r="M8" s="223"/>
      <c r="N8" s="223"/>
      <c r="O8" s="223"/>
      <c r="P8" s="223"/>
      <c r="Q8" s="64">
        <f>SUM(I8:P8)</f>
        <v>0</v>
      </c>
      <c r="R8" s="22"/>
    </row>
    <row r="9" spans="2:18" x14ac:dyDescent="0.25">
      <c r="B9" s="220"/>
      <c r="C9" s="221"/>
      <c r="D9" s="631" t="s">
        <v>248</v>
      </c>
      <c r="E9" s="632"/>
      <c r="F9" s="632"/>
      <c r="G9" s="632"/>
      <c r="H9" s="633"/>
      <c r="I9" s="225"/>
      <c r="J9" s="226"/>
      <c r="K9" s="226"/>
      <c r="L9" s="227"/>
      <c r="M9" s="226"/>
      <c r="N9" s="226"/>
      <c r="O9" s="226"/>
      <c r="P9" s="227"/>
      <c r="Q9" s="107">
        <f t="shared" ref="Q9:Q10" si="3">SUM(I9:P9)</f>
        <v>0</v>
      </c>
      <c r="R9" s="22"/>
    </row>
    <row r="10" spans="2:18" x14ac:dyDescent="0.25">
      <c r="B10" s="220"/>
      <c r="C10" s="221"/>
      <c r="D10" s="631" t="s">
        <v>251</v>
      </c>
      <c r="E10" s="632"/>
      <c r="F10" s="632"/>
      <c r="G10" s="632"/>
      <c r="H10" s="633"/>
      <c r="I10" s="225"/>
      <c r="J10" s="226"/>
      <c r="K10" s="226"/>
      <c r="L10" s="227"/>
      <c r="M10" s="226"/>
      <c r="N10" s="226"/>
      <c r="O10" s="226"/>
      <c r="P10" s="227"/>
      <c r="Q10" s="107">
        <f t="shared" si="3"/>
        <v>0</v>
      </c>
      <c r="R10" s="22"/>
    </row>
    <row r="11" spans="2:18" x14ac:dyDescent="0.25">
      <c r="B11" s="220"/>
      <c r="C11" s="221"/>
      <c r="D11" s="631" t="s">
        <v>250</v>
      </c>
      <c r="E11" s="632"/>
      <c r="F11" s="632"/>
      <c r="G11" s="632"/>
      <c r="H11" s="633"/>
      <c r="I11" s="225"/>
      <c r="J11" s="226"/>
      <c r="K11" s="226"/>
      <c r="L11" s="227"/>
      <c r="M11" s="226"/>
      <c r="N11" s="226"/>
      <c r="O11" s="226"/>
      <c r="P11" s="227"/>
      <c r="Q11" s="107">
        <f t="shared" ref="Q11:Q52" si="4">SUM(I11:P11)</f>
        <v>0</v>
      </c>
      <c r="R11" s="22"/>
    </row>
    <row r="12" spans="2:18" x14ac:dyDescent="0.25">
      <c r="B12" s="220"/>
      <c r="C12" s="221"/>
      <c r="D12" s="631" t="s">
        <v>249</v>
      </c>
      <c r="E12" s="632"/>
      <c r="F12" s="632"/>
      <c r="G12" s="632"/>
      <c r="H12" s="633"/>
      <c r="I12" s="225"/>
      <c r="J12" s="226"/>
      <c r="K12" s="226"/>
      <c r="L12" s="227"/>
      <c r="M12" s="226"/>
      <c r="N12" s="226"/>
      <c r="O12" s="226"/>
      <c r="P12" s="227"/>
      <c r="Q12" s="107">
        <f t="shared" si="4"/>
        <v>0</v>
      </c>
      <c r="R12" s="22"/>
    </row>
    <row r="13" spans="2:18" x14ac:dyDescent="0.25">
      <c r="B13" s="220"/>
      <c r="C13" s="221"/>
      <c r="D13" s="631"/>
      <c r="E13" s="632"/>
      <c r="F13" s="632"/>
      <c r="G13" s="632"/>
      <c r="H13" s="633"/>
      <c r="I13" s="225"/>
      <c r="J13" s="226"/>
      <c r="K13" s="226"/>
      <c r="L13" s="227"/>
      <c r="M13" s="226"/>
      <c r="N13" s="226"/>
      <c r="O13" s="226"/>
      <c r="P13" s="227"/>
      <c r="Q13" s="107">
        <f t="shared" si="4"/>
        <v>0</v>
      </c>
      <c r="R13" s="22"/>
    </row>
    <row r="14" spans="2:18" x14ac:dyDescent="0.25">
      <c r="B14" s="220"/>
      <c r="C14" s="228"/>
      <c r="D14" s="646"/>
      <c r="E14" s="647"/>
      <c r="F14" s="647"/>
      <c r="G14" s="647"/>
      <c r="H14" s="648"/>
      <c r="I14" s="229"/>
      <c r="J14" s="230"/>
      <c r="K14" s="230"/>
      <c r="L14" s="231"/>
      <c r="M14" s="230"/>
      <c r="N14" s="230"/>
      <c r="O14" s="230"/>
      <c r="P14" s="231"/>
      <c r="Q14" s="97">
        <f t="shared" si="4"/>
        <v>0</v>
      </c>
      <c r="R14" s="22"/>
    </row>
    <row r="15" spans="2:18" x14ac:dyDescent="0.25">
      <c r="B15" s="216"/>
      <c r="C15" s="703" t="s">
        <v>233</v>
      </c>
      <c r="D15" s="650"/>
      <c r="E15" s="650"/>
      <c r="F15" s="650"/>
      <c r="G15" s="650"/>
      <c r="H15" s="651"/>
      <c r="I15" s="217">
        <f>SUM(I16:I33)</f>
        <v>0</v>
      </c>
      <c r="J15" s="218">
        <f t="shared" ref="J15:O15" si="5">SUM(J16:J33)</f>
        <v>0</v>
      </c>
      <c r="K15" s="218">
        <f t="shared" si="5"/>
        <v>0</v>
      </c>
      <c r="L15" s="219">
        <f t="shared" si="5"/>
        <v>0</v>
      </c>
      <c r="M15" s="218">
        <f t="shared" si="5"/>
        <v>0</v>
      </c>
      <c r="N15" s="218">
        <f t="shared" si="5"/>
        <v>0</v>
      </c>
      <c r="O15" s="218">
        <f t="shared" si="5"/>
        <v>0</v>
      </c>
      <c r="P15" s="219">
        <f>SUM(P16:P33)</f>
        <v>0</v>
      </c>
      <c r="Q15" s="87">
        <f t="shared" si="4"/>
        <v>0</v>
      </c>
      <c r="R15" s="22"/>
    </row>
    <row r="16" spans="2:18" ht="12.75" customHeight="1" x14ac:dyDescent="0.25">
      <c r="B16" s="220"/>
      <c r="C16" s="221"/>
      <c r="D16" s="628" t="s">
        <v>252</v>
      </c>
      <c r="E16" s="629"/>
      <c r="F16" s="629"/>
      <c r="G16" s="629"/>
      <c r="H16" s="630"/>
      <c r="I16" s="222"/>
      <c r="J16" s="223"/>
      <c r="K16" s="223"/>
      <c r="L16" s="224"/>
      <c r="M16" s="223"/>
      <c r="N16" s="223"/>
      <c r="O16" s="223"/>
      <c r="P16" s="224"/>
      <c r="Q16" s="64">
        <f t="shared" si="4"/>
        <v>0</v>
      </c>
      <c r="R16" s="2"/>
    </row>
    <row r="17" spans="2:18" ht="12.75" customHeight="1" x14ac:dyDescent="0.25">
      <c r="B17" s="220"/>
      <c r="C17" s="221"/>
      <c r="D17" s="631" t="s">
        <v>253</v>
      </c>
      <c r="E17" s="632"/>
      <c r="F17" s="632"/>
      <c r="G17" s="632"/>
      <c r="H17" s="633"/>
      <c r="I17" s="225"/>
      <c r="J17" s="226"/>
      <c r="K17" s="226"/>
      <c r="L17" s="227"/>
      <c r="M17" s="226"/>
      <c r="N17" s="226"/>
      <c r="O17" s="226"/>
      <c r="P17" s="227"/>
      <c r="Q17" s="107">
        <f t="shared" si="4"/>
        <v>0</v>
      </c>
      <c r="R17" s="18"/>
    </row>
    <row r="18" spans="2:18" ht="12.75" customHeight="1" x14ac:dyDescent="0.25">
      <c r="B18" s="220"/>
      <c r="C18" s="221"/>
      <c r="D18" s="631" t="s">
        <v>254</v>
      </c>
      <c r="E18" s="632"/>
      <c r="F18" s="632"/>
      <c r="G18" s="632"/>
      <c r="H18" s="633"/>
      <c r="I18" s="225"/>
      <c r="J18" s="226"/>
      <c r="K18" s="226"/>
      <c r="L18" s="227"/>
      <c r="M18" s="226"/>
      <c r="N18" s="226"/>
      <c r="O18" s="226"/>
      <c r="P18" s="227"/>
      <c r="Q18" s="107">
        <f t="shared" ref="Q18:Q22" si="6">SUM(I18:P18)</f>
        <v>0</v>
      </c>
      <c r="R18" s="18"/>
    </row>
    <row r="19" spans="2:18" ht="12.75" customHeight="1" x14ac:dyDescent="0.25">
      <c r="B19" s="220"/>
      <c r="C19" s="221"/>
      <c r="D19" s="631" t="s">
        <v>268</v>
      </c>
      <c r="E19" s="632"/>
      <c r="F19" s="632"/>
      <c r="G19" s="632"/>
      <c r="H19" s="633"/>
      <c r="I19" s="225"/>
      <c r="J19" s="226"/>
      <c r="K19" s="226"/>
      <c r="L19" s="227"/>
      <c r="M19" s="226"/>
      <c r="N19" s="226"/>
      <c r="O19" s="226"/>
      <c r="P19" s="227"/>
      <c r="Q19" s="107">
        <f t="shared" si="6"/>
        <v>0</v>
      </c>
      <c r="R19" s="18"/>
    </row>
    <row r="20" spans="2:18" ht="12.75" customHeight="1" x14ac:dyDescent="0.25">
      <c r="B20" s="220"/>
      <c r="C20" s="221"/>
      <c r="D20" s="631" t="s">
        <v>255</v>
      </c>
      <c r="E20" s="632"/>
      <c r="F20" s="632"/>
      <c r="G20" s="632"/>
      <c r="H20" s="633"/>
      <c r="I20" s="225"/>
      <c r="J20" s="226"/>
      <c r="K20" s="226"/>
      <c r="L20" s="227"/>
      <c r="M20" s="226"/>
      <c r="N20" s="226"/>
      <c r="O20" s="226"/>
      <c r="P20" s="227"/>
      <c r="Q20" s="107">
        <f t="shared" si="6"/>
        <v>0</v>
      </c>
      <c r="R20" s="18"/>
    </row>
    <row r="21" spans="2:18" ht="12.75" customHeight="1" x14ac:dyDescent="0.25">
      <c r="B21" s="220"/>
      <c r="C21" s="221"/>
      <c r="D21" s="631" t="s">
        <v>257</v>
      </c>
      <c r="E21" s="632"/>
      <c r="F21" s="632"/>
      <c r="G21" s="632"/>
      <c r="H21" s="633"/>
      <c r="I21" s="225"/>
      <c r="J21" s="226"/>
      <c r="K21" s="226"/>
      <c r="L21" s="227"/>
      <c r="M21" s="226"/>
      <c r="N21" s="226"/>
      <c r="O21" s="226"/>
      <c r="P21" s="227"/>
      <c r="Q21" s="107">
        <f t="shared" si="6"/>
        <v>0</v>
      </c>
      <c r="R21" s="18"/>
    </row>
    <row r="22" spans="2:18" ht="12.75" customHeight="1" x14ac:dyDescent="0.25">
      <c r="B22" s="220"/>
      <c r="C22" s="221"/>
      <c r="D22" s="631" t="s">
        <v>263</v>
      </c>
      <c r="E22" s="632"/>
      <c r="F22" s="632"/>
      <c r="G22" s="632"/>
      <c r="H22" s="633"/>
      <c r="I22" s="225"/>
      <c r="J22" s="226"/>
      <c r="K22" s="226"/>
      <c r="L22" s="227"/>
      <c r="M22" s="226"/>
      <c r="N22" s="226"/>
      <c r="O22" s="226"/>
      <c r="P22" s="227"/>
      <c r="Q22" s="107">
        <f t="shared" si="6"/>
        <v>0</v>
      </c>
      <c r="R22" s="18"/>
    </row>
    <row r="23" spans="2:18" ht="12.75" customHeight="1" x14ac:dyDescent="0.25">
      <c r="B23" s="220"/>
      <c r="C23" s="221"/>
      <c r="D23" s="631" t="s">
        <v>264</v>
      </c>
      <c r="E23" s="632"/>
      <c r="F23" s="632"/>
      <c r="G23" s="632"/>
      <c r="H23" s="633"/>
      <c r="I23" s="225"/>
      <c r="J23" s="226"/>
      <c r="K23" s="226"/>
      <c r="L23" s="227"/>
      <c r="M23" s="226"/>
      <c r="N23" s="226"/>
      <c r="O23" s="226"/>
      <c r="P23" s="227"/>
      <c r="Q23" s="107">
        <f t="shared" si="4"/>
        <v>0</v>
      </c>
      <c r="R23" s="18"/>
    </row>
    <row r="24" spans="2:18" ht="12.75" customHeight="1" x14ac:dyDescent="0.25">
      <c r="B24" s="220"/>
      <c r="C24" s="221"/>
      <c r="D24" s="631" t="s">
        <v>256</v>
      </c>
      <c r="E24" s="632"/>
      <c r="F24" s="632"/>
      <c r="G24" s="632"/>
      <c r="H24" s="633"/>
      <c r="I24" s="225"/>
      <c r="J24" s="226"/>
      <c r="K24" s="226"/>
      <c r="L24" s="227"/>
      <c r="M24" s="226"/>
      <c r="N24" s="226"/>
      <c r="O24" s="226"/>
      <c r="P24" s="227"/>
      <c r="Q24" s="107">
        <f t="shared" si="4"/>
        <v>0</v>
      </c>
      <c r="R24" s="18"/>
    </row>
    <row r="25" spans="2:18" ht="12.75" customHeight="1" x14ac:dyDescent="0.25">
      <c r="B25" s="220"/>
      <c r="C25" s="221"/>
      <c r="D25" s="631" t="s">
        <v>265</v>
      </c>
      <c r="E25" s="632"/>
      <c r="F25" s="632"/>
      <c r="G25" s="632"/>
      <c r="H25" s="633"/>
      <c r="I25" s="225"/>
      <c r="J25" s="226"/>
      <c r="K25" s="226"/>
      <c r="L25" s="227"/>
      <c r="M25" s="226"/>
      <c r="N25" s="226"/>
      <c r="O25" s="226"/>
      <c r="P25" s="227"/>
      <c r="Q25" s="107">
        <f t="shared" si="4"/>
        <v>0</v>
      </c>
      <c r="R25" s="18"/>
    </row>
    <row r="26" spans="2:18" ht="12.75" customHeight="1" x14ac:dyDescent="0.25">
      <c r="B26" s="220"/>
      <c r="C26" s="221"/>
      <c r="D26" s="631" t="s">
        <v>270</v>
      </c>
      <c r="E26" s="632"/>
      <c r="F26" s="632"/>
      <c r="G26" s="632"/>
      <c r="H26" s="633"/>
      <c r="I26" s="225"/>
      <c r="J26" s="226"/>
      <c r="K26" s="226"/>
      <c r="L26" s="227"/>
      <c r="M26" s="226"/>
      <c r="N26" s="226"/>
      <c r="O26" s="226"/>
      <c r="P26" s="227"/>
      <c r="Q26" s="107">
        <f t="shared" si="4"/>
        <v>0</v>
      </c>
      <c r="R26" s="18"/>
    </row>
    <row r="27" spans="2:18" ht="12.75" customHeight="1" x14ac:dyDescent="0.25">
      <c r="B27" s="220"/>
      <c r="C27" s="221"/>
      <c r="D27" s="631"/>
      <c r="E27" s="632"/>
      <c r="F27" s="632"/>
      <c r="G27" s="632"/>
      <c r="H27" s="633"/>
      <c r="I27" s="225"/>
      <c r="J27" s="226"/>
      <c r="K27" s="226"/>
      <c r="L27" s="227"/>
      <c r="M27" s="226"/>
      <c r="N27" s="226"/>
      <c r="O27" s="226"/>
      <c r="P27" s="227"/>
      <c r="Q27" s="107">
        <f t="shared" si="4"/>
        <v>0</v>
      </c>
      <c r="R27" s="18"/>
    </row>
    <row r="28" spans="2:18" ht="12.75" customHeight="1" x14ac:dyDescent="0.25">
      <c r="B28" s="220"/>
      <c r="C28" s="221"/>
      <c r="D28" s="631"/>
      <c r="E28" s="632"/>
      <c r="F28" s="632"/>
      <c r="G28" s="632"/>
      <c r="H28" s="633"/>
      <c r="I28" s="225"/>
      <c r="J28" s="226"/>
      <c r="K28" s="226"/>
      <c r="L28" s="227"/>
      <c r="M28" s="226"/>
      <c r="N28" s="226"/>
      <c r="O28" s="226"/>
      <c r="P28" s="227"/>
      <c r="Q28" s="107">
        <f t="shared" si="4"/>
        <v>0</v>
      </c>
    </row>
    <row r="29" spans="2:18" ht="12.75" customHeight="1" x14ac:dyDescent="0.25">
      <c r="B29" s="220"/>
      <c r="C29" s="221"/>
      <c r="D29" s="631"/>
      <c r="E29" s="632"/>
      <c r="F29" s="632"/>
      <c r="G29" s="632"/>
      <c r="H29" s="633"/>
      <c r="I29" s="225"/>
      <c r="J29" s="226"/>
      <c r="K29" s="226"/>
      <c r="L29" s="227"/>
      <c r="M29" s="226"/>
      <c r="N29" s="226"/>
      <c r="O29" s="226"/>
      <c r="P29" s="227"/>
      <c r="Q29" s="107">
        <f t="shared" si="4"/>
        <v>0</v>
      </c>
    </row>
    <row r="30" spans="2:18" ht="12.75" customHeight="1" x14ac:dyDescent="0.25">
      <c r="B30" s="220"/>
      <c r="C30" s="221"/>
      <c r="D30" s="631"/>
      <c r="E30" s="632"/>
      <c r="F30" s="632"/>
      <c r="G30" s="632"/>
      <c r="H30" s="633"/>
      <c r="I30" s="225"/>
      <c r="J30" s="226"/>
      <c r="K30" s="226"/>
      <c r="L30" s="227"/>
      <c r="M30" s="226"/>
      <c r="N30" s="226"/>
      <c r="O30" s="226"/>
      <c r="P30" s="227"/>
      <c r="Q30" s="107">
        <f t="shared" si="4"/>
        <v>0</v>
      </c>
    </row>
    <row r="31" spans="2:18" x14ac:dyDescent="0.25">
      <c r="B31" s="220"/>
      <c r="C31" s="221"/>
      <c r="D31" s="631"/>
      <c r="E31" s="632"/>
      <c r="F31" s="632"/>
      <c r="G31" s="632"/>
      <c r="H31" s="633"/>
      <c r="I31" s="225"/>
      <c r="J31" s="226"/>
      <c r="K31" s="226"/>
      <c r="L31" s="227"/>
      <c r="M31" s="226"/>
      <c r="N31" s="226"/>
      <c r="O31" s="226"/>
      <c r="P31" s="227"/>
      <c r="Q31" s="107">
        <f t="shared" si="4"/>
        <v>0</v>
      </c>
    </row>
    <row r="32" spans="2:18" x14ac:dyDescent="0.25">
      <c r="B32" s="220"/>
      <c r="C32" s="221"/>
      <c r="D32" s="631"/>
      <c r="E32" s="632"/>
      <c r="F32" s="632"/>
      <c r="G32" s="632"/>
      <c r="H32" s="633"/>
      <c r="I32" s="225"/>
      <c r="J32" s="226"/>
      <c r="K32" s="226"/>
      <c r="L32" s="227"/>
      <c r="M32" s="226"/>
      <c r="N32" s="226"/>
      <c r="O32" s="226"/>
      <c r="P32" s="227"/>
      <c r="Q32" s="107">
        <f t="shared" si="4"/>
        <v>0</v>
      </c>
    </row>
    <row r="33" spans="2:17" x14ac:dyDescent="0.25">
      <c r="B33" s="220"/>
      <c r="C33" s="228"/>
      <c r="D33" s="646"/>
      <c r="E33" s="647"/>
      <c r="F33" s="647"/>
      <c r="G33" s="647"/>
      <c r="H33" s="648"/>
      <c r="I33" s="229"/>
      <c r="J33" s="230"/>
      <c r="K33" s="230"/>
      <c r="L33" s="231"/>
      <c r="M33" s="230"/>
      <c r="N33" s="230"/>
      <c r="O33" s="230"/>
      <c r="P33" s="231"/>
      <c r="Q33" s="97">
        <f t="shared" si="4"/>
        <v>0</v>
      </c>
    </row>
    <row r="34" spans="2:17" x14ac:dyDescent="0.25">
      <c r="B34" s="216"/>
      <c r="C34" s="703" t="s">
        <v>246</v>
      </c>
      <c r="D34" s="650"/>
      <c r="E34" s="650"/>
      <c r="F34" s="650"/>
      <c r="G34" s="650"/>
      <c r="H34" s="651"/>
      <c r="I34" s="232">
        <f t="shared" ref="I34:P34" si="7">+I35+I39+I43+I47</f>
        <v>0</v>
      </c>
      <c r="J34" s="233">
        <f t="shared" si="7"/>
        <v>0</v>
      </c>
      <c r="K34" s="233">
        <f t="shared" si="7"/>
        <v>0</v>
      </c>
      <c r="L34" s="234">
        <f t="shared" si="7"/>
        <v>0</v>
      </c>
      <c r="M34" s="233">
        <f t="shared" si="7"/>
        <v>0</v>
      </c>
      <c r="N34" s="233">
        <f t="shared" si="7"/>
        <v>0</v>
      </c>
      <c r="O34" s="233">
        <f t="shared" si="7"/>
        <v>0</v>
      </c>
      <c r="P34" s="234">
        <f t="shared" si="7"/>
        <v>0</v>
      </c>
      <c r="Q34" s="87">
        <f t="shared" si="4"/>
        <v>0</v>
      </c>
    </row>
    <row r="35" spans="2:17" x14ac:dyDescent="0.25">
      <c r="B35" s="216"/>
      <c r="C35" s="235"/>
      <c r="D35" s="703" t="s">
        <v>44</v>
      </c>
      <c r="E35" s="731"/>
      <c r="F35" s="731"/>
      <c r="G35" s="731"/>
      <c r="H35" s="732"/>
      <c r="I35" s="232">
        <f t="shared" ref="I35:P35" si="8">SUM(I36:I38)</f>
        <v>0</v>
      </c>
      <c r="J35" s="233">
        <f t="shared" si="8"/>
        <v>0</v>
      </c>
      <c r="K35" s="233">
        <f t="shared" si="8"/>
        <v>0</v>
      </c>
      <c r="L35" s="234">
        <f t="shared" si="8"/>
        <v>0</v>
      </c>
      <c r="M35" s="233">
        <f t="shared" si="8"/>
        <v>0</v>
      </c>
      <c r="N35" s="233">
        <f t="shared" si="8"/>
        <v>0</v>
      </c>
      <c r="O35" s="233">
        <f t="shared" si="8"/>
        <v>0</v>
      </c>
      <c r="P35" s="234">
        <f t="shared" si="8"/>
        <v>0</v>
      </c>
      <c r="Q35" s="87">
        <f t="shared" si="4"/>
        <v>0</v>
      </c>
    </row>
    <row r="36" spans="2:17" x14ac:dyDescent="0.25">
      <c r="B36" s="220"/>
      <c r="C36" s="235"/>
      <c r="D36" s="236"/>
      <c r="E36" s="628" t="s">
        <v>258</v>
      </c>
      <c r="F36" s="629"/>
      <c r="G36" s="629"/>
      <c r="H36" s="630"/>
      <c r="I36" s="222"/>
      <c r="J36" s="223"/>
      <c r="K36" s="223"/>
      <c r="L36" s="224"/>
      <c r="M36" s="223"/>
      <c r="N36" s="223"/>
      <c r="O36" s="223"/>
      <c r="P36" s="224"/>
      <c r="Q36" s="64">
        <f t="shared" si="4"/>
        <v>0</v>
      </c>
    </row>
    <row r="37" spans="2:17" x14ac:dyDescent="0.25">
      <c r="B37" s="220"/>
      <c r="C37" s="235"/>
      <c r="D37" s="236"/>
      <c r="E37" s="631" t="s">
        <v>259</v>
      </c>
      <c r="F37" s="632"/>
      <c r="G37" s="632"/>
      <c r="H37" s="633"/>
      <c r="I37" s="237"/>
      <c r="J37" s="238"/>
      <c r="K37" s="238"/>
      <c r="L37" s="239"/>
      <c r="M37" s="238"/>
      <c r="N37" s="238"/>
      <c r="O37" s="238"/>
      <c r="P37" s="239"/>
      <c r="Q37" s="107">
        <f t="shared" si="4"/>
        <v>0</v>
      </c>
    </row>
    <row r="38" spans="2:17" x14ac:dyDescent="0.25">
      <c r="B38" s="220"/>
      <c r="C38" s="235"/>
      <c r="D38" s="240"/>
      <c r="E38" s="646" t="s">
        <v>260</v>
      </c>
      <c r="F38" s="647"/>
      <c r="G38" s="647"/>
      <c r="H38" s="648"/>
      <c r="I38" s="241"/>
      <c r="J38" s="242"/>
      <c r="K38" s="242"/>
      <c r="L38" s="243"/>
      <c r="M38" s="242"/>
      <c r="N38" s="242"/>
      <c r="O38" s="242"/>
      <c r="P38" s="243"/>
      <c r="Q38" s="97">
        <f t="shared" si="4"/>
        <v>0</v>
      </c>
    </row>
    <row r="39" spans="2:17" x14ac:dyDescent="0.25">
      <c r="B39" s="216"/>
      <c r="C39" s="235"/>
      <c r="D39" s="703" t="s">
        <v>9</v>
      </c>
      <c r="E39" s="650"/>
      <c r="F39" s="650"/>
      <c r="G39" s="650"/>
      <c r="H39" s="651"/>
      <c r="I39" s="244">
        <f>SUM(I40:I42)</f>
        <v>0</v>
      </c>
      <c r="J39" s="245">
        <f t="shared" ref="J39:P39" si="9">SUM(J40:J42)</f>
        <v>0</v>
      </c>
      <c r="K39" s="245">
        <f t="shared" si="9"/>
        <v>0</v>
      </c>
      <c r="L39" s="246">
        <f t="shared" si="9"/>
        <v>0</v>
      </c>
      <c r="M39" s="245">
        <f t="shared" si="9"/>
        <v>0</v>
      </c>
      <c r="N39" s="245">
        <f t="shared" si="9"/>
        <v>0</v>
      </c>
      <c r="O39" s="245">
        <f t="shared" si="9"/>
        <v>0</v>
      </c>
      <c r="P39" s="247">
        <f t="shared" si="9"/>
        <v>0</v>
      </c>
      <c r="Q39" s="87">
        <f t="shared" si="4"/>
        <v>0</v>
      </c>
    </row>
    <row r="40" spans="2:17" x14ac:dyDescent="0.25">
      <c r="B40" s="220"/>
      <c r="C40" s="235"/>
      <c r="D40" s="236"/>
      <c r="E40" s="628" t="s">
        <v>261</v>
      </c>
      <c r="F40" s="629"/>
      <c r="G40" s="629"/>
      <c r="H40" s="630"/>
      <c r="I40" s="222"/>
      <c r="J40" s="223"/>
      <c r="K40" s="223"/>
      <c r="L40" s="224"/>
      <c r="M40" s="223"/>
      <c r="N40" s="223"/>
      <c r="O40" s="223"/>
      <c r="P40" s="224"/>
      <c r="Q40" s="64">
        <f t="shared" si="4"/>
        <v>0</v>
      </c>
    </row>
    <row r="41" spans="2:17" x14ac:dyDescent="0.25">
      <c r="B41" s="220"/>
      <c r="C41" s="235"/>
      <c r="D41" s="236"/>
      <c r="E41" s="631"/>
      <c r="F41" s="632"/>
      <c r="G41" s="632"/>
      <c r="H41" s="633"/>
      <c r="I41" s="237"/>
      <c r="J41" s="238"/>
      <c r="K41" s="238"/>
      <c r="L41" s="239"/>
      <c r="M41" s="238"/>
      <c r="N41" s="238"/>
      <c r="O41" s="238"/>
      <c r="P41" s="239"/>
      <c r="Q41" s="107">
        <f t="shared" si="4"/>
        <v>0</v>
      </c>
    </row>
    <row r="42" spans="2:17" x14ac:dyDescent="0.25">
      <c r="B42" s="220"/>
      <c r="C42" s="235"/>
      <c r="D42" s="240"/>
      <c r="E42" s="646"/>
      <c r="F42" s="647"/>
      <c r="G42" s="647"/>
      <c r="H42" s="648"/>
      <c r="I42" s="241"/>
      <c r="J42" s="242"/>
      <c r="K42" s="242"/>
      <c r="L42" s="243"/>
      <c r="M42" s="242"/>
      <c r="N42" s="242"/>
      <c r="O42" s="242"/>
      <c r="P42" s="243"/>
      <c r="Q42" s="97">
        <f t="shared" si="4"/>
        <v>0</v>
      </c>
    </row>
    <row r="43" spans="2:17" x14ac:dyDescent="0.25">
      <c r="B43" s="216"/>
      <c r="C43" s="235"/>
      <c r="D43" s="703" t="s">
        <v>51</v>
      </c>
      <c r="E43" s="731"/>
      <c r="F43" s="731"/>
      <c r="G43" s="731"/>
      <c r="H43" s="732"/>
      <c r="I43" s="217">
        <f>SUM(I44:I46)</f>
        <v>0</v>
      </c>
      <c r="J43" s="218">
        <f t="shared" ref="J43:P43" si="10">SUM(J44:J46)</f>
        <v>0</v>
      </c>
      <c r="K43" s="218">
        <f t="shared" si="10"/>
        <v>0</v>
      </c>
      <c r="L43" s="219">
        <f t="shared" si="10"/>
        <v>0</v>
      </c>
      <c r="M43" s="218">
        <f t="shared" si="10"/>
        <v>0</v>
      </c>
      <c r="N43" s="218">
        <f t="shared" si="10"/>
        <v>0</v>
      </c>
      <c r="O43" s="218">
        <f t="shared" si="10"/>
        <v>0</v>
      </c>
      <c r="P43" s="219">
        <f t="shared" si="10"/>
        <v>0</v>
      </c>
      <c r="Q43" s="87">
        <f t="shared" si="4"/>
        <v>0</v>
      </c>
    </row>
    <row r="44" spans="2:17" x14ac:dyDescent="0.25">
      <c r="B44" s="220"/>
      <c r="C44" s="235"/>
      <c r="D44" s="236"/>
      <c r="E44" s="628" t="s">
        <v>262</v>
      </c>
      <c r="F44" s="629"/>
      <c r="G44" s="629"/>
      <c r="H44" s="630"/>
      <c r="I44" s="222"/>
      <c r="J44" s="223"/>
      <c r="K44" s="223"/>
      <c r="L44" s="224"/>
      <c r="M44" s="223"/>
      <c r="N44" s="223"/>
      <c r="O44" s="223"/>
      <c r="P44" s="224"/>
      <c r="Q44" s="64">
        <f t="shared" si="4"/>
        <v>0</v>
      </c>
    </row>
    <row r="45" spans="2:17" x14ac:dyDescent="0.25">
      <c r="B45" s="220"/>
      <c r="C45" s="235"/>
      <c r="D45" s="236"/>
      <c r="E45" s="631"/>
      <c r="F45" s="632"/>
      <c r="G45" s="632"/>
      <c r="H45" s="633"/>
      <c r="I45" s="237"/>
      <c r="J45" s="238"/>
      <c r="K45" s="238"/>
      <c r="L45" s="239"/>
      <c r="M45" s="238"/>
      <c r="N45" s="238"/>
      <c r="O45" s="238"/>
      <c r="P45" s="239"/>
      <c r="Q45" s="107">
        <f t="shared" si="4"/>
        <v>0</v>
      </c>
    </row>
    <row r="46" spans="2:17" x14ac:dyDescent="0.25">
      <c r="B46" s="220"/>
      <c r="C46" s="235"/>
      <c r="D46" s="240"/>
      <c r="E46" s="646"/>
      <c r="F46" s="647"/>
      <c r="G46" s="647"/>
      <c r="H46" s="648"/>
      <c r="I46" s="241"/>
      <c r="J46" s="242"/>
      <c r="K46" s="242"/>
      <c r="L46" s="243"/>
      <c r="M46" s="242"/>
      <c r="N46" s="242"/>
      <c r="O46" s="242"/>
      <c r="P46" s="243"/>
      <c r="Q46" s="97">
        <f t="shared" si="4"/>
        <v>0</v>
      </c>
    </row>
    <row r="47" spans="2:17" x14ac:dyDescent="0.25">
      <c r="B47" s="216"/>
      <c r="C47" s="235"/>
      <c r="D47" s="733" t="s">
        <v>54</v>
      </c>
      <c r="E47" s="731"/>
      <c r="F47" s="731"/>
      <c r="G47" s="731"/>
      <c r="H47" s="732"/>
      <c r="I47" s="217">
        <f>SUM(I48:I52)</f>
        <v>0</v>
      </c>
      <c r="J47" s="218">
        <f t="shared" ref="J47:P47" si="11">SUM(J48:J52)</f>
        <v>0</v>
      </c>
      <c r="K47" s="218">
        <f t="shared" si="11"/>
        <v>0</v>
      </c>
      <c r="L47" s="219">
        <f t="shared" si="11"/>
        <v>0</v>
      </c>
      <c r="M47" s="218">
        <f t="shared" si="11"/>
        <v>0</v>
      </c>
      <c r="N47" s="218">
        <f t="shared" si="11"/>
        <v>0</v>
      </c>
      <c r="O47" s="218">
        <f t="shared" si="11"/>
        <v>0</v>
      </c>
      <c r="P47" s="219">
        <f t="shared" si="11"/>
        <v>0</v>
      </c>
      <c r="Q47" s="87">
        <f t="shared" si="4"/>
        <v>0</v>
      </c>
    </row>
    <row r="48" spans="2:17" x14ac:dyDescent="0.25">
      <c r="B48" s="220"/>
      <c r="C48" s="236"/>
      <c r="D48" s="628" t="s">
        <v>266</v>
      </c>
      <c r="E48" s="629"/>
      <c r="F48" s="629"/>
      <c r="G48" s="629"/>
      <c r="H48" s="630"/>
      <c r="I48" s="222"/>
      <c r="J48" s="223"/>
      <c r="K48" s="223"/>
      <c r="L48" s="224"/>
      <c r="M48" s="223"/>
      <c r="N48" s="223"/>
      <c r="O48" s="223"/>
      <c r="P48" s="224"/>
      <c r="Q48" s="64">
        <f t="shared" si="4"/>
        <v>0</v>
      </c>
    </row>
    <row r="49" spans="2:17" x14ac:dyDescent="0.25">
      <c r="B49" s="220"/>
      <c r="C49" s="236"/>
      <c r="D49" s="631" t="s">
        <v>267</v>
      </c>
      <c r="E49" s="632"/>
      <c r="F49" s="632"/>
      <c r="G49" s="632"/>
      <c r="H49" s="633"/>
      <c r="I49" s="248"/>
      <c r="J49" s="249"/>
      <c r="K49" s="249"/>
      <c r="L49" s="250"/>
      <c r="M49" s="249"/>
      <c r="N49" s="249"/>
      <c r="O49" s="249"/>
      <c r="P49" s="250"/>
      <c r="Q49" s="107">
        <f t="shared" si="4"/>
        <v>0</v>
      </c>
    </row>
    <row r="50" spans="2:17" x14ac:dyDescent="0.25">
      <c r="B50" s="220"/>
      <c r="C50" s="236"/>
      <c r="D50" s="631"/>
      <c r="E50" s="632"/>
      <c r="F50" s="632"/>
      <c r="G50" s="632"/>
      <c r="H50" s="633"/>
      <c r="I50" s="225"/>
      <c r="J50" s="226"/>
      <c r="K50" s="226"/>
      <c r="L50" s="227"/>
      <c r="M50" s="226"/>
      <c r="N50" s="226"/>
      <c r="O50" s="226"/>
      <c r="P50" s="227"/>
      <c r="Q50" s="107">
        <f t="shared" si="4"/>
        <v>0</v>
      </c>
    </row>
    <row r="51" spans="2:17" x14ac:dyDescent="0.25">
      <c r="B51" s="220"/>
      <c r="C51" s="221"/>
      <c r="D51" s="631"/>
      <c r="E51" s="632"/>
      <c r="F51" s="632"/>
      <c r="G51" s="632"/>
      <c r="H51" s="633"/>
      <c r="I51" s="225"/>
      <c r="J51" s="226"/>
      <c r="K51" s="226"/>
      <c r="L51" s="227"/>
      <c r="M51" s="226"/>
      <c r="N51" s="226"/>
      <c r="O51" s="226"/>
      <c r="P51" s="227"/>
      <c r="Q51" s="107">
        <f t="shared" si="4"/>
        <v>0</v>
      </c>
    </row>
    <row r="52" spans="2:17" ht="14.25" thickBot="1" x14ac:dyDescent="0.3">
      <c r="B52" s="251"/>
      <c r="C52" s="252"/>
      <c r="D52" s="652"/>
      <c r="E52" s="653"/>
      <c r="F52" s="653"/>
      <c r="G52" s="653"/>
      <c r="H52" s="655"/>
      <c r="I52" s="253"/>
      <c r="J52" s="254"/>
      <c r="K52" s="254"/>
      <c r="L52" s="255"/>
      <c r="M52" s="254"/>
      <c r="N52" s="254"/>
      <c r="O52" s="254"/>
      <c r="P52" s="255"/>
      <c r="Q52" s="74">
        <f t="shared" si="4"/>
        <v>0</v>
      </c>
    </row>
  </sheetData>
  <mergeCells count="48">
    <mergeCell ref="D28:H28"/>
    <mergeCell ref="D29:H29"/>
    <mergeCell ref="D30:H30"/>
    <mergeCell ref="D16:H16"/>
    <mergeCell ref="D17:H17"/>
    <mergeCell ref="D27:H27"/>
    <mergeCell ref="D23:H23"/>
    <mergeCell ref="D24:H24"/>
    <mergeCell ref="D25:H25"/>
    <mergeCell ref="D26:H26"/>
    <mergeCell ref="D22:H22"/>
    <mergeCell ref="D21:H21"/>
    <mergeCell ref="D20:H20"/>
    <mergeCell ref="D19:H19"/>
    <mergeCell ref="D18:H18"/>
    <mergeCell ref="E45:H45"/>
    <mergeCell ref="D51:H51"/>
    <mergeCell ref="D31:H31"/>
    <mergeCell ref="D32:H32"/>
    <mergeCell ref="D33:H33"/>
    <mergeCell ref="D49:H49"/>
    <mergeCell ref="D52:H52"/>
    <mergeCell ref="C34:H34"/>
    <mergeCell ref="D35:H35"/>
    <mergeCell ref="D39:H39"/>
    <mergeCell ref="D48:H48"/>
    <mergeCell ref="D50:H50"/>
    <mergeCell ref="E46:H46"/>
    <mergeCell ref="E41:H41"/>
    <mergeCell ref="E42:H42"/>
    <mergeCell ref="D43:H43"/>
    <mergeCell ref="D47:H47"/>
    <mergeCell ref="E37:H37"/>
    <mergeCell ref="E38:H38"/>
    <mergeCell ref="E36:H36"/>
    <mergeCell ref="E40:H40"/>
    <mergeCell ref="E44:H44"/>
    <mergeCell ref="Q4:Q5"/>
    <mergeCell ref="B6:H6"/>
    <mergeCell ref="D8:H8"/>
    <mergeCell ref="D11:H11"/>
    <mergeCell ref="C15:H15"/>
    <mergeCell ref="C7:H7"/>
    <mergeCell ref="D14:H14"/>
    <mergeCell ref="D12:H12"/>
    <mergeCell ref="D13:H13"/>
    <mergeCell ref="D9:H9"/>
    <mergeCell ref="D10:H10"/>
  </mergeCells>
  <phoneticPr fontId="2"/>
  <pageMargins left="0.70866141732283472" right="0.70866141732283472" top="0.74803149606299213" bottom="0.7480314960629921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（添付１）財務３表</vt:lpstr>
      <vt:lpstr>（添付１－①）事業費内訳</vt:lpstr>
      <vt:lpstr>（添付１ー②）設計計画</vt:lpstr>
      <vt:lpstr>（添付１－③）工事計画</vt:lpstr>
      <vt:lpstr>（添付１ー④）断水計画</vt:lpstr>
      <vt:lpstr>（添付１ー⑤）SPC経費</vt:lpstr>
      <vt:lpstr>'（添付１）財務３表'!Print_Area</vt:lpstr>
      <vt:lpstr>'（添付１－①）事業費内訳'!Print_Area</vt:lpstr>
      <vt:lpstr>'（添付１ー②）設計計画'!Print_Area</vt:lpstr>
      <vt:lpstr>'（添付１ー④）断水計画'!Print_Area</vt:lpstr>
      <vt:lpstr>'（添付１ー⑤）SPC経費'!Print_Area</vt:lpstr>
      <vt:lpstr>'（添付１－③）工事計画'!Print_Area</vt:lpstr>
      <vt:lpstr>'（添付１ー②）設計計画'!Print_Titles</vt:lpstr>
      <vt:lpstr>'（添付１－③）工事計画'!Print_Titles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2023-05-01T11:45:44Z</cp:lastPrinted>
  <dcterms:created xsi:type="dcterms:W3CDTF">2023-03-01T00:18:04Z</dcterms:created>
  <dcterms:modified xsi:type="dcterms:W3CDTF">2023-05-09T06:54:42Z</dcterms:modified>
</cp:coreProperties>
</file>