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defaultThemeVersion="124226"/>
  <xr:revisionPtr revIDLastSave="0" documentId="13_ncr:1_{46C3F684-D71D-4886-BE60-6E85B8B88374}" xr6:coauthVersionLast="47" xr6:coauthVersionMax="47" xr10:uidLastSave="{00000000-0000-0000-0000-000000000000}"/>
  <bookViews>
    <workbookView xWindow="20370" yWindow="-1830" windowWidth="29040" windowHeight="15720" xr2:uid="{00000000-000D-0000-FFFF-FFFF00000000}"/>
  </bookViews>
  <sheets>
    <sheet name="予算事業一覧" sheetId="4" r:id="rId1"/>
  </sheets>
  <definedNames>
    <definedName name="_xlnm.Print_Area" localSheetId="0">予算事業一覧!$A$1:$I$70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6" i="4" l="1"/>
  <c r="C52" i="4"/>
  <c r="C48" i="4"/>
  <c r="C44" i="4"/>
  <c r="C38" i="4"/>
  <c r="C34" i="4"/>
  <c r="C30" i="4"/>
  <c r="C28" i="4"/>
  <c r="C26" i="4"/>
  <c r="C24" i="4"/>
  <c r="C20" i="4"/>
  <c r="C18" i="4"/>
  <c r="C16" i="4"/>
  <c r="C10" i="4"/>
  <c r="C14" i="4"/>
  <c r="C12" i="4"/>
  <c r="F32" i="4"/>
  <c r="G56" i="4" l="1"/>
  <c r="G52" i="4"/>
  <c r="G48" i="4"/>
  <c r="G44" i="4"/>
  <c r="G38" i="4"/>
  <c r="G34" i="4"/>
  <c r="G30" i="4"/>
  <c r="G28" i="4"/>
  <c r="G26" i="4"/>
  <c r="G24" i="4"/>
  <c r="G20" i="4"/>
  <c r="G18" i="4"/>
  <c r="G16" i="4"/>
  <c r="G14" i="4"/>
  <c r="G12" i="4"/>
  <c r="G10" i="4"/>
  <c r="F58" i="4"/>
  <c r="E58" i="4"/>
  <c r="G58" i="4" l="1"/>
  <c r="F54" i="4"/>
  <c r="F50" i="4"/>
  <c r="F46" i="4"/>
  <c r="E54" i="4"/>
  <c r="E50" i="4"/>
  <c r="E46" i="4"/>
  <c r="F40" i="4"/>
  <c r="F36" i="4"/>
  <c r="E40" i="4"/>
  <c r="E36" i="4"/>
  <c r="E32" i="4"/>
  <c r="G32" i="4" s="1"/>
  <c r="E22" i="4"/>
  <c r="F22" i="4"/>
  <c r="F60" i="4" s="1"/>
  <c r="E60" i="4" l="1"/>
  <c r="G50" i="4"/>
  <c r="G54" i="4"/>
  <c r="G36" i="4"/>
  <c r="G40" i="4"/>
  <c r="G46" i="4"/>
  <c r="G22" i="4"/>
  <c r="G60" i="4" l="1"/>
</calcChain>
</file>

<file path=xl/sharedStrings.xml><?xml version="1.0" encoding="utf-8"?>
<sst xmlns="http://schemas.openxmlformats.org/spreadsheetml/2006/main" count="109" uniqueCount="44">
  <si>
    <t>　</t>
  </si>
  <si>
    <t>予算事業一覧</t>
    <rPh sb="4" eb="6">
      <t>イチラン</t>
    </rPh>
    <phoneticPr fontId="16"/>
  </si>
  <si>
    <t>所属名　水道局　</t>
    <rPh sb="0" eb="2">
      <t>ショゾク</t>
    </rPh>
    <rPh sb="2" eb="3">
      <t>メイ</t>
    </rPh>
    <rPh sb="4" eb="6">
      <t>スイドウ</t>
    </rPh>
    <rPh sb="6" eb="7">
      <t>キョク</t>
    </rPh>
    <phoneticPr fontId="16"/>
  </si>
  <si>
    <t>(単位：千円)</t>
    <phoneticPr fontId="16"/>
  </si>
  <si>
    <t>通し</t>
    <phoneticPr fontId="16"/>
  </si>
  <si>
    <t>科 目</t>
    <rPh sb="0" eb="1">
      <t>カ</t>
    </rPh>
    <rPh sb="2" eb="3">
      <t>メ</t>
    </rPh>
    <phoneticPr fontId="16"/>
  </si>
  <si>
    <t>事  業  名</t>
    <phoneticPr fontId="16"/>
  </si>
  <si>
    <t>担 当 課</t>
    <rPh sb="0" eb="1">
      <t>タン</t>
    </rPh>
    <rPh sb="2" eb="3">
      <t>トウ</t>
    </rPh>
    <rPh sb="4" eb="5">
      <t>カ</t>
    </rPh>
    <phoneticPr fontId="16"/>
  </si>
  <si>
    <t>増  減</t>
    <rPh sb="0" eb="1">
      <t>ゾウ</t>
    </rPh>
    <rPh sb="3" eb="4">
      <t>ゲン</t>
    </rPh>
    <phoneticPr fontId="16"/>
  </si>
  <si>
    <t>備  考</t>
    <phoneticPr fontId="16"/>
  </si>
  <si>
    <t>番号</t>
    <phoneticPr fontId="16"/>
  </si>
  <si>
    <t>当 初 ①</t>
    <phoneticPr fontId="16"/>
  </si>
  <si>
    <t>（② - ①）</t>
    <phoneticPr fontId="16"/>
  </si>
  <si>
    <t>収益的支出</t>
    <rPh sb="0" eb="2">
      <t>シュウエキ</t>
    </rPh>
    <rPh sb="2" eb="3">
      <t>テキ</t>
    </rPh>
    <rPh sb="3" eb="5">
      <t>シシュツ</t>
    </rPh>
    <phoneticPr fontId="19"/>
  </si>
  <si>
    <t>経理課</t>
    <rPh sb="0" eb="2">
      <t>ケイリ</t>
    </rPh>
    <rPh sb="2" eb="3">
      <t>カ</t>
    </rPh>
    <phoneticPr fontId="19"/>
  </si>
  <si>
    <t>　　</t>
  </si>
  <si>
    <t>出</t>
    <rPh sb="0" eb="1">
      <t>デ</t>
    </rPh>
    <phoneticPr fontId="16"/>
  </si>
  <si>
    <t>税</t>
    <rPh sb="0" eb="1">
      <t>ゼイ</t>
    </rPh>
    <phoneticPr fontId="16"/>
  </si>
  <si>
    <t>営業費用計</t>
    <rPh sb="0" eb="2">
      <t>エイギョウ</t>
    </rPh>
    <rPh sb="2" eb="4">
      <t>ヒヨウ</t>
    </rPh>
    <rPh sb="4" eb="5">
      <t>ケイ</t>
    </rPh>
    <phoneticPr fontId="16"/>
  </si>
  <si>
    <t>区CM出</t>
    <rPh sb="0" eb="1">
      <t>ク</t>
    </rPh>
    <rPh sb="3" eb="4">
      <t>デ</t>
    </rPh>
    <phoneticPr fontId="19"/>
  </si>
  <si>
    <t>区CM税</t>
    <rPh sb="0" eb="1">
      <t>ク</t>
    </rPh>
    <rPh sb="3" eb="4">
      <t>ゼイ</t>
    </rPh>
    <phoneticPr fontId="19"/>
  </si>
  <si>
    <t>営業外費用計</t>
    <rPh sb="0" eb="3">
      <t>エイギョウガイ</t>
    </rPh>
    <rPh sb="3" eb="5">
      <t>ヒヨウ</t>
    </rPh>
    <rPh sb="5" eb="6">
      <t>ケイ</t>
    </rPh>
    <phoneticPr fontId="16"/>
  </si>
  <si>
    <t>予備費計</t>
    <rPh sb="0" eb="3">
      <t>ヨビヒ</t>
    </rPh>
    <rPh sb="3" eb="4">
      <t>ケイ</t>
    </rPh>
    <phoneticPr fontId="16"/>
  </si>
  <si>
    <t>資本的支出</t>
    <rPh sb="0" eb="2">
      <t>シホン</t>
    </rPh>
    <rPh sb="2" eb="3">
      <t>テキ</t>
    </rPh>
    <rPh sb="3" eb="5">
      <t>シシュツ</t>
    </rPh>
    <phoneticPr fontId="19"/>
  </si>
  <si>
    <t>建設改良費計</t>
    <rPh sb="0" eb="2">
      <t>ケンセツ</t>
    </rPh>
    <rPh sb="2" eb="4">
      <t>カイリョウ</t>
    </rPh>
    <rPh sb="4" eb="5">
      <t>ヒ</t>
    </rPh>
    <rPh sb="5" eb="6">
      <t>ケイ</t>
    </rPh>
    <phoneticPr fontId="16"/>
  </si>
  <si>
    <t>償還金計</t>
    <rPh sb="0" eb="3">
      <t>ショウカンキン</t>
    </rPh>
    <rPh sb="3" eb="4">
      <t>ケイ</t>
    </rPh>
    <phoneticPr fontId="16"/>
  </si>
  <si>
    <t>会計計</t>
    <rPh sb="0" eb="2">
      <t>カイケイ</t>
    </rPh>
    <rPh sb="2" eb="3">
      <t>ケイ</t>
    </rPh>
    <phoneticPr fontId="16"/>
  </si>
  <si>
    <t>特別損失計</t>
    <rPh sb="0" eb="2">
      <t>トクベツ</t>
    </rPh>
    <rPh sb="2" eb="4">
      <t>ソンシツ</t>
    </rPh>
    <rPh sb="4" eb="5">
      <t>ケイ</t>
    </rPh>
    <phoneticPr fontId="16"/>
  </si>
  <si>
    <t>会計名　　工業用水道事業会計　　</t>
    <rPh sb="0" eb="2">
      <t>カイケイ</t>
    </rPh>
    <rPh sb="2" eb="3">
      <t>メイ</t>
    </rPh>
    <rPh sb="5" eb="8">
      <t>コウギョウヨウ</t>
    </rPh>
    <rPh sb="8" eb="10">
      <t>スイドウ</t>
    </rPh>
    <rPh sb="10" eb="12">
      <t>ジギョウ</t>
    </rPh>
    <rPh sb="12" eb="14">
      <t>カイケイ</t>
    </rPh>
    <phoneticPr fontId="16"/>
  </si>
  <si>
    <t>投資計</t>
    <rPh sb="0" eb="2">
      <t>トウシ</t>
    </rPh>
    <rPh sb="2" eb="3">
      <t>ケイ</t>
    </rPh>
    <phoneticPr fontId="16"/>
  </si>
  <si>
    <t>7 年 度</t>
    <phoneticPr fontId="2"/>
  </si>
  <si>
    <t>経理課</t>
    <rPh sb="0" eb="3">
      <t>ケイリカ</t>
    </rPh>
    <phoneticPr fontId="2"/>
  </si>
  <si>
    <t>国庫補助金返還金計</t>
    <rPh sb="0" eb="5">
      <t>コッコホジョキン</t>
    </rPh>
    <rPh sb="5" eb="8">
      <t>ヘンカンキン</t>
    </rPh>
    <rPh sb="8" eb="9">
      <t>ケイ</t>
    </rPh>
    <phoneticPr fontId="16"/>
  </si>
  <si>
    <t>8 年 度</t>
    <phoneticPr fontId="2"/>
  </si>
  <si>
    <t>予 算 案 ②</t>
  </si>
  <si>
    <t>(款-項)</t>
    <rPh sb="1" eb="2">
      <t>カン</t>
    </rPh>
    <rPh sb="3" eb="4">
      <t>コウ</t>
    </rPh>
    <phoneticPr fontId="16"/>
  </si>
  <si>
    <t>1-1</t>
    <phoneticPr fontId="2"/>
  </si>
  <si>
    <t>1-1</t>
    <phoneticPr fontId="2"/>
  </si>
  <si>
    <t>1-2</t>
    <phoneticPr fontId="2"/>
  </si>
  <si>
    <t>1-2</t>
    <phoneticPr fontId="2"/>
  </si>
  <si>
    <t>1-3</t>
    <phoneticPr fontId="2"/>
  </si>
  <si>
    <t>1-4</t>
    <phoneticPr fontId="16"/>
  </si>
  <si>
    <t>1-4</t>
    <phoneticPr fontId="2"/>
  </si>
  <si>
    <t>（様式4）</t>
    <rPh sb="1" eb="3">
      <t>ヨウシキ</t>
    </rPh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</si>
</sst>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;&quot;△ &quot;#,##0"/>
    <numFmt numFmtId="177" formatCode="0_ "/>
    <numFmt numFmtId="178" formatCode="\(#,##0\)"/>
    <numFmt numFmtId="179" formatCode="\(#,##0\);\(&quot;△ &quot;#,##0\)"/>
  </numFmts>
  <fonts count="25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明朝"/>
      <family val="1"/>
      <charset val="128"/>
    </font>
    <font>
      <sz val="14"/>
      <name val="ＭＳ 明朝"/>
      <family val="1"/>
    </font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scheme val="minor"/>
    </font>
    <font>
      <sz val="14"/>
      <name val="ＭＳ 明朝"/>
      <family val="1"/>
      <charset val="128"/>
    </font>
    <font>
      <sz val="10.5"/>
      <name val="明朝体"/>
      <family val="3"/>
      <charset val="128"/>
    </font>
    <font>
      <sz val="10.5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6"/>
      <name val="明朝体"/>
      <family val="3"/>
      <charset val="128"/>
    </font>
    <font>
      <u/>
      <sz val="10.5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sz val="10.5"/>
      <name val="ＭＳ Ｐゴシック"/>
      <family val="3"/>
      <charset val="128"/>
    </font>
    <font>
      <u/>
      <sz val="11"/>
      <name val="ＭＳ Ｐゴシック"/>
      <family val="3"/>
      <charset val="128"/>
    </font>
    <font>
      <strike/>
      <sz val="10.5"/>
      <name val="ＭＳ Ｐゴシック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u/>
      <sz val="10"/>
      <color theme="10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2">
    <xf numFmtId="0" fontId="0" fillId="0" borderId="0">
      <alignment vertical="center"/>
    </xf>
    <xf numFmtId="9" fontId="3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4" fillId="0" borderId="0"/>
    <xf numFmtId="0" fontId="8" fillId="0" borderId="0"/>
    <xf numFmtId="0" fontId="7" fillId="0" borderId="0"/>
    <xf numFmtId="0" fontId="9" fillId="0" borderId="0">
      <alignment vertical="center"/>
    </xf>
    <xf numFmtId="0" fontId="9" fillId="0" borderId="0">
      <alignment vertical="center"/>
    </xf>
    <xf numFmtId="0" fontId="10" fillId="0" borderId="0"/>
    <xf numFmtId="0" fontId="10" fillId="0" borderId="0"/>
    <xf numFmtId="0" fontId="3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1" fillId="0" borderId="0"/>
    <xf numFmtId="0" fontId="12" fillId="0" borderId="0"/>
    <xf numFmtId="0" fontId="5" fillId="0" borderId="0"/>
    <xf numFmtId="38" fontId="5" fillId="0" borderId="0" applyFont="0" applyFill="0" applyBorder="0" applyAlignment="0" applyProtection="0"/>
    <xf numFmtId="0" fontId="5" fillId="0" borderId="0"/>
    <xf numFmtId="0" fontId="23" fillId="0" borderId="0" applyNumberFormat="0" applyFill="0" applyBorder="0" applyAlignment="0" applyProtection="0">
      <alignment vertical="center"/>
    </xf>
  </cellStyleXfs>
  <cellXfs count="93">
    <xf numFmtId="0" fontId="0" fillId="0" borderId="0" xfId="0">
      <alignment vertical="center"/>
    </xf>
    <xf numFmtId="0" fontId="13" fillId="0" borderId="0" xfId="27" applyFont="1" applyAlignment="1">
      <alignment vertical="center"/>
    </xf>
    <xf numFmtId="0" fontId="13" fillId="0" borderId="0" xfId="27" applyFont="1" applyAlignment="1">
      <alignment horizontal="center" vertical="center"/>
    </xf>
    <xf numFmtId="0" fontId="15" fillId="0" borderId="0" xfId="27" applyFont="1" applyAlignment="1">
      <alignment vertical="center"/>
    </xf>
    <xf numFmtId="0" fontId="17" fillId="0" borderId="0" xfId="27" applyFont="1" applyAlignment="1">
      <alignment horizontal="left" vertical="center"/>
    </xf>
    <xf numFmtId="0" fontId="17" fillId="0" borderId="0" xfId="27" applyFont="1" applyAlignment="1">
      <alignment horizontal="right" vertical="center"/>
    </xf>
    <xf numFmtId="0" fontId="18" fillId="0" borderId="0" xfId="27" applyFont="1" applyAlignment="1">
      <alignment horizontal="right" vertical="center" wrapText="1"/>
    </xf>
    <xf numFmtId="0" fontId="18" fillId="0" borderId="0" xfId="27" applyFont="1" applyAlignment="1">
      <alignment horizontal="right" vertical="center"/>
    </xf>
    <xf numFmtId="0" fontId="14" fillId="0" borderId="2" xfId="27" applyFont="1" applyBorder="1" applyAlignment="1">
      <alignment horizontal="center" vertical="center"/>
    </xf>
    <xf numFmtId="0" fontId="14" fillId="0" borderId="3" xfId="27" applyFont="1" applyBorder="1" applyAlignment="1">
      <alignment horizontal="center" vertical="center"/>
    </xf>
    <xf numFmtId="0" fontId="14" fillId="0" borderId="4" xfId="27" applyFont="1" applyBorder="1" applyAlignment="1">
      <alignment horizontal="center" vertical="center"/>
    </xf>
    <xf numFmtId="0" fontId="14" fillId="0" borderId="7" xfId="27" applyFont="1" applyBorder="1" applyAlignment="1">
      <alignment horizontal="center" vertical="center"/>
    </xf>
    <xf numFmtId="0" fontId="14" fillId="0" borderId="8" xfId="27" applyFont="1" applyBorder="1" applyAlignment="1">
      <alignment horizontal="center" vertical="center"/>
    </xf>
    <xf numFmtId="0" fontId="14" fillId="0" borderId="9" xfId="27" applyFont="1" applyBorder="1" applyAlignment="1">
      <alignment horizontal="center" vertical="center"/>
    </xf>
    <xf numFmtId="0" fontId="20" fillId="0" borderId="14" xfId="28" applyFont="1" applyBorder="1"/>
    <xf numFmtId="0" fontId="20" fillId="0" borderId="11" xfId="28" applyFont="1" applyBorder="1"/>
    <xf numFmtId="176" fontId="20" fillId="0" borderId="14" xfId="27" applyNumberFormat="1" applyFont="1" applyBorder="1" applyAlignment="1">
      <alignment horizontal="right" vertical="center" shrinkToFit="1"/>
    </xf>
    <xf numFmtId="178" fontId="20" fillId="0" borderId="11" xfId="27" applyNumberFormat="1" applyFont="1" applyBorder="1" applyAlignment="1">
      <alignment vertical="center" shrinkToFit="1"/>
    </xf>
    <xf numFmtId="179" fontId="20" fillId="0" borderId="11" xfId="27" applyNumberFormat="1" applyFont="1" applyBorder="1" applyAlignment="1">
      <alignment vertical="center" shrinkToFit="1"/>
    </xf>
    <xf numFmtId="38" fontId="20" fillId="0" borderId="14" xfId="29" applyFont="1" applyBorder="1" applyAlignment="1"/>
    <xf numFmtId="179" fontId="20" fillId="0" borderId="25" xfId="27" applyNumberFormat="1" applyFont="1" applyBorder="1" applyAlignment="1">
      <alignment vertical="center" shrinkToFit="1"/>
    </xf>
    <xf numFmtId="0" fontId="20" fillId="0" borderId="0" xfId="27" applyFont="1" applyAlignment="1">
      <alignment vertical="center"/>
    </xf>
    <xf numFmtId="0" fontId="20" fillId="0" borderId="0" xfId="27" applyFont="1" applyAlignment="1">
      <alignment horizontal="right" vertical="center"/>
    </xf>
    <xf numFmtId="0" fontId="20" fillId="0" borderId="0" xfId="27" applyFont="1" applyAlignment="1">
      <alignment horizontal="left" vertical="center"/>
    </xf>
    <xf numFmtId="0" fontId="20" fillId="0" borderId="0" xfId="27" applyFont="1" applyAlignment="1">
      <alignment horizontal="center" vertical="center"/>
    </xf>
    <xf numFmtId="0" fontId="6" fillId="0" borderId="10" xfId="27" applyFont="1" applyBorder="1" applyAlignment="1">
      <alignment horizontal="center" vertical="center"/>
    </xf>
    <xf numFmtId="0" fontId="6" fillId="0" borderId="26" xfId="27" applyFont="1" applyBorder="1" applyAlignment="1">
      <alignment horizontal="center" vertical="center"/>
    </xf>
    <xf numFmtId="0" fontId="20" fillId="0" borderId="27" xfId="28" applyFont="1" applyBorder="1"/>
    <xf numFmtId="0" fontId="6" fillId="0" borderId="0" xfId="27" applyFont="1" applyAlignment="1">
      <alignment vertical="center"/>
    </xf>
    <xf numFmtId="0" fontId="5" fillId="0" borderId="0" xfId="30" applyAlignment="1">
      <alignment vertical="center"/>
    </xf>
    <xf numFmtId="0" fontId="5" fillId="0" borderId="0" xfId="30"/>
    <xf numFmtId="0" fontId="5" fillId="0" borderId="0" xfId="30" applyAlignment="1">
      <alignment horizontal="center"/>
    </xf>
    <xf numFmtId="0" fontId="22" fillId="0" borderId="0" xfId="27" applyFont="1" applyAlignment="1">
      <alignment vertical="center"/>
    </xf>
    <xf numFmtId="0" fontId="5" fillId="0" borderId="0" xfId="30" applyAlignment="1">
      <alignment horizontal="center" vertical="center"/>
    </xf>
    <xf numFmtId="0" fontId="5" fillId="0" borderId="0" xfId="30" applyAlignment="1">
      <alignment horizontal="left" vertical="center"/>
    </xf>
    <xf numFmtId="0" fontId="21" fillId="0" borderId="0" xfId="30" applyFont="1" applyAlignment="1">
      <alignment horizontal="left" vertical="center"/>
    </xf>
    <xf numFmtId="0" fontId="18" fillId="0" borderId="1" xfId="27" applyFont="1" applyBorder="1" applyAlignment="1">
      <alignment horizontal="right" vertical="center" wrapText="1"/>
    </xf>
    <xf numFmtId="0" fontId="14" fillId="0" borderId="4" xfId="27" applyFont="1" applyBorder="1" applyAlignment="1">
      <alignment horizontal="center" vertical="center"/>
    </xf>
    <xf numFmtId="0" fontId="14" fillId="0" borderId="9" xfId="27" applyFont="1" applyBorder="1" applyAlignment="1">
      <alignment horizontal="center" vertical="center"/>
    </xf>
    <xf numFmtId="0" fontId="14" fillId="0" borderId="4" xfId="27" applyFont="1" applyBorder="1" applyAlignment="1">
      <alignment horizontal="center" vertical="center" wrapText="1"/>
    </xf>
    <xf numFmtId="0" fontId="14" fillId="0" borderId="5" xfId="27" applyFont="1" applyBorder="1" applyAlignment="1">
      <alignment horizontal="center" vertical="center"/>
    </xf>
    <xf numFmtId="0" fontId="14" fillId="0" borderId="6" xfId="27" applyFont="1" applyBorder="1" applyAlignment="1">
      <alignment horizontal="center" vertical="center"/>
    </xf>
    <xf numFmtId="0" fontId="14" fillId="0" borderId="10" xfId="27" applyFont="1" applyBorder="1" applyAlignment="1">
      <alignment horizontal="center" vertical="center"/>
    </xf>
    <xf numFmtId="0" fontId="14" fillId="0" borderId="11" xfId="27" applyFont="1" applyBorder="1" applyAlignment="1">
      <alignment horizontal="center" vertical="center"/>
    </xf>
    <xf numFmtId="0" fontId="14" fillId="0" borderId="12" xfId="27" applyFont="1" applyBorder="1" applyAlignment="1">
      <alignment horizontal="left" vertical="center"/>
    </xf>
    <xf numFmtId="0" fontId="14" fillId="0" borderId="13" xfId="27" applyFont="1" applyBorder="1" applyAlignment="1">
      <alignment horizontal="left" vertical="center"/>
    </xf>
    <xf numFmtId="0" fontId="14" fillId="0" borderId="15" xfId="27" applyFont="1" applyBorder="1" applyAlignment="1">
      <alignment horizontal="left" vertical="center"/>
    </xf>
    <xf numFmtId="0" fontId="14" fillId="0" borderId="16" xfId="27" applyFont="1" applyBorder="1" applyAlignment="1">
      <alignment horizontal="left" vertical="center"/>
    </xf>
    <xf numFmtId="0" fontId="13" fillId="0" borderId="13" xfId="27" applyFont="1" applyBorder="1" applyAlignment="1">
      <alignment horizontal="center" vertical="center"/>
    </xf>
    <xf numFmtId="0" fontId="13" fillId="0" borderId="14" xfId="27" applyFont="1" applyBorder="1" applyAlignment="1">
      <alignment horizontal="center" vertical="center"/>
    </xf>
    <xf numFmtId="0" fontId="13" fillId="0" borderId="16" xfId="27" applyFont="1" applyBorder="1" applyAlignment="1">
      <alignment horizontal="center" vertical="center"/>
    </xf>
    <xf numFmtId="0" fontId="13" fillId="0" borderId="11" xfId="27" applyFont="1" applyBorder="1" applyAlignment="1">
      <alignment horizontal="center" vertical="center"/>
    </xf>
    <xf numFmtId="176" fontId="20" fillId="0" borderId="18" xfId="27" applyNumberFormat="1" applyFont="1" applyBorder="1" applyAlignment="1">
      <alignment horizontal="right" vertical="center" shrinkToFit="1"/>
    </xf>
    <xf numFmtId="176" fontId="20" fillId="0" borderId="9" xfId="27" applyNumberFormat="1" applyFont="1" applyBorder="1" applyAlignment="1">
      <alignment horizontal="right" vertical="center" shrinkToFit="1"/>
    </xf>
    <xf numFmtId="0" fontId="6" fillId="0" borderId="19" xfId="27" applyFont="1" applyBorder="1" applyAlignment="1">
      <alignment horizontal="center" vertical="center"/>
    </xf>
    <xf numFmtId="0" fontId="6" fillId="0" borderId="10" xfId="27" applyFont="1" applyBorder="1" applyAlignment="1">
      <alignment horizontal="center" vertical="center"/>
    </xf>
    <xf numFmtId="176" fontId="14" fillId="0" borderId="17" xfId="27" applyNumberFormat="1" applyFont="1" applyBorder="1" applyAlignment="1">
      <alignment horizontal="center" vertical="center" wrapText="1"/>
    </xf>
    <xf numFmtId="176" fontId="14" fillId="0" borderId="7" xfId="27" applyNumberFormat="1" applyFont="1" applyBorder="1" applyAlignment="1">
      <alignment horizontal="center" vertical="center" wrapText="1"/>
    </xf>
    <xf numFmtId="49" fontId="14" fillId="0" borderId="18" xfId="27" applyNumberFormat="1" applyFont="1" applyBorder="1" applyAlignment="1">
      <alignment horizontal="center" vertical="center"/>
    </xf>
    <xf numFmtId="49" fontId="14" fillId="0" borderId="9" xfId="27" applyNumberFormat="1" applyFont="1" applyBorder="1" applyAlignment="1">
      <alignment horizontal="center" vertical="center"/>
    </xf>
    <xf numFmtId="0" fontId="24" fillId="0" borderId="18" xfId="31" applyFont="1" applyBorder="1" applyAlignment="1">
      <alignment horizontal="left" vertical="center"/>
    </xf>
    <xf numFmtId="0" fontId="24" fillId="0" borderId="9" xfId="31" applyFont="1" applyBorder="1" applyAlignment="1">
      <alignment horizontal="left" vertical="center"/>
    </xf>
    <xf numFmtId="176" fontId="14" fillId="0" borderId="18" xfId="27" applyNumberFormat="1" applyFont="1" applyBorder="1" applyAlignment="1">
      <alignment horizontal="center" vertical="center" wrapText="1"/>
    </xf>
    <xf numFmtId="176" fontId="14" fillId="0" borderId="9" xfId="27" applyNumberFormat="1" applyFont="1" applyBorder="1" applyAlignment="1">
      <alignment horizontal="center" vertical="center" wrapText="1"/>
    </xf>
    <xf numFmtId="0" fontId="24" fillId="0" borderId="18" xfId="31" applyFont="1" applyBorder="1" applyAlignment="1">
      <alignment horizontal="left" vertical="center" wrapText="1"/>
    </xf>
    <xf numFmtId="0" fontId="24" fillId="0" borderId="9" xfId="31" applyFont="1" applyBorder="1" applyAlignment="1">
      <alignment horizontal="left" vertical="center" wrapText="1"/>
    </xf>
    <xf numFmtId="177" fontId="14" fillId="0" borderId="18" xfId="27" quotePrefix="1" applyNumberFormat="1" applyFont="1" applyBorder="1" applyAlignment="1">
      <alignment horizontal="center" vertical="center"/>
    </xf>
    <xf numFmtId="177" fontId="14" fillId="0" borderId="9" xfId="27" applyNumberFormat="1" applyFont="1" applyBorder="1" applyAlignment="1">
      <alignment horizontal="center" vertical="center"/>
    </xf>
    <xf numFmtId="177" fontId="14" fillId="0" borderId="12" xfId="27" applyNumberFormat="1" applyFont="1" applyBorder="1" applyAlignment="1">
      <alignment horizontal="center" vertical="center"/>
    </xf>
    <xf numFmtId="177" fontId="14" fillId="0" borderId="13" xfId="27" applyNumberFormat="1" applyFont="1" applyBorder="1" applyAlignment="1">
      <alignment horizontal="center" vertical="center"/>
    </xf>
    <xf numFmtId="177" fontId="14" fillId="0" borderId="20" xfId="27" applyNumberFormat="1" applyFont="1" applyBorder="1" applyAlignment="1">
      <alignment horizontal="center" vertical="center"/>
    </xf>
    <xf numFmtId="177" fontId="14" fillId="0" borderId="15" xfId="27" applyNumberFormat="1" applyFont="1" applyBorder="1" applyAlignment="1">
      <alignment horizontal="center" vertical="center"/>
    </xf>
    <xf numFmtId="177" fontId="14" fillId="0" borderId="16" xfId="27" applyNumberFormat="1" applyFont="1" applyBorder="1" applyAlignment="1">
      <alignment horizontal="center" vertical="center"/>
    </xf>
    <xf numFmtId="177" fontId="14" fillId="0" borderId="8" xfId="27" applyNumberFormat="1" applyFont="1" applyBorder="1" applyAlignment="1">
      <alignment horizontal="center" vertical="center"/>
    </xf>
    <xf numFmtId="0" fontId="20" fillId="0" borderId="13" xfId="27" applyFont="1" applyBorder="1" applyAlignment="1">
      <alignment horizontal="center" vertical="center"/>
    </xf>
    <xf numFmtId="0" fontId="20" fillId="0" borderId="14" xfId="27" applyFont="1" applyBorder="1" applyAlignment="1">
      <alignment horizontal="center" vertical="center"/>
    </xf>
    <xf numFmtId="0" fontId="20" fillId="0" borderId="16" xfId="27" applyFont="1" applyBorder="1" applyAlignment="1">
      <alignment horizontal="center" vertical="center"/>
    </xf>
    <xf numFmtId="0" fontId="20" fillId="0" borderId="11" xfId="27" applyFont="1" applyBorder="1" applyAlignment="1">
      <alignment horizontal="center" vertical="center"/>
    </xf>
    <xf numFmtId="49" fontId="14" fillId="0" borderId="18" xfId="27" quotePrefix="1" applyNumberFormat="1" applyFont="1" applyBorder="1" applyAlignment="1">
      <alignment horizontal="center" vertical="center"/>
    </xf>
    <xf numFmtId="0" fontId="14" fillId="0" borderId="12" xfId="27" applyFont="1" applyBorder="1" applyAlignment="1">
      <alignment horizontal="center" vertical="center"/>
    </xf>
    <xf numFmtId="0" fontId="14" fillId="0" borderId="13" xfId="27" applyFont="1" applyBorder="1" applyAlignment="1">
      <alignment horizontal="center" vertical="center"/>
    </xf>
    <xf numFmtId="0" fontId="14" fillId="0" borderId="20" xfId="27" applyFont="1" applyBorder="1" applyAlignment="1">
      <alignment horizontal="center" vertical="center"/>
    </xf>
    <xf numFmtId="0" fontId="14" fillId="0" borderId="21" xfId="27" applyFont="1" applyBorder="1" applyAlignment="1">
      <alignment horizontal="center" vertical="center"/>
    </xf>
    <xf numFmtId="0" fontId="14" fillId="0" borderId="1" xfId="27" applyFont="1" applyBorder="1" applyAlignment="1">
      <alignment horizontal="center" vertical="center"/>
    </xf>
    <xf numFmtId="0" fontId="14" fillId="0" borderId="22" xfId="27" applyFont="1" applyBorder="1" applyAlignment="1">
      <alignment horizontal="center" vertical="center"/>
    </xf>
    <xf numFmtId="176" fontId="20" fillId="0" borderId="23" xfId="27" applyNumberFormat="1" applyFont="1" applyBorder="1" applyAlignment="1">
      <alignment horizontal="right" vertical="center" shrinkToFit="1"/>
    </xf>
    <xf numFmtId="0" fontId="6" fillId="0" borderId="24" xfId="27" applyFont="1" applyBorder="1" applyAlignment="1">
      <alignment horizontal="center" vertical="center"/>
    </xf>
    <xf numFmtId="0" fontId="20" fillId="0" borderId="0" xfId="27" applyFont="1" applyAlignment="1">
      <alignment horizontal="right" vertical="center"/>
    </xf>
    <xf numFmtId="177" fontId="14" fillId="0" borderId="29" xfId="27" applyNumberFormat="1" applyFont="1" applyBorder="1" applyAlignment="1">
      <alignment horizontal="center" vertical="center"/>
    </xf>
    <xf numFmtId="177" fontId="24" fillId="0" borderId="18" xfId="31" applyNumberFormat="1" applyFont="1" applyBorder="1" applyAlignment="1">
      <alignment horizontal="left" vertical="center"/>
    </xf>
    <xf numFmtId="177" fontId="24" fillId="0" borderId="9" xfId="31" applyNumberFormat="1" applyFont="1" applyBorder="1" applyAlignment="1">
      <alignment horizontal="left" vertical="center"/>
    </xf>
    <xf numFmtId="177" fontId="14" fillId="0" borderId="28" xfId="27" applyNumberFormat="1" applyFont="1" applyBorder="1" applyAlignment="1">
      <alignment horizontal="center" vertical="center"/>
    </xf>
    <xf numFmtId="176" fontId="20" fillId="0" borderId="28" xfId="27" applyNumberFormat="1" applyFont="1" applyBorder="1" applyAlignment="1">
      <alignment horizontal="right" vertical="center" shrinkToFit="1"/>
    </xf>
  </cellXfs>
  <cellStyles count="32">
    <cellStyle name="パーセント 2" xfId="1" xr:uid="{00000000-0005-0000-0000-000000000000}"/>
    <cellStyle name="ハイパーリンク" xfId="31" builtinId="8"/>
    <cellStyle name="桁区切り 2" xfId="2" xr:uid="{00000000-0005-0000-0000-000001000000}"/>
    <cellStyle name="桁区切り 2 2" xfId="3" xr:uid="{00000000-0005-0000-0000-000002000000}"/>
    <cellStyle name="桁区切り 2 3" xfId="29" xr:uid="{00000000-0005-0000-0000-000003000000}"/>
    <cellStyle name="桁区切り 3" xfId="4" xr:uid="{00000000-0005-0000-0000-000004000000}"/>
    <cellStyle name="桁区切り 4" xfId="5" xr:uid="{00000000-0005-0000-0000-000005000000}"/>
    <cellStyle name="桁区切り 5" xfId="6" xr:uid="{00000000-0005-0000-0000-000006000000}"/>
    <cellStyle name="桁区切り 6" xfId="7" xr:uid="{00000000-0005-0000-0000-000007000000}"/>
    <cellStyle name="標準" xfId="0" builtinId="0"/>
    <cellStyle name="標準 10" xfId="8" xr:uid="{00000000-0005-0000-0000-000009000000}"/>
    <cellStyle name="標準 11" xfId="9" xr:uid="{00000000-0005-0000-0000-00000A000000}"/>
    <cellStyle name="標準 12" xfId="10" xr:uid="{00000000-0005-0000-0000-00000B000000}"/>
    <cellStyle name="標準 13" xfId="11" xr:uid="{00000000-0005-0000-0000-00000C000000}"/>
    <cellStyle name="標準 14" xfId="12" xr:uid="{00000000-0005-0000-0000-00000D000000}"/>
    <cellStyle name="標準 15" xfId="13" xr:uid="{00000000-0005-0000-0000-00000E000000}"/>
    <cellStyle name="標準 16" xfId="14" xr:uid="{00000000-0005-0000-0000-00000F000000}"/>
    <cellStyle name="標準 17" xfId="28" xr:uid="{00000000-0005-0000-0000-000010000000}"/>
    <cellStyle name="標準 2" xfId="15" xr:uid="{00000000-0005-0000-0000-000011000000}"/>
    <cellStyle name="標準 2 2" xfId="30" xr:uid="{00000000-0005-0000-0000-000012000000}"/>
    <cellStyle name="標準 3" xfId="16" xr:uid="{00000000-0005-0000-0000-000013000000}"/>
    <cellStyle name="標準 4" xfId="17" xr:uid="{00000000-0005-0000-0000-000014000000}"/>
    <cellStyle name="標準 4 2" xfId="18" xr:uid="{00000000-0005-0000-0000-000015000000}"/>
    <cellStyle name="標準 5" xfId="19" xr:uid="{00000000-0005-0000-0000-000016000000}"/>
    <cellStyle name="標準 5 2" xfId="20" xr:uid="{00000000-0005-0000-0000-000017000000}"/>
    <cellStyle name="標準 6" xfId="21" xr:uid="{00000000-0005-0000-0000-000018000000}"/>
    <cellStyle name="標準 6 2" xfId="22" xr:uid="{00000000-0005-0000-0000-000019000000}"/>
    <cellStyle name="標準 7" xfId="23" xr:uid="{00000000-0005-0000-0000-00001A000000}"/>
    <cellStyle name="標準 8" xfId="24" xr:uid="{00000000-0005-0000-0000-00001B000000}"/>
    <cellStyle name="標準 9" xfId="25" xr:uid="{00000000-0005-0000-0000-00001C000000}"/>
    <cellStyle name="標準_③予算事業別調書(目次様式)" xfId="27" xr:uid="{00000000-0005-0000-0000-00001D000000}"/>
    <cellStyle name="未定義" xfId="26" xr:uid="{00000000-0005-0000-0000-00001E000000}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K72"/>
  <sheetViews>
    <sheetView showGridLines="0" tabSelected="1" view="pageBreakPreview" topLeftCell="A54" zoomScaleNormal="100" zoomScaleSheetLayoutView="100" workbookViewId="0">
      <selection activeCell="O76" sqref="O76"/>
    </sheetView>
  </sheetViews>
  <sheetFormatPr defaultColWidth="8.625" defaultRowHeight="18" customHeight="1"/>
  <cols>
    <col min="1" max="1" width="3.75" style="1" customWidth="1"/>
    <col min="2" max="2" width="12.5" style="1" customWidth="1"/>
    <col min="3" max="3" width="23.75" style="1" customWidth="1"/>
    <col min="4" max="4" width="17.5" style="1" customWidth="1"/>
    <col min="5" max="5" width="12.5" style="1" customWidth="1"/>
    <col min="6" max="7" width="12.5" style="2" customWidth="1"/>
    <col min="8" max="8" width="6.25" style="1" customWidth="1"/>
    <col min="9" max="9" width="9.375" style="1" customWidth="1"/>
    <col min="10" max="10" width="3.25" style="1" bestFit="1" customWidth="1"/>
    <col min="11" max="11" width="7.375" style="1" bestFit="1" customWidth="1"/>
    <col min="12" max="12" width="2.875" style="1" customWidth="1"/>
    <col min="13" max="221" width="8.625" style="1" customWidth="1"/>
    <col min="222" max="16384" width="8.625" style="1"/>
  </cols>
  <sheetData>
    <row r="1" spans="1:10" ht="18" customHeight="1">
      <c r="A1" s="3" t="s">
        <v>1</v>
      </c>
      <c r="B1" s="3"/>
      <c r="G1" s="1"/>
      <c r="H1" s="87" t="s">
        <v>43</v>
      </c>
      <c r="I1" s="87"/>
    </row>
    <row r="2" spans="1:10" ht="15" customHeight="1">
      <c r="G2" s="1"/>
    </row>
    <row r="3" spans="1:10" ht="18" customHeight="1">
      <c r="A3" s="4" t="s">
        <v>28</v>
      </c>
      <c r="B3" s="4"/>
      <c r="F3" s="4"/>
      <c r="G3" s="4"/>
      <c r="I3" s="5" t="s">
        <v>2</v>
      </c>
    </row>
    <row r="4" spans="1:10" ht="10.5" customHeight="1">
      <c r="F4" s="4"/>
      <c r="G4" s="4"/>
    </row>
    <row r="5" spans="1:10" ht="27" customHeight="1" thickBot="1">
      <c r="E5" s="36"/>
      <c r="F5" s="36"/>
      <c r="G5" s="6"/>
      <c r="I5" s="7" t="s">
        <v>3</v>
      </c>
    </row>
    <row r="6" spans="1:10" ht="15" customHeight="1">
      <c r="A6" s="8" t="s">
        <v>4</v>
      </c>
      <c r="B6" s="9" t="s">
        <v>5</v>
      </c>
      <c r="C6" s="37" t="s">
        <v>6</v>
      </c>
      <c r="D6" s="39" t="s">
        <v>7</v>
      </c>
      <c r="E6" s="10" t="s">
        <v>30</v>
      </c>
      <c r="F6" s="10" t="s">
        <v>33</v>
      </c>
      <c r="G6" s="10" t="s">
        <v>8</v>
      </c>
      <c r="H6" s="40" t="s">
        <v>9</v>
      </c>
      <c r="I6" s="41"/>
    </row>
    <row r="7" spans="1:10" ht="15" customHeight="1">
      <c r="A7" s="11" t="s">
        <v>10</v>
      </c>
      <c r="B7" s="12" t="s">
        <v>35</v>
      </c>
      <c r="C7" s="38"/>
      <c r="D7" s="38"/>
      <c r="E7" s="13" t="s">
        <v>11</v>
      </c>
      <c r="F7" s="13" t="s">
        <v>34</v>
      </c>
      <c r="G7" s="13" t="s">
        <v>12</v>
      </c>
      <c r="H7" s="42"/>
      <c r="I7" s="43"/>
    </row>
    <row r="8" spans="1:10" ht="15" customHeight="1">
      <c r="A8" s="44" t="s">
        <v>13</v>
      </c>
      <c r="B8" s="45"/>
      <c r="C8" s="45"/>
      <c r="D8" s="48"/>
      <c r="E8" s="48"/>
      <c r="F8" s="48"/>
      <c r="G8" s="48"/>
      <c r="H8" s="48"/>
      <c r="I8" s="49"/>
    </row>
    <row r="9" spans="1:10" ht="15" customHeight="1">
      <c r="A9" s="46"/>
      <c r="B9" s="47"/>
      <c r="C9" s="47"/>
      <c r="D9" s="50"/>
      <c r="E9" s="50"/>
      <c r="F9" s="50"/>
      <c r="G9" s="50"/>
      <c r="H9" s="50"/>
      <c r="I9" s="51"/>
    </row>
    <row r="10" spans="1:10" ht="15" customHeight="1">
      <c r="A10" s="56">
        <v>1</v>
      </c>
      <c r="B10" s="58" t="s">
        <v>36</v>
      </c>
      <c r="C10" s="60" t="str">
        <f>HYPERLINK("https://www.city.osaka.lg.jp/suido/cmsfiles/contents/0000667/667498/kousui01.xlsx","浄水送水費")</f>
        <v>浄水送水費</v>
      </c>
      <c r="D10" s="62" t="s">
        <v>14</v>
      </c>
      <c r="E10" s="52">
        <v>1892</v>
      </c>
      <c r="F10" s="52">
        <v>2957</v>
      </c>
      <c r="G10" s="52">
        <f>F10-E10</f>
        <v>1065</v>
      </c>
      <c r="H10" s="54" t="s">
        <v>15</v>
      </c>
      <c r="I10" s="14"/>
      <c r="J10" s="1" t="s">
        <v>16</v>
      </c>
    </row>
    <row r="11" spans="1:10" ht="15" customHeight="1">
      <c r="A11" s="57"/>
      <c r="B11" s="59"/>
      <c r="C11" s="61"/>
      <c r="D11" s="63"/>
      <c r="E11" s="53"/>
      <c r="F11" s="53"/>
      <c r="G11" s="53"/>
      <c r="H11" s="55"/>
      <c r="I11" s="15"/>
      <c r="J11" s="1" t="s">
        <v>17</v>
      </c>
    </row>
    <row r="12" spans="1:10" ht="15" customHeight="1">
      <c r="A12" s="56">
        <v>2</v>
      </c>
      <c r="B12" s="58" t="s">
        <v>37</v>
      </c>
      <c r="C12" s="60" t="str">
        <f>HYPERLINK("https://www.city.osaka.lg.jp/suido/cmsfiles/contents/0000667/667498/kousui02.xlsx","配水費")</f>
        <v>配水費</v>
      </c>
      <c r="D12" s="62" t="s">
        <v>14</v>
      </c>
      <c r="E12" s="52">
        <v>557</v>
      </c>
      <c r="F12" s="52">
        <v>2475</v>
      </c>
      <c r="G12" s="52">
        <f>F12-E12</f>
        <v>1918</v>
      </c>
      <c r="H12" s="54" t="s">
        <v>15</v>
      </c>
      <c r="I12" s="14"/>
      <c r="J12" s="1" t="s">
        <v>16</v>
      </c>
    </row>
    <row r="13" spans="1:10" ht="15" customHeight="1">
      <c r="A13" s="57"/>
      <c r="B13" s="59"/>
      <c r="C13" s="61"/>
      <c r="D13" s="63"/>
      <c r="E13" s="53"/>
      <c r="F13" s="53"/>
      <c r="G13" s="53"/>
      <c r="H13" s="55"/>
      <c r="I13" s="15"/>
      <c r="J13" s="1" t="s">
        <v>17</v>
      </c>
    </row>
    <row r="14" spans="1:10" ht="15" customHeight="1">
      <c r="A14" s="56">
        <v>3</v>
      </c>
      <c r="B14" s="58" t="s">
        <v>37</v>
      </c>
      <c r="C14" s="64" t="str">
        <f>HYPERLINK("https://www.city.osaka.lg.jp/suido/cmsfiles/contents/0000667/667498/kousui03.xlsx","受託工事費")</f>
        <v>受託工事費</v>
      </c>
      <c r="D14" s="62" t="s">
        <v>14</v>
      </c>
      <c r="E14" s="52">
        <v>3615</v>
      </c>
      <c r="F14" s="52">
        <v>13379</v>
      </c>
      <c r="G14" s="52">
        <f>F14-E14</f>
        <v>9764</v>
      </c>
      <c r="H14" s="54" t="s">
        <v>15</v>
      </c>
      <c r="I14" s="14"/>
      <c r="J14" s="1" t="s">
        <v>16</v>
      </c>
    </row>
    <row r="15" spans="1:10" ht="15" customHeight="1">
      <c r="A15" s="57"/>
      <c r="B15" s="59"/>
      <c r="C15" s="65"/>
      <c r="D15" s="63"/>
      <c r="E15" s="53"/>
      <c r="F15" s="53"/>
      <c r="G15" s="53"/>
      <c r="H15" s="55"/>
      <c r="I15" s="15"/>
      <c r="J15" s="1" t="s">
        <v>17</v>
      </c>
    </row>
    <row r="16" spans="1:10" ht="15" customHeight="1">
      <c r="A16" s="56">
        <v>4</v>
      </c>
      <c r="B16" s="58" t="s">
        <v>37</v>
      </c>
      <c r="C16" s="60" t="str">
        <f>HYPERLINK("https://www.city.osaka.lg.jp/suido/cmsfiles/contents/0000667/667498/kousui04.xlsx","総係費")</f>
        <v>総係費</v>
      </c>
      <c r="D16" s="62" t="s">
        <v>14</v>
      </c>
      <c r="E16" s="52">
        <v>2154</v>
      </c>
      <c r="F16" s="52">
        <v>1911</v>
      </c>
      <c r="G16" s="52">
        <f>F16-E16</f>
        <v>-243</v>
      </c>
      <c r="H16" s="54" t="s">
        <v>15</v>
      </c>
      <c r="I16" s="14"/>
      <c r="J16" s="1" t="s">
        <v>16</v>
      </c>
    </row>
    <row r="17" spans="1:10" ht="15" customHeight="1">
      <c r="A17" s="57"/>
      <c r="B17" s="59"/>
      <c r="C17" s="61"/>
      <c r="D17" s="63"/>
      <c r="E17" s="53"/>
      <c r="F17" s="53"/>
      <c r="G17" s="53"/>
      <c r="H17" s="55"/>
      <c r="I17" s="15"/>
      <c r="J17" s="1" t="s">
        <v>17</v>
      </c>
    </row>
    <row r="18" spans="1:10" ht="15" customHeight="1">
      <c r="A18" s="56">
        <v>5</v>
      </c>
      <c r="B18" s="58" t="s">
        <v>37</v>
      </c>
      <c r="C18" s="60" t="str">
        <f>HYPERLINK("https://www.city.osaka.lg.jp/suido/cmsfiles/contents/0000667/667498/kousui05.xlsx","減価償却費")</f>
        <v>減価償却費</v>
      </c>
      <c r="D18" s="62" t="s">
        <v>14</v>
      </c>
      <c r="E18" s="52">
        <v>407698</v>
      </c>
      <c r="F18" s="52">
        <v>405807</v>
      </c>
      <c r="G18" s="52">
        <f>F18-E18</f>
        <v>-1891</v>
      </c>
      <c r="H18" s="54" t="s">
        <v>15</v>
      </c>
      <c r="I18" s="14"/>
      <c r="J18" s="1" t="s">
        <v>16</v>
      </c>
    </row>
    <row r="19" spans="1:10" ht="15" customHeight="1">
      <c r="A19" s="57"/>
      <c r="B19" s="59"/>
      <c r="C19" s="61"/>
      <c r="D19" s="63"/>
      <c r="E19" s="53"/>
      <c r="F19" s="53"/>
      <c r="G19" s="53"/>
      <c r="H19" s="55"/>
      <c r="I19" s="15"/>
      <c r="J19" s="1" t="s">
        <v>17</v>
      </c>
    </row>
    <row r="20" spans="1:10" ht="15" customHeight="1">
      <c r="A20" s="56">
        <v>6</v>
      </c>
      <c r="B20" s="58" t="s">
        <v>37</v>
      </c>
      <c r="C20" s="64" t="str">
        <f>HYPERLINK("https://www.city.osaka.lg.jp/suido/cmsfiles/contents/0000667/667498/kousui06.xlsx","資産減耗費")</f>
        <v>資産減耗費</v>
      </c>
      <c r="D20" s="62" t="s">
        <v>14</v>
      </c>
      <c r="E20" s="52">
        <v>12399</v>
      </c>
      <c r="F20" s="52">
        <v>12103</v>
      </c>
      <c r="G20" s="52">
        <f>F20-E20</f>
        <v>-296</v>
      </c>
      <c r="H20" s="54" t="s">
        <v>15</v>
      </c>
      <c r="I20" s="14"/>
      <c r="J20" s="1" t="s">
        <v>16</v>
      </c>
    </row>
    <row r="21" spans="1:10" ht="15" customHeight="1">
      <c r="A21" s="57"/>
      <c r="B21" s="59"/>
      <c r="C21" s="65"/>
      <c r="D21" s="63"/>
      <c r="E21" s="53"/>
      <c r="F21" s="53"/>
      <c r="G21" s="53"/>
      <c r="H21" s="55"/>
      <c r="I21" s="15"/>
      <c r="J21" s="1" t="s">
        <v>17</v>
      </c>
    </row>
    <row r="22" spans="1:10" ht="15" customHeight="1">
      <c r="A22" s="68" t="s">
        <v>18</v>
      </c>
      <c r="B22" s="69"/>
      <c r="C22" s="69"/>
      <c r="D22" s="70"/>
      <c r="E22" s="52">
        <f>SUM(E10:E21)</f>
        <v>428315</v>
      </c>
      <c r="F22" s="52">
        <f>SUM(F10:F21)</f>
        <v>438632</v>
      </c>
      <c r="G22" s="52">
        <f>F22-E22</f>
        <v>10317</v>
      </c>
      <c r="H22" s="54"/>
      <c r="I22" s="14"/>
    </row>
    <row r="23" spans="1:10" ht="15" customHeight="1">
      <c r="A23" s="71"/>
      <c r="B23" s="72"/>
      <c r="C23" s="72"/>
      <c r="D23" s="73"/>
      <c r="E23" s="53"/>
      <c r="F23" s="53"/>
      <c r="G23" s="53"/>
      <c r="H23" s="55"/>
      <c r="I23" s="15"/>
    </row>
    <row r="24" spans="1:10" ht="15" customHeight="1">
      <c r="A24" s="56">
        <v>7</v>
      </c>
      <c r="B24" s="66" t="s">
        <v>38</v>
      </c>
      <c r="C24" s="64" t="str">
        <f>HYPERLINK("https://www.city.osaka.lg.jp/suido/cmsfiles/contents/0000667/667498/kousui07.xlsx","支払利息及び企業債取扱諸費")</f>
        <v>支払利息及び企業債取扱諸費</v>
      </c>
      <c r="D24" s="62" t="s">
        <v>14</v>
      </c>
      <c r="E24" s="52">
        <v>1012</v>
      </c>
      <c r="F24" s="52">
        <v>673</v>
      </c>
      <c r="G24" s="52">
        <f>F24-E24</f>
        <v>-339</v>
      </c>
      <c r="H24" s="54"/>
      <c r="I24" s="16"/>
      <c r="J24" s="1" t="s">
        <v>16</v>
      </c>
    </row>
    <row r="25" spans="1:10" ht="15" customHeight="1">
      <c r="A25" s="57"/>
      <c r="B25" s="67"/>
      <c r="C25" s="65"/>
      <c r="D25" s="63"/>
      <c r="E25" s="53"/>
      <c r="F25" s="53"/>
      <c r="G25" s="53"/>
      <c r="H25" s="55"/>
      <c r="I25" s="17"/>
      <c r="J25" s="1" t="s">
        <v>17</v>
      </c>
    </row>
    <row r="26" spans="1:10" ht="15" customHeight="1">
      <c r="A26" s="56">
        <v>8</v>
      </c>
      <c r="B26" s="66" t="s">
        <v>39</v>
      </c>
      <c r="C26" s="64" t="str">
        <f>HYPERLINK("https://www.city.osaka.lg.jp/suido/cmsfiles/contents/0000667/667498/kousui08.xlsx","水道事業会計分担金")</f>
        <v>水道事業会計分担金</v>
      </c>
      <c r="D26" s="62" t="s">
        <v>14</v>
      </c>
      <c r="E26" s="52">
        <v>27987</v>
      </c>
      <c r="F26" s="52">
        <v>43571</v>
      </c>
      <c r="G26" s="52">
        <f>F26-E26</f>
        <v>15584</v>
      </c>
      <c r="H26" s="54"/>
      <c r="I26" s="14"/>
      <c r="J26" s="1" t="s">
        <v>16</v>
      </c>
    </row>
    <row r="27" spans="1:10" ht="15" customHeight="1">
      <c r="A27" s="57"/>
      <c r="B27" s="67"/>
      <c r="C27" s="65"/>
      <c r="D27" s="63"/>
      <c r="E27" s="53"/>
      <c r="F27" s="53"/>
      <c r="G27" s="53"/>
      <c r="H27" s="55"/>
      <c r="I27" s="18"/>
      <c r="J27" s="1" t="s">
        <v>17</v>
      </c>
    </row>
    <row r="28" spans="1:10" ht="15" customHeight="1">
      <c r="A28" s="56">
        <v>9</v>
      </c>
      <c r="B28" s="66" t="s">
        <v>39</v>
      </c>
      <c r="C28" s="64" t="str">
        <f>HYPERLINK("https://www.city.osaka.lg.jp/suido/cmsfiles/contents/0000667/667498/kousui09.xlsx","消費税及び地方消費税納付額")</f>
        <v>消費税及び地方消費税納付額</v>
      </c>
      <c r="D28" s="62" t="s">
        <v>14</v>
      </c>
      <c r="E28" s="52">
        <v>2000</v>
      </c>
      <c r="F28" s="52">
        <v>4438</v>
      </c>
      <c r="G28" s="52">
        <f>F28-E28</f>
        <v>2438</v>
      </c>
      <c r="H28" s="54" t="s">
        <v>15</v>
      </c>
      <c r="I28" s="14"/>
      <c r="J28" s="1" t="s">
        <v>16</v>
      </c>
    </row>
    <row r="29" spans="1:10" ht="15" customHeight="1">
      <c r="A29" s="57"/>
      <c r="B29" s="67"/>
      <c r="C29" s="65"/>
      <c r="D29" s="63"/>
      <c r="E29" s="53"/>
      <c r="F29" s="53"/>
      <c r="G29" s="53"/>
      <c r="H29" s="55"/>
      <c r="I29" s="15"/>
      <c r="J29" s="1" t="s">
        <v>17</v>
      </c>
    </row>
    <row r="30" spans="1:10" ht="15" customHeight="1">
      <c r="A30" s="56">
        <v>10</v>
      </c>
      <c r="B30" s="66" t="s">
        <v>39</v>
      </c>
      <c r="C30" s="60" t="str">
        <f>HYPERLINK("https://www.city.osaka.lg.jp/suido/cmsfiles/contents/0000667/667498/kousui10.xlsx","雑支出")</f>
        <v>雑支出</v>
      </c>
      <c r="D30" s="62" t="s">
        <v>14</v>
      </c>
      <c r="E30" s="52">
        <v>35490</v>
      </c>
      <c r="F30" s="52">
        <v>59257</v>
      </c>
      <c r="G30" s="52">
        <f>F30-E30</f>
        <v>23767</v>
      </c>
      <c r="H30" s="54" t="s">
        <v>15</v>
      </c>
      <c r="I30" s="14"/>
      <c r="J30" s="1" t="s">
        <v>16</v>
      </c>
    </row>
    <row r="31" spans="1:10" ht="15" customHeight="1">
      <c r="A31" s="57"/>
      <c r="B31" s="67"/>
      <c r="C31" s="61"/>
      <c r="D31" s="63"/>
      <c r="E31" s="53"/>
      <c r="F31" s="53"/>
      <c r="G31" s="53"/>
      <c r="H31" s="55"/>
      <c r="I31" s="15"/>
      <c r="J31" s="1" t="s">
        <v>17</v>
      </c>
    </row>
    <row r="32" spans="1:10" ht="15" customHeight="1">
      <c r="A32" s="68" t="s">
        <v>21</v>
      </c>
      <c r="B32" s="69"/>
      <c r="C32" s="69"/>
      <c r="D32" s="70"/>
      <c r="E32" s="52">
        <f>SUM(E24:E31)</f>
        <v>66489</v>
      </c>
      <c r="F32" s="52">
        <f>SUM(F24:F31)</f>
        <v>107939</v>
      </c>
      <c r="G32" s="52">
        <f>F32-E32</f>
        <v>41450</v>
      </c>
      <c r="H32" s="54"/>
      <c r="I32" s="14"/>
    </row>
    <row r="33" spans="1:10" ht="15" customHeight="1">
      <c r="A33" s="71"/>
      <c r="B33" s="72"/>
      <c r="C33" s="72"/>
      <c r="D33" s="73"/>
      <c r="E33" s="53"/>
      <c r="F33" s="53"/>
      <c r="G33" s="53"/>
      <c r="H33" s="55"/>
      <c r="I33" s="15"/>
    </row>
    <row r="34" spans="1:10" ht="15" customHeight="1">
      <c r="A34" s="56">
        <v>11</v>
      </c>
      <c r="B34" s="66" t="s">
        <v>40</v>
      </c>
      <c r="C34" s="64" t="str">
        <f>HYPERLINK("https://www.city.osaka.lg.jp/suido/cmsfiles/contents/0000667/667498/kousui11.xlsx","特別損失")</f>
        <v>特別損失</v>
      </c>
      <c r="D34" s="62" t="s">
        <v>14</v>
      </c>
      <c r="E34" s="52">
        <v>31207</v>
      </c>
      <c r="F34" s="52">
        <v>38104</v>
      </c>
      <c r="G34" s="52">
        <f>F34-E34</f>
        <v>6897</v>
      </c>
      <c r="H34" s="54" t="s">
        <v>15</v>
      </c>
      <c r="I34" s="14"/>
      <c r="J34" s="1" t="s">
        <v>16</v>
      </c>
    </row>
    <row r="35" spans="1:10" ht="15" customHeight="1">
      <c r="A35" s="57"/>
      <c r="B35" s="67"/>
      <c r="C35" s="65"/>
      <c r="D35" s="63"/>
      <c r="E35" s="53"/>
      <c r="F35" s="53"/>
      <c r="G35" s="53"/>
      <c r="H35" s="55"/>
      <c r="I35" s="15"/>
      <c r="J35" s="1" t="s">
        <v>17</v>
      </c>
    </row>
    <row r="36" spans="1:10" ht="15" customHeight="1">
      <c r="A36" s="68" t="s">
        <v>27</v>
      </c>
      <c r="B36" s="69"/>
      <c r="C36" s="69"/>
      <c r="D36" s="70"/>
      <c r="E36" s="52">
        <f>SUM(E34)</f>
        <v>31207</v>
      </c>
      <c r="F36" s="52">
        <f>SUM(F34)</f>
        <v>38104</v>
      </c>
      <c r="G36" s="52">
        <f>F36-E36</f>
        <v>6897</v>
      </c>
      <c r="H36" s="54"/>
      <c r="I36" s="14"/>
    </row>
    <row r="37" spans="1:10" ht="15" customHeight="1">
      <c r="A37" s="71"/>
      <c r="B37" s="72"/>
      <c r="C37" s="72"/>
      <c r="D37" s="73"/>
      <c r="E37" s="53"/>
      <c r="F37" s="53"/>
      <c r="G37" s="53"/>
      <c r="H37" s="55"/>
      <c r="I37" s="15"/>
    </row>
    <row r="38" spans="1:10" ht="15" customHeight="1">
      <c r="A38" s="56">
        <v>12</v>
      </c>
      <c r="B38" s="78" t="s">
        <v>41</v>
      </c>
      <c r="C38" s="64" t="str">
        <f>HYPERLINK("https://www.city.osaka.lg.jp/suido/cmsfiles/contents/0000667/667498/kousui12.xlsx","予備費")</f>
        <v>予備費</v>
      </c>
      <c r="D38" s="62" t="s">
        <v>14</v>
      </c>
      <c r="E38" s="52">
        <v>2000</v>
      </c>
      <c r="F38" s="52">
        <v>2000</v>
      </c>
      <c r="G38" s="52">
        <f>F38-E38</f>
        <v>0</v>
      </c>
      <c r="H38" s="54" t="s">
        <v>15</v>
      </c>
      <c r="I38" s="14"/>
      <c r="J38" s="1" t="s">
        <v>16</v>
      </c>
    </row>
    <row r="39" spans="1:10" ht="15" customHeight="1">
      <c r="A39" s="57"/>
      <c r="B39" s="59"/>
      <c r="C39" s="65"/>
      <c r="D39" s="63"/>
      <c r="E39" s="53"/>
      <c r="F39" s="53"/>
      <c r="G39" s="53"/>
      <c r="H39" s="55"/>
      <c r="I39" s="15"/>
      <c r="J39" s="1" t="s">
        <v>17</v>
      </c>
    </row>
    <row r="40" spans="1:10" ht="15" customHeight="1">
      <c r="A40" s="68" t="s">
        <v>22</v>
      </c>
      <c r="B40" s="69"/>
      <c r="C40" s="69"/>
      <c r="D40" s="70"/>
      <c r="E40" s="52">
        <f>SUM(E38)</f>
        <v>2000</v>
      </c>
      <c r="F40" s="52">
        <f>SUM(F38)</f>
        <v>2000</v>
      </c>
      <c r="G40" s="52">
        <f>F40-E40</f>
        <v>0</v>
      </c>
      <c r="H40" s="54"/>
      <c r="I40" s="14"/>
    </row>
    <row r="41" spans="1:10" ht="15" customHeight="1">
      <c r="A41" s="71"/>
      <c r="B41" s="72"/>
      <c r="C41" s="72"/>
      <c r="D41" s="73"/>
      <c r="E41" s="53"/>
      <c r="F41" s="53"/>
      <c r="G41" s="53"/>
      <c r="H41" s="55"/>
      <c r="I41" s="15"/>
    </row>
    <row r="42" spans="1:10" ht="15" customHeight="1">
      <c r="A42" s="44" t="s">
        <v>23</v>
      </c>
      <c r="B42" s="45"/>
      <c r="C42" s="45"/>
      <c r="D42" s="45"/>
      <c r="E42" s="74"/>
      <c r="F42" s="74"/>
      <c r="G42" s="74"/>
      <c r="H42" s="74"/>
      <c r="I42" s="75"/>
    </row>
    <row r="43" spans="1:10" ht="15" customHeight="1">
      <c r="A43" s="46"/>
      <c r="B43" s="47"/>
      <c r="C43" s="47"/>
      <c r="D43" s="47"/>
      <c r="E43" s="76"/>
      <c r="F43" s="76"/>
      <c r="G43" s="76"/>
      <c r="H43" s="76"/>
      <c r="I43" s="77"/>
    </row>
    <row r="44" spans="1:10" ht="15" customHeight="1">
      <c r="A44" s="56">
        <v>13</v>
      </c>
      <c r="B44" s="66" t="s">
        <v>36</v>
      </c>
      <c r="C44" s="64" t="str">
        <f>HYPERLINK("https://www.city.osaka.lg.jp/suido/cmsfiles/contents/0000667/667498/kousui13.xlsx","改良費")</f>
        <v>改良費</v>
      </c>
      <c r="D44" s="62" t="s">
        <v>14</v>
      </c>
      <c r="E44" s="52">
        <v>670860</v>
      </c>
      <c r="F44" s="52">
        <v>395841</v>
      </c>
      <c r="G44" s="52">
        <f>F44-E44</f>
        <v>-275019</v>
      </c>
      <c r="H44" s="54" t="s">
        <v>15</v>
      </c>
      <c r="I44" s="14"/>
      <c r="J44" s="1" t="s">
        <v>16</v>
      </c>
    </row>
    <row r="45" spans="1:10" ht="15" customHeight="1">
      <c r="A45" s="57"/>
      <c r="B45" s="67"/>
      <c r="C45" s="65"/>
      <c r="D45" s="63"/>
      <c r="E45" s="53"/>
      <c r="F45" s="53"/>
      <c r="G45" s="53"/>
      <c r="H45" s="55"/>
      <c r="I45" s="15"/>
      <c r="J45" s="1" t="s">
        <v>17</v>
      </c>
    </row>
    <row r="46" spans="1:10" ht="15" customHeight="1">
      <c r="A46" s="68" t="s">
        <v>24</v>
      </c>
      <c r="B46" s="69"/>
      <c r="C46" s="69"/>
      <c r="D46" s="70"/>
      <c r="E46" s="52">
        <f>SUM(E44)</f>
        <v>670860</v>
      </c>
      <c r="F46" s="52">
        <f>SUM(F44)</f>
        <v>395841</v>
      </c>
      <c r="G46" s="52">
        <f>F46-E46</f>
        <v>-275019</v>
      </c>
      <c r="H46" s="54"/>
      <c r="I46" s="14"/>
    </row>
    <row r="47" spans="1:10" ht="15" customHeight="1">
      <c r="A47" s="71"/>
      <c r="B47" s="72"/>
      <c r="C47" s="72"/>
      <c r="D47" s="73"/>
      <c r="E47" s="53"/>
      <c r="F47" s="53"/>
      <c r="G47" s="53"/>
      <c r="H47" s="55"/>
      <c r="I47" s="15"/>
    </row>
    <row r="48" spans="1:10" ht="15" customHeight="1">
      <c r="A48" s="56">
        <v>14</v>
      </c>
      <c r="B48" s="66" t="s">
        <v>38</v>
      </c>
      <c r="C48" s="64" t="str">
        <f>HYPERLINK("https://www.city.osaka.lg.jp/suido/cmsfiles/contents/0000667/667498/kousui14.xlsx","企業債償還金")</f>
        <v>企業債償還金</v>
      </c>
      <c r="D48" s="62" t="s">
        <v>14</v>
      </c>
      <c r="E48" s="52">
        <v>30845</v>
      </c>
      <c r="F48" s="52">
        <v>16779</v>
      </c>
      <c r="G48" s="52">
        <f>F48-E48</f>
        <v>-14066</v>
      </c>
      <c r="H48" s="54"/>
      <c r="I48" s="14"/>
      <c r="J48" s="1" t="s">
        <v>16</v>
      </c>
    </row>
    <row r="49" spans="1:11" ht="15" customHeight="1">
      <c r="A49" s="57"/>
      <c r="B49" s="67"/>
      <c r="C49" s="65"/>
      <c r="D49" s="63"/>
      <c r="E49" s="53"/>
      <c r="F49" s="53"/>
      <c r="G49" s="53"/>
      <c r="H49" s="55"/>
      <c r="I49" s="15"/>
      <c r="J49" s="1" t="s">
        <v>17</v>
      </c>
    </row>
    <row r="50" spans="1:11" ht="15" customHeight="1">
      <c r="A50" s="68" t="s">
        <v>25</v>
      </c>
      <c r="B50" s="69"/>
      <c r="C50" s="69"/>
      <c r="D50" s="70"/>
      <c r="E50" s="52">
        <f>SUM(E48)</f>
        <v>30845</v>
      </c>
      <c r="F50" s="52">
        <f>SUM(F48)</f>
        <v>16779</v>
      </c>
      <c r="G50" s="52">
        <f>F50-E50</f>
        <v>-14066</v>
      </c>
      <c r="H50" s="54"/>
      <c r="I50" s="14"/>
    </row>
    <row r="51" spans="1:11" ht="15" customHeight="1">
      <c r="A51" s="71"/>
      <c r="B51" s="72"/>
      <c r="C51" s="72"/>
      <c r="D51" s="73"/>
      <c r="E51" s="53"/>
      <c r="F51" s="53"/>
      <c r="G51" s="53"/>
      <c r="H51" s="55"/>
      <c r="I51" s="15"/>
    </row>
    <row r="52" spans="1:11" ht="15" customHeight="1">
      <c r="A52" s="56">
        <v>15</v>
      </c>
      <c r="B52" s="66" t="s">
        <v>40</v>
      </c>
      <c r="C52" s="64" t="str">
        <f>HYPERLINK("https://www.city.osaka.lg.jp/suido/cmsfiles/contents/0000667/667498/kousui15.xlsx","国庫補助金返還金")</f>
        <v>国庫補助金返還金</v>
      </c>
      <c r="D52" s="62" t="s">
        <v>14</v>
      </c>
      <c r="E52" s="52">
        <v>22970</v>
      </c>
      <c r="F52" s="52">
        <v>12691</v>
      </c>
      <c r="G52" s="52">
        <f>F52-E52</f>
        <v>-10279</v>
      </c>
      <c r="H52" s="54"/>
      <c r="I52" s="14"/>
      <c r="J52" s="1" t="s">
        <v>16</v>
      </c>
    </row>
    <row r="53" spans="1:11" ht="15" customHeight="1">
      <c r="A53" s="57"/>
      <c r="B53" s="67"/>
      <c r="C53" s="65"/>
      <c r="D53" s="63"/>
      <c r="E53" s="53"/>
      <c r="F53" s="53"/>
      <c r="G53" s="53"/>
      <c r="H53" s="55"/>
      <c r="I53" s="15"/>
      <c r="J53" s="1" t="s">
        <v>17</v>
      </c>
    </row>
    <row r="54" spans="1:11" ht="15" customHeight="1">
      <c r="A54" s="68" t="s">
        <v>32</v>
      </c>
      <c r="B54" s="69"/>
      <c r="C54" s="69"/>
      <c r="D54" s="70"/>
      <c r="E54" s="52">
        <f>SUM(E52)</f>
        <v>22970</v>
      </c>
      <c r="F54" s="52">
        <f>SUM(F52)</f>
        <v>12691</v>
      </c>
      <c r="G54" s="52">
        <f>F54-E54</f>
        <v>-10279</v>
      </c>
      <c r="H54" s="54"/>
      <c r="I54" s="14"/>
    </row>
    <row r="55" spans="1:11" ht="15" customHeight="1">
      <c r="A55" s="71"/>
      <c r="B55" s="72"/>
      <c r="C55" s="72"/>
      <c r="D55" s="73"/>
      <c r="E55" s="53"/>
      <c r="F55" s="53"/>
      <c r="G55" s="53"/>
      <c r="H55" s="55"/>
      <c r="I55" s="15"/>
    </row>
    <row r="56" spans="1:11" ht="15" customHeight="1">
      <c r="A56" s="88">
        <v>16</v>
      </c>
      <c r="B56" s="66" t="s">
        <v>42</v>
      </c>
      <c r="C56" s="89" t="str">
        <f>HYPERLINK("https://www.city.osaka.lg.jp/suido/cmsfiles/contents/0000667/667498/kousui16.xlsx","投資有価証券")</f>
        <v>投資有価証券</v>
      </c>
      <c r="D56" s="91" t="s">
        <v>31</v>
      </c>
      <c r="E56" s="92">
        <v>0</v>
      </c>
      <c r="F56" s="92">
        <v>2500000</v>
      </c>
      <c r="G56" s="52">
        <f>F56-E56</f>
        <v>2500000</v>
      </c>
      <c r="H56" s="26"/>
      <c r="I56" s="27"/>
    </row>
    <row r="57" spans="1:11" ht="15" customHeight="1">
      <c r="A57" s="88"/>
      <c r="B57" s="67"/>
      <c r="C57" s="90"/>
      <c r="D57" s="91"/>
      <c r="E57" s="92"/>
      <c r="F57" s="92"/>
      <c r="G57" s="53"/>
      <c r="H57" s="25"/>
      <c r="I57" s="15"/>
    </row>
    <row r="58" spans="1:11" ht="15" customHeight="1">
      <c r="A58" s="88" t="s">
        <v>29</v>
      </c>
      <c r="B58" s="91"/>
      <c r="C58" s="91"/>
      <c r="D58" s="91"/>
      <c r="E58" s="92">
        <f>SUM(E56)</f>
        <v>0</v>
      </c>
      <c r="F58" s="92">
        <f>SUM(F56)</f>
        <v>2500000</v>
      </c>
      <c r="G58" s="52">
        <f>F58-E58</f>
        <v>2500000</v>
      </c>
      <c r="H58" s="26"/>
      <c r="I58" s="27"/>
    </row>
    <row r="59" spans="1:11" ht="15" customHeight="1">
      <c r="A59" s="88"/>
      <c r="B59" s="91"/>
      <c r="C59" s="91"/>
      <c r="D59" s="91"/>
      <c r="E59" s="92"/>
      <c r="F59" s="92"/>
      <c r="G59" s="53"/>
      <c r="H59" s="26"/>
      <c r="I59" s="27"/>
    </row>
    <row r="60" spans="1:11" ht="15" customHeight="1">
      <c r="A60" s="79" t="s">
        <v>26</v>
      </c>
      <c r="B60" s="80"/>
      <c r="C60" s="80"/>
      <c r="D60" s="81"/>
      <c r="E60" s="52">
        <f>SUM(E22,E32,E36,E40,E46,E50,E54,E58)</f>
        <v>1252686</v>
      </c>
      <c r="F60" s="52">
        <f>SUM(F22,F32,F36,F40,F46,F50,F54,F58)</f>
        <v>3511986</v>
      </c>
      <c r="G60" s="52">
        <f>F60-E60</f>
        <v>2259300</v>
      </c>
      <c r="H60" s="54" t="s">
        <v>0</v>
      </c>
      <c r="I60" s="19" t="s">
        <v>0</v>
      </c>
      <c r="J60" s="1" t="s">
        <v>16</v>
      </c>
      <c r="K60" s="1" t="s">
        <v>19</v>
      </c>
    </row>
    <row r="61" spans="1:11" ht="15" customHeight="1" thickBot="1">
      <c r="A61" s="82"/>
      <c r="B61" s="83"/>
      <c r="C61" s="83"/>
      <c r="D61" s="84"/>
      <c r="E61" s="85"/>
      <c r="F61" s="85"/>
      <c r="G61" s="85"/>
      <c r="H61" s="86"/>
      <c r="I61" s="20" t="s">
        <v>0</v>
      </c>
      <c r="J61" s="1" t="s">
        <v>17</v>
      </c>
      <c r="K61" s="1" t="s">
        <v>20</v>
      </c>
    </row>
    <row r="62" spans="1:11" s="21" customFormat="1" ht="12.75">
      <c r="A62" s="28"/>
      <c r="B62" s="28"/>
      <c r="C62" s="28"/>
      <c r="D62" s="28"/>
      <c r="F62" s="24"/>
      <c r="G62" s="24"/>
    </row>
    <row r="63" spans="1:11" s="21" customFormat="1" ht="18" customHeight="1">
      <c r="F63" s="22"/>
      <c r="G63" s="22"/>
      <c r="H63" s="23"/>
    </row>
    <row r="64" spans="1:11" s="21" customFormat="1" ht="18" customHeight="1">
      <c r="A64" s="29"/>
      <c r="B64" s="30"/>
      <c r="C64" s="30"/>
      <c r="F64" s="22"/>
      <c r="G64" s="22"/>
      <c r="H64" s="23"/>
    </row>
    <row r="65" spans="1:9" s="21" customFormat="1" ht="18" customHeight="1">
      <c r="A65" s="31"/>
      <c r="B65" s="30"/>
      <c r="C65" s="30"/>
      <c r="F65" s="24"/>
      <c r="G65" s="24"/>
      <c r="H65" s="32"/>
      <c r="I65" s="32"/>
    </row>
    <row r="66" spans="1:9" s="21" customFormat="1" ht="18" customHeight="1">
      <c r="A66" s="31"/>
      <c r="B66" s="30"/>
      <c r="C66" s="30"/>
      <c r="F66" s="24"/>
      <c r="G66" s="24"/>
      <c r="H66" s="32"/>
      <c r="I66" s="32"/>
    </row>
    <row r="67" spans="1:9" s="21" customFormat="1" ht="18" customHeight="1">
      <c r="A67" s="33"/>
      <c r="B67" s="34"/>
      <c r="C67" s="30"/>
      <c r="F67" s="22"/>
      <c r="G67" s="22"/>
      <c r="H67" s="23"/>
    </row>
    <row r="68" spans="1:9" s="21" customFormat="1" ht="18" customHeight="1">
      <c r="A68" s="33"/>
      <c r="B68" s="35"/>
      <c r="C68" s="30"/>
      <c r="F68" s="22"/>
      <c r="G68" s="22"/>
      <c r="H68" s="23"/>
    </row>
    <row r="69" spans="1:9" s="21" customFormat="1" ht="18" customHeight="1">
      <c r="A69" s="33"/>
      <c r="B69" s="35"/>
      <c r="C69" s="30"/>
      <c r="F69" s="22"/>
      <c r="G69" s="22"/>
      <c r="H69" s="23"/>
    </row>
    <row r="70" spans="1:9" s="21" customFormat="1" ht="18" customHeight="1">
      <c r="A70" s="33"/>
      <c r="B70" s="34"/>
      <c r="C70" s="30"/>
      <c r="F70" s="24"/>
      <c r="G70" s="24"/>
      <c r="H70" s="32"/>
      <c r="I70" s="32"/>
    </row>
    <row r="71" spans="1:9" s="21" customFormat="1" ht="18" customHeight="1">
      <c r="A71" s="33"/>
      <c r="B71" s="35"/>
      <c r="C71" s="30"/>
      <c r="F71" s="22"/>
      <c r="G71" s="22"/>
      <c r="H71" s="23"/>
    </row>
    <row r="72" spans="1:9" s="21" customFormat="1" ht="18" customHeight="1">
      <c r="A72" s="31"/>
      <c r="B72" s="30"/>
      <c r="C72" s="30"/>
      <c r="F72" s="24"/>
      <c r="G72" s="24"/>
      <c r="H72" s="32"/>
      <c r="I72" s="32"/>
    </row>
  </sheetData>
  <mergeCells count="180">
    <mergeCell ref="H1:I1"/>
    <mergeCell ref="G58:G59"/>
    <mergeCell ref="G56:G57"/>
    <mergeCell ref="A56:A57"/>
    <mergeCell ref="B56:B57"/>
    <mergeCell ref="C56:C57"/>
    <mergeCell ref="D56:D57"/>
    <mergeCell ref="A58:D59"/>
    <mergeCell ref="E56:E57"/>
    <mergeCell ref="F56:F57"/>
    <mergeCell ref="E58:E59"/>
    <mergeCell ref="F58:F59"/>
    <mergeCell ref="A54:D55"/>
    <mergeCell ref="E54:E55"/>
    <mergeCell ref="F54:F55"/>
    <mergeCell ref="G54:G55"/>
    <mergeCell ref="H54:H55"/>
    <mergeCell ref="E50:E51"/>
    <mergeCell ref="F50:F51"/>
    <mergeCell ref="G50:G51"/>
    <mergeCell ref="H50:H51"/>
    <mergeCell ref="A52:A53"/>
    <mergeCell ref="B52:B53"/>
    <mergeCell ref="C52:C53"/>
    <mergeCell ref="A60:D61"/>
    <mergeCell ref="E60:E61"/>
    <mergeCell ref="F60:F61"/>
    <mergeCell ref="G60:G61"/>
    <mergeCell ref="H60:H61"/>
    <mergeCell ref="C48:C49"/>
    <mergeCell ref="D48:D49"/>
    <mergeCell ref="E48:E49"/>
    <mergeCell ref="F48:F49"/>
    <mergeCell ref="G48:G49"/>
    <mergeCell ref="H48:H49"/>
    <mergeCell ref="A50:D51"/>
    <mergeCell ref="A46:D47"/>
    <mergeCell ref="E46:E47"/>
    <mergeCell ref="F46:F47"/>
    <mergeCell ref="G46:G47"/>
    <mergeCell ref="H46:H47"/>
    <mergeCell ref="D52:D53"/>
    <mergeCell ref="E52:E53"/>
    <mergeCell ref="F52:F53"/>
    <mergeCell ref="G52:G53"/>
    <mergeCell ref="H52:H53"/>
    <mergeCell ref="A48:A49"/>
    <mergeCell ref="B48:B49"/>
    <mergeCell ref="G38:G39"/>
    <mergeCell ref="H38:H39"/>
    <mergeCell ref="A42:D43"/>
    <mergeCell ref="E42:I43"/>
    <mergeCell ref="A44:A45"/>
    <mergeCell ref="B44:B45"/>
    <mergeCell ref="C44:C45"/>
    <mergeCell ref="D44:D45"/>
    <mergeCell ref="E44:E45"/>
    <mergeCell ref="F44:F45"/>
    <mergeCell ref="A38:A39"/>
    <mergeCell ref="B38:B39"/>
    <mergeCell ref="C38:C39"/>
    <mergeCell ref="D38:D39"/>
    <mergeCell ref="E38:E39"/>
    <mergeCell ref="F38:F39"/>
    <mergeCell ref="G44:G45"/>
    <mergeCell ref="H44:H45"/>
    <mergeCell ref="A40:D41"/>
    <mergeCell ref="E40:E41"/>
    <mergeCell ref="F40:F41"/>
    <mergeCell ref="G40:G41"/>
    <mergeCell ref="H40:H41"/>
    <mergeCell ref="F34:F35"/>
    <mergeCell ref="G34:G35"/>
    <mergeCell ref="H34:H35"/>
    <mergeCell ref="A36:D37"/>
    <mergeCell ref="E36:E37"/>
    <mergeCell ref="F36:F37"/>
    <mergeCell ref="G36:G37"/>
    <mergeCell ref="H36:H37"/>
    <mergeCell ref="A32:D33"/>
    <mergeCell ref="E32:E33"/>
    <mergeCell ref="F32:F33"/>
    <mergeCell ref="G32:G33"/>
    <mergeCell ref="H32:H33"/>
    <mergeCell ref="A34:A35"/>
    <mergeCell ref="B34:B35"/>
    <mergeCell ref="C34:C35"/>
    <mergeCell ref="D34:D35"/>
    <mergeCell ref="E34:E35"/>
    <mergeCell ref="G28:G29"/>
    <mergeCell ref="H28:H29"/>
    <mergeCell ref="A30:A31"/>
    <mergeCell ref="B30:B31"/>
    <mergeCell ref="C30:C31"/>
    <mergeCell ref="D30:D31"/>
    <mergeCell ref="E30:E31"/>
    <mergeCell ref="F30:F31"/>
    <mergeCell ref="G30:G31"/>
    <mergeCell ref="H30:H31"/>
    <mergeCell ref="A28:A29"/>
    <mergeCell ref="B28:B29"/>
    <mergeCell ref="C28:C29"/>
    <mergeCell ref="D28:D29"/>
    <mergeCell ref="E28:E29"/>
    <mergeCell ref="F28:F29"/>
    <mergeCell ref="A26:A27"/>
    <mergeCell ref="B26:B27"/>
    <mergeCell ref="C26:C27"/>
    <mergeCell ref="D26:D27"/>
    <mergeCell ref="E26:E27"/>
    <mergeCell ref="F26:F27"/>
    <mergeCell ref="G26:G27"/>
    <mergeCell ref="H26:H27"/>
    <mergeCell ref="A22:D23"/>
    <mergeCell ref="E22:E23"/>
    <mergeCell ref="F22:F23"/>
    <mergeCell ref="G22:G23"/>
    <mergeCell ref="H22:H23"/>
    <mergeCell ref="A24:A25"/>
    <mergeCell ref="B24:B25"/>
    <mergeCell ref="C24:C25"/>
    <mergeCell ref="D24:D25"/>
    <mergeCell ref="E24:E25"/>
    <mergeCell ref="F24:F25"/>
    <mergeCell ref="G24:G25"/>
    <mergeCell ref="H24:H25"/>
    <mergeCell ref="G18:G19"/>
    <mergeCell ref="H18:H19"/>
    <mergeCell ref="A20:A21"/>
    <mergeCell ref="B20:B21"/>
    <mergeCell ref="C20:C21"/>
    <mergeCell ref="D20:D21"/>
    <mergeCell ref="E20:E21"/>
    <mergeCell ref="F20:F21"/>
    <mergeCell ref="G20:G21"/>
    <mergeCell ref="H20:H21"/>
    <mergeCell ref="A18:A19"/>
    <mergeCell ref="B18:B19"/>
    <mergeCell ref="C18:C19"/>
    <mergeCell ref="D18:D19"/>
    <mergeCell ref="E18:E19"/>
    <mergeCell ref="F18:F19"/>
    <mergeCell ref="A16:A17"/>
    <mergeCell ref="B16:B17"/>
    <mergeCell ref="C16:C17"/>
    <mergeCell ref="D16:D17"/>
    <mergeCell ref="E16:E17"/>
    <mergeCell ref="F16:F17"/>
    <mergeCell ref="G16:G17"/>
    <mergeCell ref="H16:H17"/>
    <mergeCell ref="A14:A15"/>
    <mergeCell ref="B14:B15"/>
    <mergeCell ref="C14:C15"/>
    <mergeCell ref="D14:D15"/>
    <mergeCell ref="E14:E15"/>
    <mergeCell ref="F14:F15"/>
    <mergeCell ref="G14:G15"/>
    <mergeCell ref="H14:H15"/>
    <mergeCell ref="E5:F5"/>
    <mergeCell ref="C6:C7"/>
    <mergeCell ref="D6:D7"/>
    <mergeCell ref="H6:I7"/>
    <mergeCell ref="A8:C9"/>
    <mergeCell ref="D8:I9"/>
    <mergeCell ref="G10:G11"/>
    <mergeCell ref="H10:H11"/>
    <mergeCell ref="A12:A13"/>
    <mergeCell ref="B12:B13"/>
    <mergeCell ref="C12:C13"/>
    <mergeCell ref="D12:D13"/>
    <mergeCell ref="E12:E13"/>
    <mergeCell ref="F12:F13"/>
    <mergeCell ref="G12:G13"/>
    <mergeCell ref="H12:H13"/>
    <mergeCell ref="A10:A11"/>
    <mergeCell ref="B10:B11"/>
    <mergeCell ref="C10:C11"/>
    <mergeCell ref="D10:D11"/>
    <mergeCell ref="E10:E11"/>
    <mergeCell ref="F10:F11"/>
  </mergeCells>
  <phoneticPr fontId="2"/>
  <conditionalFormatting sqref="I60">
    <cfRule type="cellIs" dxfId="0" priority="1" stopIfTrue="1" operator="equal">
      <formula>0</formula>
    </cfRule>
  </conditionalFormatting>
  <dataValidations count="2">
    <dataValidation type="list" allowBlank="1" showInputMessage="1" showErrorMessage="1" sqref="H44:H45 H34:H35 H38:H39 H10:H21 H24:H31" xr:uid="{00000000-0002-0000-0000-000000000000}">
      <formula1>"　　,区ＣＭ"</formula1>
    </dataValidation>
    <dataValidation type="list" allowBlank="1" showInputMessage="1" showErrorMessage="1" sqref="F7" xr:uid="{00000000-0002-0000-0000-000001000000}">
      <formula1>"調 整 ③,予 算 案 ②,予 算 ②,算 定 ②"</formula1>
    </dataValidation>
  </dataValidations>
  <pageMargins left="0.62992125984251968" right="0.51181102362204722" top="0.62992125984251968" bottom="0.51181102362204722" header="0.31496062992125984" footer="0.31496062992125984"/>
  <pageSetup paperSize="9" scale="77" orientation="portrait" cellComments="asDisplaye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予算事業一覧</vt:lpstr>
      <vt:lpstr>予算事業一覧!Print_Area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2025-12-12T02:56:11Z</dcterms:created>
  <dcterms:modified xsi:type="dcterms:W3CDTF">2025-12-16T02:44:38Z</dcterms:modified>
</cp:coreProperties>
</file>