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hidePivotFieldList="1"/>
  <mc:AlternateContent xmlns:mc="http://schemas.openxmlformats.org/markup-compatibility/2006">
    <mc:Choice Requires="x15">
      <x15ac:absPath xmlns:x15ac="http://schemas.microsoft.com/office/spreadsheetml/2010/11/ac" url="X:\ユーザ作業用フォルダ\用度\01.予算・決算関係\04.決算\令和６年度決算資料\補助金支出一覧、貸付金一覧及び委託料支出一覧\01【10.14〆・7.23依頼】【依頼】令和６年度補助金支出一覧、貸付金一覧及び委託料支出一覧の作成・公表について\03　HP\"/>
    </mc:Choice>
  </mc:AlternateContent>
  <xr:revisionPtr revIDLastSave="0" documentId="13_ncr:1_{EE84831B-A413-4EDC-9D90-3EDFEA80A621}" xr6:coauthVersionLast="47" xr6:coauthVersionMax="47" xr10:uidLastSave="{00000000-0000-0000-0000-000000000000}"/>
  <bookViews>
    <workbookView xWindow="-110" yWindow="-110" windowWidth="19420" windowHeight="10300" tabRatio="641" firstSheet="2" activeTab="2" xr2:uid="{00000000-000D-0000-FFFF-FFFF00000000}"/>
  </bookViews>
  <sheets>
    <sheet name="【（仮）作業シート】見直し集計" sheetId="1" state="hidden" r:id="rId1"/>
    <sheet name="表紙" sheetId="2" state="hidden" r:id="rId2"/>
    <sheet name="補助金支出一覧" sheetId="4" r:id="rId3"/>
    <sheet name="積上（補助金）" sheetId="6" state="hidden" r:id="rId4"/>
  </sheets>
  <definedNames>
    <definedName name="_xlnm._FilterDatabase" localSheetId="2" hidden="1">補助金支出一覧!$A$5:$R$12</definedName>
    <definedName name="_xlnm.Print_Area" localSheetId="1">表紙!$A$1:$A$14</definedName>
    <definedName name="_xlnm.Print_Area" localSheetId="2">補助金支出一覧!$A$1:$J$13</definedName>
    <definedName name="_xlnm.Print_Titles" localSheetId="2">補助金支出一覧!$A:$C,補助金支出一覧!$3:$6</definedName>
    <definedName name="Z_012C45CF_4954_4AED_A0AD_E584DC291F50_.wvu.FilterData" localSheetId="2" hidden="1">補助金支出一覧!$A$6:$I$12</definedName>
    <definedName name="Z_0243E130_1B36_46DD_90C3_808EEC339668_.wvu.FilterData" localSheetId="2" hidden="1">補助金支出一覧!$A$6:$I$12</definedName>
    <definedName name="Z_02582FD4_22F5_45D4_89DD_F12122EDCA8D_.wvu.Cols" localSheetId="2" hidden="1">補助金支出一覧!#REF!</definedName>
    <definedName name="Z_02582FD4_22F5_45D4_89DD_F12122EDCA8D_.wvu.FilterData" localSheetId="2" hidden="1">補助金支出一覧!$A$3:$I$12</definedName>
    <definedName name="Z_02582FD4_22F5_45D4_89DD_F12122EDCA8D_.wvu.PrintArea" localSheetId="2" hidden="1">補助金支出一覧!$A$1:$I$12</definedName>
    <definedName name="Z_02582FD4_22F5_45D4_89DD_F12122EDCA8D_.wvu.PrintTitles" localSheetId="2" hidden="1">補助金支出一覧!$A:$C,補助金支出一覧!$1:$6</definedName>
    <definedName name="Z_02582FD4_22F5_45D4_89DD_F12122EDCA8D_.wvu.Rows" localSheetId="2" hidden="1">補助金支出一覧!#REF!,補助金支出一覧!#REF!</definedName>
    <definedName name="Z_0278E81E_B992_4858_B1F1_C546269A93CE_.wvu.Cols" localSheetId="2" hidden="1">補助金支出一覧!#REF!</definedName>
    <definedName name="Z_0278E81E_B992_4858_B1F1_C546269A93CE_.wvu.FilterData" localSheetId="2" hidden="1">補助金支出一覧!$A$3:$I$12</definedName>
    <definedName name="Z_0278E81E_B992_4858_B1F1_C546269A93CE_.wvu.PrintArea" localSheetId="2" hidden="1">補助金支出一覧!$A$1:$I$12</definedName>
    <definedName name="Z_0278E81E_B992_4858_B1F1_C546269A93CE_.wvu.PrintTitles" localSheetId="2" hidden="1">補助金支出一覧!$A:$C,補助金支出一覧!$1:$6</definedName>
    <definedName name="Z_0B274627_DAC6_4C3E_BADC_A5F75D74D35C_.wvu.FilterData" localSheetId="2" hidden="1">補助金支出一覧!$A$6:$I$12</definedName>
    <definedName name="Z_0B74C060_4A33_4431_9DFE_1F231A63AF57_.wvu.Cols" localSheetId="2" hidden="1">補助金支出一覧!#REF!</definedName>
    <definedName name="Z_0B74C060_4A33_4431_9DFE_1F231A63AF57_.wvu.FilterData" localSheetId="2" hidden="1">補助金支出一覧!$A$3:$I$6</definedName>
    <definedName name="Z_0B74C060_4A33_4431_9DFE_1F231A63AF57_.wvu.PrintArea" localSheetId="2" hidden="1">補助金支出一覧!$A$1:$I$12</definedName>
    <definedName name="Z_0B74C060_4A33_4431_9DFE_1F231A63AF57_.wvu.PrintTitles" localSheetId="2" hidden="1">補助金支出一覧!$A:$C,補助金支出一覧!$1:$6</definedName>
    <definedName name="Z_0C01144D_7C18_4EBC_809D_CD9A6873B9A4_.wvu.FilterData" localSheetId="2" hidden="1">補助金支出一覧!$A$3:$I$12</definedName>
    <definedName name="Z_0E30B0DE_AD5F_44EF_861F_40F0A55498E0_.wvu.FilterData" localSheetId="2" hidden="1">補助金支出一覧!$A$6:$I$12</definedName>
    <definedName name="Z_109441FB_5D27_4261_97F8_D74F3C56EAAC_.wvu.FilterData" localSheetId="2" hidden="1">補助金支出一覧!$A$3:$I$12</definedName>
    <definedName name="Z_1264F02F_6FAC_4AC1_9B42_7B26185B586F_.wvu.FilterData" localSheetId="2" hidden="1">補助金支出一覧!$A$6:$I$12</definedName>
    <definedName name="Z_1ACC0038_298A_4F81_98A5_674304C957A4_.wvu.Cols" localSheetId="2" hidden="1">補助金支出一覧!#REF!</definedName>
    <definedName name="Z_1ACC0038_298A_4F81_98A5_674304C957A4_.wvu.FilterData" localSheetId="2" hidden="1">補助金支出一覧!$A$3:$I$12</definedName>
    <definedName name="Z_1ACC0038_298A_4F81_98A5_674304C957A4_.wvu.PrintArea" localSheetId="2" hidden="1">補助金支出一覧!$A$1:$I$12</definedName>
    <definedName name="Z_1ACC0038_298A_4F81_98A5_674304C957A4_.wvu.PrintTitles" localSheetId="2" hidden="1">補助金支出一覧!$A:$C,補助金支出一覧!$1:$6</definedName>
    <definedName name="Z_1E2933A3_7908_4D15_BE44_27C74903096F_.wvu.Cols" localSheetId="2" hidden="1">補助金支出一覧!#REF!,補助金支出一覧!#REF!,補助金支出一覧!#REF!</definedName>
    <definedName name="Z_1E2933A3_7908_4D15_BE44_27C74903096F_.wvu.FilterData" localSheetId="2" hidden="1">補助金支出一覧!$A$6:$XCD$12</definedName>
    <definedName name="Z_1E2933A3_7908_4D15_BE44_27C74903096F_.wvu.PrintArea" localSheetId="1" hidden="1">表紙!$A$1:$A$14</definedName>
    <definedName name="Z_1E2933A3_7908_4D15_BE44_27C74903096F_.wvu.PrintArea" localSheetId="2" hidden="1">補助金支出一覧!$A$1:$I$12</definedName>
    <definedName name="Z_1E2933A3_7908_4D15_BE44_27C74903096F_.wvu.PrintTitles" localSheetId="2" hidden="1">補助金支出一覧!$A:$C,補助金支出一覧!$3:$6</definedName>
    <definedName name="Z_240C352A_D6EF_4728_9219_DD6B528CE022_.wvu.FilterData" localSheetId="2" hidden="1">補助金支出一覧!$A$12:$O$12</definedName>
    <definedName name="Z_240C352A_D6EF_4728_9219_DD6B528CE022_.wvu.PrintArea" localSheetId="1" hidden="1">表紙!$A$1:$A$14</definedName>
    <definedName name="Z_240C352A_D6EF_4728_9219_DD6B528CE022_.wvu.PrintArea" localSheetId="2" hidden="1">補助金支出一覧!$A$1:$I$12</definedName>
    <definedName name="Z_240C352A_D6EF_4728_9219_DD6B528CE022_.wvu.PrintTitles" localSheetId="2" hidden="1">補助金支出一覧!$A:$C,補助金支出一覧!$3:$6</definedName>
    <definedName name="Z_245AA8E8_08AF_4E4A_83DE_D92E26942072_.wvu.FilterData" localSheetId="2" hidden="1">補助金支出一覧!$A$6:$I$12</definedName>
    <definedName name="Z_247AED13_9FF5_493F_B3CC_F0F54BD3CEAB_.wvu.Cols" localSheetId="2" hidden="1">補助金支出一覧!#REF!</definedName>
    <definedName name="Z_247AED13_9FF5_493F_B3CC_F0F54BD3CEAB_.wvu.FilterData" localSheetId="2" hidden="1">補助金支出一覧!$A$3:$I$12</definedName>
    <definedName name="Z_247AED13_9FF5_493F_B3CC_F0F54BD3CEAB_.wvu.PrintArea" localSheetId="2" hidden="1">補助金支出一覧!$A$1:$I$12</definedName>
    <definedName name="Z_247AED13_9FF5_493F_B3CC_F0F54BD3CEAB_.wvu.PrintTitles" localSheetId="2" hidden="1">補助金支出一覧!$A:$C,補助金支出一覧!$1:$6</definedName>
    <definedName name="Z_262EDA3B_7785_4483_8C7E_BCBD0D6A995B_.wvu.Cols" localSheetId="2" hidden="1">補助金支出一覧!#REF!,補助金支出一覧!#REF!,補助金支出一覧!#REF!</definedName>
    <definedName name="Z_262EDA3B_7785_4483_8C7E_BCBD0D6A995B_.wvu.FilterData" localSheetId="2" hidden="1">補助金支出一覧!$A$6:$R$12</definedName>
    <definedName name="Z_262EDA3B_7785_4483_8C7E_BCBD0D6A995B_.wvu.PrintArea" localSheetId="1" hidden="1">表紙!$A$1:$A$14</definedName>
    <definedName name="Z_262EDA3B_7785_4483_8C7E_BCBD0D6A995B_.wvu.PrintArea" localSheetId="2" hidden="1">補助金支出一覧!$A$1:$I$12</definedName>
    <definedName name="Z_262EDA3B_7785_4483_8C7E_BCBD0D6A995B_.wvu.PrintTitles" localSheetId="2" hidden="1">補助金支出一覧!$A:$C,補助金支出一覧!$3:$6</definedName>
    <definedName name="Z_26CD502E_B5EE_4420_826E_2B747889AAAA_.wvu.FilterData" localSheetId="2" hidden="1">補助金支出一覧!$A$6:$I$12</definedName>
    <definedName name="Z_271B1202_2BBA_4C3D_AD9A_C3052C646813_.wvu.FilterData" localSheetId="2" hidden="1">補助金支出一覧!$A$6:$R$12</definedName>
    <definedName name="Z_30F90532_460B_48A4_8357_301B6B348C0F_.wvu.FilterData" localSheetId="2" hidden="1">補助金支出一覧!$A$6:$I$12</definedName>
    <definedName name="Z_315230D8_F0E9_48EF_90D6_9C6D7FFE9006_.wvu.Cols" localSheetId="2" hidden="1">補助金支出一覧!#REF!,補助金支出一覧!#REF!,補助金支出一覧!#REF!</definedName>
    <definedName name="Z_315230D8_F0E9_48EF_90D6_9C6D7FFE9006_.wvu.FilterData" localSheetId="2" hidden="1">補助金支出一覧!$A$6:$R$12</definedName>
    <definedName name="Z_315230D8_F0E9_48EF_90D6_9C6D7FFE9006_.wvu.PrintArea" localSheetId="1" hidden="1">表紙!$A$1:$A$14</definedName>
    <definedName name="Z_315230D8_F0E9_48EF_90D6_9C6D7FFE9006_.wvu.PrintArea" localSheetId="2" hidden="1">補助金支出一覧!$A$1:$I$12</definedName>
    <definedName name="Z_315230D8_F0E9_48EF_90D6_9C6D7FFE9006_.wvu.PrintTitles" localSheetId="2" hidden="1">補助金支出一覧!$A:$C,補助金支出一覧!$3:$6</definedName>
    <definedName name="Z_32CA06EC_B5B8_4D83_BDDB_4C9D2EBC47CB_.wvu.FilterData" localSheetId="2" hidden="1">補助金支出一覧!$A$3:$I$12</definedName>
    <definedName name="Z_37D04425_6575_4FE3_9937_3EF8E86698E6_.wvu.FilterData" localSheetId="2" hidden="1">補助金支出一覧!$A$6:$O$12</definedName>
    <definedName name="Z_3BC19BD7_5F06_428E_8217_EF9DBC4EB4A9_.wvu.FilterData" localSheetId="2" hidden="1">補助金支出一覧!$A$12:$I$12</definedName>
    <definedName name="Z_3E9FFA15_9BE5_4656_89CD_EC8106EE8AE9_.wvu.FilterData" localSheetId="2" hidden="1">補助金支出一覧!$A$5:$R$12</definedName>
    <definedName name="Z_462DD89C_EE5D_4F78_A638_138DAA0C3E1C_.wvu.FilterData" localSheetId="2" hidden="1">補助金支出一覧!$A$3:$I$12</definedName>
    <definedName name="Z_478A226C_3819_494B_B75C_6F13CE721740_.wvu.FilterData" localSheetId="2" hidden="1">補助金支出一覧!$A$3:$I$12</definedName>
    <definedName name="Z_4880ADB5_402C_4D2A_BBD5_82284EF2E3FD_.wvu.FilterData" localSheetId="2" hidden="1">補助金支出一覧!$A$5:$R$12</definedName>
    <definedName name="Z_4A62E027_3146_4113_B8FE_47174AFF9722_.wvu.FilterData" localSheetId="2" hidden="1">補助金支出一覧!$A$6:$I$12</definedName>
    <definedName name="Z_4DAFC594_604B_4D77_BF70_D04CF306954C_.wvu.FilterData" localSheetId="2" hidden="1">補助金支出一覧!$A$6:$I$12</definedName>
    <definedName name="Z_4FA3AD9B_1298_4C96_AD3F_A54B405485B0_.wvu.Cols" localSheetId="2" hidden="1">補助金支出一覧!#REF!,補助金支出一覧!#REF!,補助金支出一覧!#REF!,補助金支出一覧!#REF!,補助金支出一覧!#REF!</definedName>
    <definedName name="Z_4FA3AD9B_1298_4C96_AD3F_A54B405485B0_.wvu.FilterData" localSheetId="2" hidden="1">補助金支出一覧!$A$5:$R$12</definedName>
    <definedName name="Z_4FA3AD9B_1298_4C96_AD3F_A54B405485B0_.wvu.PrintArea" localSheetId="1" hidden="1">表紙!$A$1:$A$14</definedName>
    <definedName name="Z_4FA3AD9B_1298_4C96_AD3F_A54B405485B0_.wvu.PrintArea" localSheetId="2" hidden="1">補助金支出一覧!$A$1:$I$12</definedName>
    <definedName name="Z_4FA3AD9B_1298_4C96_AD3F_A54B405485B0_.wvu.PrintTitles" localSheetId="2" hidden="1">補助金支出一覧!$A:$C,補助金支出一覧!$3:$6</definedName>
    <definedName name="Z_50A81466_2303_4B10_8311_0835FFB5328D_.wvu.FilterData" localSheetId="2" hidden="1">補助金支出一覧!$A$6:$I$12</definedName>
    <definedName name="Z_59E8661F_C21F_4195_B736_74B4B92B3255_.wvu.FilterData" localSheetId="2" hidden="1">補助金支出一覧!$A$3:$I$12</definedName>
    <definedName name="Z_5A027B3F_4BDA_4D5B_99A1_C2E547422488_.wvu.FilterData" localSheetId="2" hidden="1">補助金支出一覧!$A$6:$O$12</definedName>
    <definedName name="Z_5A027B3F_4BDA_4D5B_99A1_C2E547422488_.wvu.PrintArea" localSheetId="1" hidden="1">表紙!$A$1:$A$14</definedName>
    <definedName name="Z_5A027B3F_4BDA_4D5B_99A1_C2E547422488_.wvu.PrintArea" localSheetId="2" hidden="1">補助金支出一覧!$A$1:$I$12</definedName>
    <definedName name="Z_5A027B3F_4BDA_4D5B_99A1_C2E547422488_.wvu.PrintTitles" localSheetId="2" hidden="1">補助金支出一覧!$A:$C,補助金支出一覧!$3:$6</definedName>
    <definedName name="Z_5EC95C5C_FF2B_4D3A_815B_753664F264D1_.wvu.FilterData" localSheetId="2" hidden="1">補助金支出一覧!$A$6:$O$12</definedName>
    <definedName name="Z_62C4EC73_E644_45D4_8B45_B4EFE3CEFBFF_.wvu.FilterData" localSheetId="2" hidden="1">補助金支出一覧!$A$12:$I$12</definedName>
    <definedName name="Z_6C2FCE22_94EE_40C8_BE33_9F5F445D5D28_.wvu.FilterData" localSheetId="2" hidden="1">補助金支出一覧!$A$3:$I$12</definedName>
    <definedName name="Z_7018FDB8_91D0_4983_A716_C60A107786A8_.wvu.FilterData" localSheetId="2" hidden="1">補助金支出一覧!$A$6:$I$12</definedName>
    <definedName name="Z_793DB2A3_A580_43E4_BA65_5104FE123C5C_.wvu.FilterData" localSheetId="2" hidden="1">補助金支出一覧!$A$3:$I$12</definedName>
    <definedName name="Z_82CD1A7B_02FF_4FBC_9D91_CA499FDE2A93_.wvu.FilterData" localSheetId="2" hidden="1">補助金支出一覧!$A$3:$I$12</definedName>
    <definedName name="Z_866F98CE_B449_4C80_80CD_897DBB025239_.wvu.Cols" localSheetId="2" hidden="1">補助金支出一覧!#REF!,補助金支出一覧!$I:$I</definedName>
    <definedName name="Z_866F98CE_B449_4C80_80CD_897DBB025239_.wvu.FilterData" localSheetId="2" hidden="1">補助金支出一覧!$A$6:$O$12</definedName>
    <definedName name="Z_866F98CE_B449_4C80_80CD_897DBB025239_.wvu.PrintArea" localSheetId="1" hidden="1">表紙!$A$1:$A$14</definedName>
    <definedName name="Z_866F98CE_B449_4C80_80CD_897DBB025239_.wvu.PrintArea" localSheetId="2" hidden="1">補助金支出一覧!$A$1:$I$12</definedName>
    <definedName name="Z_866F98CE_B449_4C80_80CD_897DBB025239_.wvu.PrintTitles" localSheetId="2" hidden="1">補助金支出一覧!$A:$C,補助金支出一覧!$3:$6</definedName>
    <definedName name="Z_876FFF2F_6CEF_49D1_8769_6C6F6DA6651C_.wvu.FilterData" localSheetId="2" hidden="1">補助金支出一覧!$A$6:$I$12</definedName>
    <definedName name="Z_8913E9A3_AD52_49EE_838D_09E02790AC3D_.wvu.FilterData" localSheetId="2" hidden="1">補助金支出一覧!$A$3:$I$12</definedName>
    <definedName name="Z_89CFD966_126F_414B_94EC_2C1358CF5DA9_.wvu.Cols" localSheetId="2" hidden="1">補助金支出一覧!#REF!,補助金支出一覧!#REF!,補助金支出一覧!#REF!,補助金支出一覧!#REF!,補助金支出一覧!#REF!</definedName>
    <definedName name="Z_89CFD966_126F_414B_94EC_2C1358CF5DA9_.wvu.FilterData" localSheetId="2" hidden="1">補助金支出一覧!$A$5:$R$12</definedName>
    <definedName name="Z_89CFD966_126F_414B_94EC_2C1358CF5DA9_.wvu.PrintArea" localSheetId="1" hidden="1">表紙!$A$1:$A$14</definedName>
    <definedName name="Z_89CFD966_126F_414B_94EC_2C1358CF5DA9_.wvu.PrintArea" localSheetId="2" hidden="1">補助金支出一覧!$A$1:$I$12</definedName>
    <definedName name="Z_89CFD966_126F_414B_94EC_2C1358CF5DA9_.wvu.PrintTitles" localSheetId="2" hidden="1">補助金支出一覧!$A:$C,補助金支出一覧!$3:$6</definedName>
    <definedName name="Z_89F0F423_81E4_4B74_AEBF_34F5CB168C33_.wvu.FilterData" localSheetId="2" hidden="1">補助金支出一覧!$A$12:$I$12</definedName>
    <definedName name="Z_8C61FCAD_3133_4D97_98E4_72F608F1BD00_.wvu.FilterData" localSheetId="2" hidden="1">補助金支出一覧!$A$6:$I$12</definedName>
    <definedName name="Z_8CBB353D_41B9_4B5B_BC9E_DEA1D7A4E634_.wvu.FilterData" localSheetId="2" hidden="1">補助金支出一覧!$A$12:$I$12</definedName>
    <definedName name="Z_92B42E46_A1C4_4CA2_980F_E48586F08DAF_.wvu.Cols" localSheetId="2" hidden="1">補助金支出一覧!#REF!</definedName>
    <definedName name="Z_92B42E46_A1C4_4CA2_980F_E48586F08DAF_.wvu.FilterData" localSheetId="2" hidden="1">補助金支出一覧!$A$3:$I$12</definedName>
    <definedName name="Z_92B42E46_A1C4_4CA2_980F_E48586F08DAF_.wvu.PrintArea" localSheetId="2" hidden="1">補助金支出一覧!$A$1:$I$12</definedName>
    <definedName name="Z_92B42E46_A1C4_4CA2_980F_E48586F08DAF_.wvu.PrintTitles" localSheetId="2" hidden="1">補助金支出一覧!$A:$C,補助金支出一覧!$1:$6</definedName>
    <definedName name="Z_92EB4CEB_97A4_4C6F_8A85_9576CD8D52F9_.wvu.Cols" localSheetId="2" hidden="1">補助金支出一覧!#REF!</definedName>
    <definedName name="Z_92EB4CEB_97A4_4C6F_8A85_9576CD8D52F9_.wvu.FilterData" localSheetId="2" hidden="1">補助金支出一覧!$A$6:$I$12</definedName>
    <definedName name="Z_92EB4CEB_97A4_4C6F_8A85_9576CD8D52F9_.wvu.PrintArea" localSheetId="2" hidden="1">補助金支出一覧!$A$1:$I$12</definedName>
    <definedName name="Z_92EB4CEB_97A4_4C6F_8A85_9576CD8D52F9_.wvu.PrintTitles" localSheetId="2" hidden="1">補助金支出一覧!$A:$C,補助金支出一覧!$1:$6</definedName>
    <definedName name="Z_98FFB15F_1EC6_4E5A_A2ED_017F57AE4B63_.wvu.FilterData" localSheetId="2" hidden="1">補助金支出一覧!$A$6:$I$12</definedName>
    <definedName name="Z_99E3FE3A_7B49_48B4_BEFD_0DD64952A046_.wvu.Cols" localSheetId="2" hidden="1">補助金支出一覧!#REF!,補助金支出一覧!#REF!,補助金支出一覧!#REF!,補助金支出一覧!#REF!,補助金支出一覧!#REF!</definedName>
    <definedName name="Z_99E3FE3A_7B49_48B4_BEFD_0DD64952A046_.wvu.FilterData" localSheetId="2" hidden="1">補助金支出一覧!$A$5:$R$12</definedName>
    <definedName name="Z_99E3FE3A_7B49_48B4_BEFD_0DD64952A046_.wvu.PrintArea" localSheetId="1" hidden="1">表紙!$A$1:$A$14</definedName>
    <definedName name="Z_99E3FE3A_7B49_48B4_BEFD_0DD64952A046_.wvu.PrintArea" localSheetId="2" hidden="1">補助金支出一覧!$A$1:$I$12</definedName>
    <definedName name="Z_99E3FE3A_7B49_48B4_BEFD_0DD64952A046_.wvu.PrintTitles" localSheetId="2" hidden="1">補助金支出一覧!$A:$C,補助金支出一覧!$3:$6</definedName>
    <definedName name="Z_9FF3767D_B5E2_4274_8C91_D6BE67029FF6_.wvu.Cols" localSheetId="2" hidden="1">補助金支出一覧!#REF!,補助金支出一覧!#REF!,補助金支出一覧!#REF!,補助金支出一覧!#REF!,補助金支出一覧!#REF!</definedName>
    <definedName name="Z_9FF3767D_B5E2_4274_8C91_D6BE67029FF6_.wvu.FilterData" localSheetId="2" hidden="1">補助金支出一覧!$A$5:$R$12</definedName>
    <definedName name="Z_9FF3767D_B5E2_4274_8C91_D6BE67029FF6_.wvu.PrintArea" localSheetId="1" hidden="1">表紙!$A$1:$A$14</definedName>
    <definedName name="Z_9FF3767D_B5E2_4274_8C91_D6BE67029FF6_.wvu.PrintArea" localSheetId="2" hidden="1">補助金支出一覧!$A$1:$I$12</definedName>
    <definedName name="Z_9FF3767D_B5E2_4274_8C91_D6BE67029FF6_.wvu.PrintTitles" localSheetId="2" hidden="1">補助金支出一覧!$A:$C,補助金支出一覧!$3:$6</definedName>
    <definedName name="Z_A0646D90_6BE1_44B1_8194_61BDD3089146_.wvu.FilterData" localSheetId="2" hidden="1">補助金支出一覧!$A$6:$I$12</definedName>
    <definedName name="Z_A8F02530_0558_40F4_BF95_697143251A08_.wvu.FilterData" localSheetId="2" hidden="1">補助金支出一覧!$A$6:$I$12</definedName>
    <definedName name="Z_AA56C0B9_612A_49DE_BC99_5BA087E882D0_.wvu.FilterData" localSheetId="2" hidden="1">補助金支出一覧!$A$6:$R$12</definedName>
    <definedName name="Z_ACA2E6CC_2B3E_4AB8_A723_880E1F3C7DC6_.wvu.Cols" localSheetId="2" hidden="1">補助金支出一覧!#REF!</definedName>
    <definedName name="Z_ACA2E6CC_2B3E_4AB8_A723_880E1F3C7DC6_.wvu.FilterData" localSheetId="2" hidden="1">補助金支出一覧!$A$3:$I$6</definedName>
    <definedName name="Z_ACA2E6CC_2B3E_4AB8_A723_880E1F3C7DC6_.wvu.PrintArea" localSheetId="2" hidden="1">補助金支出一覧!$A$1:$I$12</definedName>
    <definedName name="Z_ACA2E6CC_2B3E_4AB8_A723_880E1F3C7DC6_.wvu.PrintTitles" localSheetId="2" hidden="1">補助金支出一覧!$A:$C,補助金支出一覧!$1:$6</definedName>
    <definedName name="Z_AD22B0C2_CD67_4BD6_99CC_B8FFD7E8D787_.wvu.FilterData" localSheetId="2" hidden="1">補助金支出一覧!$A$12:$I$12</definedName>
    <definedName name="Z_AD283074_019A_4F85_9B9D_43757A599FCE_.wvu.FilterData" localSheetId="2" hidden="1">補助金支出一覧!$A$6:$O$12</definedName>
    <definedName name="Z_AE35169E_4FB4_4CC3_BE45_852F419B0D97_.wvu.FilterData" localSheetId="2" hidden="1">補助金支出一覧!$A$12:$I$12</definedName>
    <definedName name="Z_AF759511_8CA2_4DD8_8BF3_5F0BC679DECC_.wvu.FilterData" localSheetId="2" hidden="1">補助金支出一覧!$A$6:$I$12</definedName>
    <definedName name="Z_B1AA5022_1D14_435A_8A1E_5983C8EEDA57_.wvu.FilterData" localSheetId="2" hidden="1">補助金支出一覧!$A$6:$I$12</definedName>
    <definedName name="Z_B901E486_C6AD_40FA_8334_7C35D2876E5D_.wvu.FilterData" localSheetId="2" hidden="1">補助金支出一覧!$A$6:$I$12</definedName>
    <definedName name="Z_B999EF1A_05D7_45C0_96D4_233228D48054_.wvu.FilterData" localSheetId="2" hidden="1">補助金支出一覧!$A$3:$I$12</definedName>
    <definedName name="Z_BABE49F0_6EF1_4B82_946E_A16E6E202E91_.wvu.Cols" localSheetId="2" hidden="1">補助金支出一覧!#REF!</definedName>
    <definedName name="Z_BABE49F0_6EF1_4B82_946E_A16E6E202E91_.wvu.FilterData" localSheetId="2" hidden="1">補助金支出一覧!$A$12:$I$12</definedName>
    <definedName name="Z_BABE49F0_6EF1_4B82_946E_A16E6E202E91_.wvu.PrintArea" localSheetId="1" hidden="1">表紙!$A$1:$A$14</definedName>
    <definedName name="Z_BABE49F0_6EF1_4B82_946E_A16E6E202E91_.wvu.PrintArea" localSheetId="2" hidden="1">補助金支出一覧!$A$1:$I$12</definedName>
    <definedName name="Z_BABE49F0_6EF1_4B82_946E_A16E6E202E91_.wvu.PrintTitles" localSheetId="2" hidden="1">補助金支出一覧!$A:$C,補助金支出一覧!$3:$6</definedName>
    <definedName name="Z_BBE36972_C8C0_4D2B_AB8E_FA08D4405633_.wvu.FilterData" localSheetId="2" hidden="1">補助金支出一覧!$A$12:$I$12</definedName>
    <definedName name="Z_BC3CD404_762B_4772_9E0E_190433B5A241_.wvu.FilterData" localSheetId="2" hidden="1">補助金支出一覧!$A$6:$I$12</definedName>
    <definedName name="Z_CB684DD3_2393_45C8_A0B4_4CB76E5773B1_.wvu.FilterData" localSheetId="2" hidden="1">補助金支出一覧!$A$6:$I$12</definedName>
    <definedName name="Z_CFD98723_68ED_407F_8627_93A0986154A1_.wvu.FilterData" localSheetId="2" hidden="1">補助金支出一覧!$A$3:$I$12</definedName>
    <definedName name="Z_CFE4980C_0C35_49E6_8999_5B5ECAEF03EB_.wvu.FilterData" localSheetId="2" hidden="1">補助金支出一覧!$A$6:$I$12</definedName>
    <definedName name="Z_D406C127_9387_4A2B_9A85_A6BA4AC32A67_.wvu.FilterData" localSheetId="2" hidden="1">補助金支出一覧!$A$6:$I$12</definedName>
    <definedName name="Z_D5B9F501_40C2_485D_A8DD_76C9AFDA146B_.wvu.Cols" localSheetId="2" hidden="1">補助金支出一覧!#REF!,補助金支出一覧!#REF!,補助金支出一覧!#REF!</definedName>
    <definedName name="Z_D5B9F501_40C2_485D_A8DD_76C9AFDA146B_.wvu.FilterData" localSheetId="2" hidden="1">補助金支出一覧!$A$6:$I$12</definedName>
    <definedName name="Z_D5B9F501_40C2_485D_A8DD_76C9AFDA146B_.wvu.PrintArea" localSheetId="1" hidden="1">表紙!$A$1:$A$13</definedName>
    <definedName name="Z_D5B9F501_40C2_485D_A8DD_76C9AFDA146B_.wvu.PrintArea" localSheetId="2" hidden="1">補助金支出一覧!$A$1:$I$12</definedName>
    <definedName name="Z_D5B9F501_40C2_485D_A8DD_76C9AFDA146B_.wvu.PrintTitles" localSheetId="2" hidden="1">補助金支出一覧!$A:$C,補助金支出一覧!$3:$6</definedName>
    <definedName name="Z_DC2705CD_12E2_4E42_A224_7C6021C40418_.wvu.FilterData" localSheetId="2" hidden="1">補助金支出一覧!$A$6:$I$12</definedName>
    <definedName name="Z_DCFFEA14_E5FD_4BA4_9FF6_7F90ED8251C4_.wvu.FilterData" localSheetId="2" hidden="1">補助金支出一覧!$A$6:$I$12</definedName>
    <definedName name="Z_E18F9A6E_C6E5_4E72_90E2_949EFB870706_.wvu.FilterData" localSheetId="2" hidden="1">補助金支出一覧!$A$6:$I$12</definedName>
    <definedName name="Z_E1A46B07_D6D8_4219_B694_3633A690E562_.wvu.Cols" localSheetId="2" hidden="1">補助金支出一覧!#REF!</definedName>
    <definedName name="Z_E1A46B07_D6D8_4219_B694_3633A690E562_.wvu.FilterData" localSheetId="2" hidden="1">補助金支出一覧!$A$12:$I$12</definedName>
    <definedName name="Z_E1A46B07_D6D8_4219_B694_3633A690E562_.wvu.PrintArea" localSheetId="1" hidden="1">表紙!$A$1:$A$14</definedName>
    <definedName name="Z_E1A46B07_D6D8_4219_B694_3633A690E562_.wvu.PrintArea" localSheetId="2" hidden="1">補助金支出一覧!$A$1:$I$12</definedName>
    <definedName name="Z_E1A46B07_D6D8_4219_B694_3633A690E562_.wvu.PrintTitles" localSheetId="2" hidden="1">補助金支出一覧!$A:$C,補助金支出一覧!$3:$6</definedName>
    <definedName name="Z_E32D59A5_5F29_4F6B_9913_6C2BEF207250_.wvu.FilterData" localSheetId="2" hidden="1">補助金支出一覧!$A$3:$I$12</definedName>
    <definedName name="Z_E827AF52_889A_4F50_A39E_F0E1D36CA732_.wvu.FilterData" localSheetId="2" hidden="1">補助金支出一覧!$A$3:$I$12</definedName>
    <definedName name="Z_E91FE733_2DC0_4D6E_9E09_D966F2A9CD10_.wvu.FilterData" localSheetId="2" hidden="1">補助金支出一覧!$A$6:$I$12</definedName>
    <definedName name="Z_EA5D738F_A523_4125_A52E_7467A3141118_.wvu.FilterData" localSheetId="2" hidden="1">補助金支出一覧!$A$12:$O$12</definedName>
    <definedName name="Z_EF4958F7_C967_406D_B6C3_0A71EB1BC7C2_.wvu.Cols" localSheetId="2" hidden="1">補助金支出一覧!#REF!</definedName>
    <definedName name="Z_EF4958F7_C967_406D_B6C3_0A71EB1BC7C2_.wvu.FilterData" localSheetId="2" hidden="1">補助金支出一覧!$A$3:$I$12</definedName>
    <definedName name="Z_EF4958F7_C967_406D_B6C3_0A71EB1BC7C2_.wvu.PrintArea" localSheetId="2" hidden="1">補助金支出一覧!$A$1:$I$12</definedName>
    <definedName name="Z_EF4958F7_C967_406D_B6C3_0A71EB1BC7C2_.wvu.PrintTitles" localSheetId="2" hidden="1">補助金支出一覧!$A:$C,補助金支出一覧!$1:$6</definedName>
    <definedName name="Z_F045A49B_E55F_4942_AE2D_52C51D7C09B3_.wvu.FilterData" localSheetId="2" hidden="1">補助金支出一覧!$A$6:$I$12</definedName>
    <definedName name="Z_F28D30B6_0373_4E07_84D0_E9BEE9C7F7FF_.wvu.FilterData" localSheetId="2" hidden="1">補助金支出一覧!$A$5:$R$12</definedName>
    <definedName name="Z_FB5021A6_9F8B_4D27_8277_BB6CC854E5F0_.wvu.FilterData" localSheetId="2" hidden="1">補助金支出一覧!$A$6:$I$12</definedName>
    <definedName name="Z_FE1A2E21_B9AB_43A7_93E3_26AD46D72278_.wvu.FilterData" localSheetId="2" hidden="1">補助金支出一覧!$A$6:$I$12</definedName>
  </definedNames>
  <calcPr calcId="191029"/>
  <customWorkbookViews>
    <customWorkbookView name="しばしん - 個人用ビュー" guid="{4FA3AD9B-1298-4C96-AD3F-A54B405485B0}" mergeInterval="0" personalView="1" maximized="1" xWindow="-8" yWindow="-8" windowWidth="1382" windowHeight="744" tabRatio="641" activeSheetId="4"/>
    <customWorkbookView name="辻　紘司 - 個人用ビュー" guid="{BABE49F0-6EF1-4B82-946E-A16E6E202E91}" mergeInterval="0" personalView="1" maximized="1" windowWidth="1362" windowHeight="520" tabRatio="641" activeSheetId="3"/>
    <customWorkbookView name="大阪市 - 個人用ビュー" guid="{866F98CE-B449-4C80-80CD-897DBB025239}" mergeInterval="0" personalView="1" maximized="1" windowWidth="1362" windowHeight="538" tabRatio="641" activeSheetId="4"/>
    <customWorkbookView name="松村茂 - 個人用ビュー" guid="{1E2933A3-7908-4D15-BE44-27C74903096F}" mergeInterval="0" personalView="1" maximized="1" xWindow="1" yWindow="1" windowWidth="1362" windowHeight="518" tabRatio="742" activeSheetId="4"/>
    <customWorkbookView name="能仁 - 個人用ビュー" guid="{92EB4CEB-97A4-4C6F-8A85-9576CD8D52F9}" mergeInterval="0" personalView="1" maximized="1" xWindow="1" yWindow="1" windowWidth="1362" windowHeight="541" tabRatio="819" activeSheetId="4" showComments="commIndAndComment"/>
    <customWorkbookView name="古根川聡美 - 個人用ビュー" guid="{1ACC0038-298A-4F81-98A5-674304C957A4}" mergeInterval="0" personalView="1" maximized="1" xWindow="1" yWindow="1" windowWidth="1362" windowHeight="541" tabRatio="598" activeSheetId="1" showComments="commIndAndComment"/>
    <customWorkbookView name="i5121083 - 個人用ビュー" guid="{0B74C060-4A33-4431-9DFE-1F231A63AF57}" mergeInterval="0" personalView="1" maximized="1" xWindow="1" yWindow="1" windowWidth="1362" windowHeight="541" tabRatio="598" activeSheetId="1"/>
    <customWorkbookView name="白井淳蔵 - 個人用ビュー" guid="{EF4958F7-C967-406D-B6C3-0A71EB1BC7C2}" mergeInterval="0" personalView="1" maximized="1" xWindow="1" yWindow="1" windowWidth="1362" windowHeight="537" tabRatio="598" activeSheetId="1"/>
    <customWorkbookView name="吉武 - 個人用ビュー" guid="{247AED13-9FF5-493F-B3CC-F0F54BD3CEAB}" mergeInterval="0" personalView="1" maximized="1" xWindow="1" yWindow="1" windowWidth="1362" windowHeight="518" tabRatio="598" activeSheetId="1"/>
    <customWorkbookView name="宮本　剛志 - 個人用ビュー" guid="{D18F99F9-2699-41E5-8BC4-2A5C905B9FC5}" mergeInterval="0" personalView="1" maximized="1" xWindow="1" yWindow="1" windowWidth="1362" windowHeight="541" activeSheetId="1"/>
    <customWorkbookView name="濱 - 個人用ビュー" guid="{478A226C-3819-494B-B75C-6F13CE721740}" mergeInterval="0" personalView="1" maximized="1" xWindow="1" yWindow="1" windowWidth="1362" windowHeight="537" tabRatio="598" activeSheetId="1"/>
    <customWorkbookView name="横峯　憲司 - 個人用ビュー" guid="{0C01144D-7C18-4EBC-809D-CD9A6873B9A4}" mergeInterval="0" personalView="1" maximized="1" xWindow="1" yWindow="1" windowWidth="1362" windowHeight="541" tabRatio="598" activeSheetId="1"/>
    <customWorkbookView name="田阪幸司 - 個人用ビュー" guid="{109441FB-5D27-4261-97F8-D74F3C56EAAC}" mergeInterval="0" personalView="1" maximized="1" xWindow="1" yWindow="1" windowWidth="1356" windowHeight="541" tabRatio="598" activeSheetId="1"/>
    <customWorkbookView name="小林　直子 - 個人用ビュー" guid="{D7827C7D-3559-4792-977E-D477B4AEF1A4}" mergeInterval="0" personalView="1" maximized="1" windowWidth="1020" windowHeight="524" tabRatio="599" activeSheetId="10"/>
    <customWorkbookView name="i4620109 - 個人用ビュー" guid="{74434990-3D7C-4E2C-895E-65FA4F178439}" mergeInterval="0" personalView="1" maximized="1" windowWidth="1020" windowHeight="527" tabRatio="599" activeSheetId="12"/>
    <customWorkbookView name="山口　貴志 - 個人用ビュー" guid="{6B6D9B8F-C1A0-4D01-BB1A-0042036F4AFB}" mergeInterval="0" personalView="1" maximized="1" windowWidth="1020" windowHeight="577" tabRatio="599" activeSheetId="10"/>
    <customWorkbookView name="梅屋　剛 - 個人用ビュー" guid="{02582FD4-22F5-45D4-89DD-F12122EDCA8D}" mergeInterval="0" personalView="1" maximized="1" xWindow="1" yWindow="1" windowWidth="1362" windowHeight="541" activeSheetId="1"/>
    <customWorkbookView name="松久　響 - 個人用ビュー" guid="{92B42E46-A1C4-4CA2-980F-E48586F08DAF}" mergeInterval="0" personalView="1" maximized="1" xWindow="1" yWindow="1" windowWidth="1362" windowHeight="541" tabRatio="598" activeSheetId="1" showComments="commIndAndComment"/>
    <customWorkbookView name="i9753250 - 個人用ビュー" guid="{0278E81E-B992-4858-B1F1-C546269A93CE}" mergeInterval="0" personalView="1" maximized="1" xWindow="1" yWindow="1" windowWidth="1362" windowHeight="541" tabRatio="598" activeSheetId="1"/>
    <customWorkbookView name="nishida naomi - 個人用ビュー" guid="{793DB2A3-A580-43E4-BA65-5104FE123C5C}" mergeInterval="0" personalView="1" maximized="1" xWindow="1" yWindow="1" windowWidth="1345" windowHeight="529" tabRatio="598" activeSheetId="1"/>
    <customWorkbookView name="yamada - 個人用ビュー" guid="{E827AF52-889A-4F50-A39E-F0E1D36CA732}" mergeInterval="0" personalView="1" maximized="1" xWindow="1" yWindow="1" windowWidth="1362" windowHeight="541" activeSheetId="1"/>
    <customWorkbookView name="i4151837 - 個人用ビュー" guid="{B999EF1A-05D7-45C0-96D4-233228D48054}" mergeInterval="0" personalView="1" maximized="1" xWindow="1" yWindow="1" windowWidth="1362" windowHeight="541" tabRatio="598" activeSheetId="1"/>
    <customWorkbookView name="i9850149 - 個人用ビュー" guid="{ACA2E6CC-2B3E-4AB8-A723-880E1F3C7DC6}" mergeInterval="0" personalView="1" maximized="1" xWindow="1" yWindow="1" windowWidth="1362" windowHeight="541" tabRatio="598" activeSheetId="1"/>
    <customWorkbookView name="奥の方 - 個人用ビュー" guid="{D5B9F501-40C2-485D-A8DD-76C9AFDA146B}" mergeInterval="0" personalView="1" maximized="1" xWindow="1" yWindow="1" windowWidth="1362" windowHeight="518" tabRatio="742" activeSheetId="4" showComments="commIndAndComment"/>
    <customWorkbookView name="村上 - 個人用ビュー" guid="{E1A46B07-D6D8-4219-B694-3633A690E562}" mergeInterval="0" personalView="1" xWindow="-136" yWindow="22" windowWidth="876" windowHeight="491" tabRatio="641" activeSheetId="4"/>
    <customWorkbookView name="能仁　智勇 - 個人用ビュー" guid="{240C352A-D6EF-4728-9219-DD6B528CE022}" mergeInterval="0" personalView="1" maximized="1" windowWidth="1362" windowHeight="520" tabRatio="641" activeSheetId="4"/>
    <customWorkbookView name="松村 - 個人用ビュー" guid="{5A027B3F-4BDA-4D5B-99A1-C2E547422488}" mergeInterval="0" personalView="1" xWindow="-10" yWindow="44" windowWidth="1003" windowHeight="442" tabRatio="641" activeSheetId="4"/>
    <customWorkbookView name="奥 隆幸 - 個人用ビュー" guid="{262EDA3B-7785-4483-8C7E-BCBD0D6A995B}" mergeInterval="0" personalView="1" maximized="1" windowWidth="1362" windowHeight="502" tabRatio="641" activeSheetId="4"/>
    <customWorkbookView name="今井 - 個人用ビュー" guid="{315230D8-F0E9-48EF-90D6-9C6D7FFE9006}" mergeInterval="0" personalView="1" maximized="1" windowWidth="1362" windowHeight="538" tabRatio="641" activeSheetId="4"/>
    <customWorkbookView name="kuwaoka - 個人用ビュー" guid="{99E3FE3A-7B49-48B4-BEFD-0DD64952A046}" mergeInterval="0" personalView="1" maximized="1" xWindow="-8" yWindow="-8" windowWidth="1382" windowHeight="744" tabRatio="641" activeSheetId="4"/>
    <customWorkbookView name="福田有希 - 個人用ビュー" guid="{9FF3767D-B5E2-4274-8C91-D6BE67029FF6}" mergeInterval="0" personalView="1" maximized="1" xWindow="-8" yWindow="-8" windowWidth="1382" windowHeight="744" tabRatio="641" activeSheetId="4"/>
    <customWorkbookView name="福井　貴巳 - 個人用ビュー" guid="{89CFD966-126F-414B-94EC-2C1358CF5DA9}" mergeInterval="0" personalView="1" maximized="1" xWindow="-8" yWindow="-8" windowWidth="1382" windowHeight="744" tabRatio="641"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4" l="1"/>
  <c r="D13" i="4"/>
  <c r="H37" i="6" l="1"/>
  <c r="H36" i="6"/>
  <c r="H35" i="6"/>
  <c r="H34" i="6"/>
  <c r="H33" i="6"/>
  <c r="H32" i="6"/>
  <c r="H31" i="6"/>
  <c r="H30" i="6"/>
  <c r="H29" i="6"/>
  <c r="H28" i="6"/>
  <c r="H27" i="6"/>
  <c r="H26" i="6"/>
  <c r="H25" i="6"/>
  <c r="H24" i="6"/>
  <c r="H23" i="6"/>
  <c r="H21" i="6"/>
  <c r="H20" i="6"/>
  <c r="H19" i="6"/>
  <c r="H18" i="6"/>
  <c r="H17" i="6"/>
  <c r="H16" i="6"/>
  <c r="H15" i="6"/>
  <c r="H14" i="6"/>
  <c r="H13" i="6"/>
  <c r="H12" i="6"/>
  <c r="H11" i="6"/>
  <c r="H22" i="6"/>
  <c r="H9" i="6"/>
  <c r="H8" i="6"/>
  <c r="H6" i="6"/>
  <c r="H7" i="6"/>
  <c r="H5" i="6" l="1"/>
  <c r="I44" i="6" l="1"/>
  <c r="J8" i="6" l="1"/>
  <c r="J5" i="6"/>
  <c r="I34" i="6" l="1"/>
  <c r="I12" i="6"/>
  <c r="I13" i="6"/>
  <c r="I14" i="6"/>
  <c r="I15" i="6"/>
  <c r="I16" i="6"/>
  <c r="I17" i="6"/>
  <c r="I18" i="6"/>
  <c r="I19" i="6"/>
  <c r="I20" i="6"/>
  <c r="I21" i="6"/>
  <c r="I22" i="6"/>
  <c r="I23" i="6"/>
  <c r="I24" i="6"/>
  <c r="I25" i="6"/>
  <c r="I26" i="6"/>
  <c r="I27" i="6"/>
  <c r="I28" i="6"/>
  <c r="I29" i="6"/>
  <c r="I30" i="6"/>
  <c r="I31" i="6"/>
  <c r="I32" i="6"/>
  <c r="I33" i="6"/>
  <c r="I11" i="6"/>
  <c r="H38" i="6"/>
  <c r="I38" i="6" s="1"/>
  <c r="H39" i="6"/>
  <c r="I39" i="6" s="1"/>
  <c r="H40" i="6"/>
  <c r="I40" i="6" s="1"/>
  <c r="H41" i="6"/>
  <c r="I41" i="6" s="1"/>
  <c r="H42" i="6"/>
  <c r="I42" i="6" s="1"/>
  <c r="I37" i="6"/>
  <c r="I36" i="6"/>
  <c r="I35" i="6"/>
  <c r="I6" i="6"/>
  <c r="I7" i="6"/>
  <c r="I8" i="6"/>
  <c r="I9" i="6"/>
  <c r="J6" i="6"/>
  <c r="J7" i="6"/>
  <c r="J9" i="6"/>
  <c r="J42" i="6"/>
  <c r="J41" i="6"/>
  <c r="J40" i="6"/>
  <c r="J39" i="6"/>
  <c r="J38" i="6"/>
  <c r="J37" i="6"/>
  <c r="J36" i="6"/>
  <c r="J35" i="6"/>
  <c r="J34" i="6"/>
  <c r="J33" i="6"/>
  <c r="J32" i="6"/>
  <c r="J31" i="6"/>
  <c r="J30" i="6"/>
  <c r="J29" i="6"/>
  <c r="J28" i="6"/>
  <c r="J27" i="6"/>
  <c r="J26" i="6"/>
  <c r="J25" i="6"/>
  <c r="J24" i="6"/>
  <c r="J23" i="6"/>
  <c r="J22" i="6"/>
  <c r="J21" i="6"/>
  <c r="J20" i="6"/>
  <c r="J19" i="6"/>
  <c r="J18" i="6"/>
  <c r="J17" i="6"/>
  <c r="J16" i="6"/>
  <c r="J15" i="6"/>
  <c r="J14" i="6"/>
  <c r="J13" i="6"/>
  <c r="J12" i="6"/>
  <c r="J11" i="6"/>
  <c r="D42" i="6"/>
  <c r="E42" i="6" s="1"/>
  <c r="G42" i="6" s="1"/>
  <c r="D41" i="6"/>
  <c r="E41" i="6" s="1"/>
  <c r="G41" i="6" s="1"/>
  <c r="D40" i="6"/>
  <c r="E40" i="6" s="1"/>
  <c r="G40" i="6" s="1"/>
  <c r="D39" i="6"/>
  <c r="E39" i="6" s="1"/>
  <c r="G39" i="6" s="1"/>
  <c r="D38" i="6"/>
  <c r="E38" i="6" s="1"/>
  <c r="G38" i="6" s="1"/>
  <c r="D37" i="6"/>
  <c r="E37" i="6" s="1"/>
  <c r="G37" i="6" s="1"/>
  <c r="D36" i="6"/>
  <c r="E36" i="6" s="1"/>
  <c r="G36" i="6" s="1"/>
  <c r="D35" i="6"/>
  <c r="E35" i="6" s="1"/>
  <c r="G35" i="6" s="1"/>
  <c r="D12" i="6"/>
  <c r="E12" i="6" s="1"/>
  <c r="G12" i="6" s="1"/>
  <c r="D13" i="6"/>
  <c r="E13" i="6" s="1"/>
  <c r="D14" i="6"/>
  <c r="E14" i="6" s="1"/>
  <c r="G14" i="6" s="1"/>
  <c r="D15" i="6"/>
  <c r="E15" i="6" s="1"/>
  <c r="G15" i="6" s="1"/>
  <c r="D16" i="6"/>
  <c r="E16" i="6" s="1"/>
  <c r="G16" i="6" s="1"/>
  <c r="D17" i="6"/>
  <c r="E17" i="6" s="1"/>
  <c r="G17" i="6" s="1"/>
  <c r="D18" i="6"/>
  <c r="E18" i="6" s="1"/>
  <c r="G18" i="6" s="1"/>
  <c r="D19" i="6"/>
  <c r="E19" i="6" s="1"/>
  <c r="G19" i="6" s="1"/>
  <c r="D20" i="6"/>
  <c r="E20" i="6" s="1"/>
  <c r="G20" i="6" s="1"/>
  <c r="D21" i="6"/>
  <c r="E21" i="6" s="1"/>
  <c r="G21" i="6" s="1"/>
  <c r="D22" i="6"/>
  <c r="E22" i="6" s="1"/>
  <c r="G22" i="6" s="1"/>
  <c r="D23" i="6"/>
  <c r="E23" i="6" s="1"/>
  <c r="G23" i="6" s="1"/>
  <c r="D24" i="6"/>
  <c r="E24" i="6" s="1"/>
  <c r="G24" i="6" s="1"/>
  <c r="D25" i="6"/>
  <c r="E25" i="6" s="1"/>
  <c r="G25" i="6" s="1"/>
  <c r="D26" i="6"/>
  <c r="E26" i="6" s="1"/>
  <c r="G26" i="6" s="1"/>
  <c r="D27" i="6"/>
  <c r="E27" i="6" s="1"/>
  <c r="G27" i="6" s="1"/>
  <c r="D28" i="6"/>
  <c r="E28" i="6" s="1"/>
  <c r="G28" i="6" s="1"/>
  <c r="D29" i="6"/>
  <c r="E29" i="6" s="1"/>
  <c r="G29" i="6" s="1"/>
  <c r="D30" i="6"/>
  <c r="E30" i="6" s="1"/>
  <c r="G30" i="6" s="1"/>
  <c r="D31" i="6"/>
  <c r="E31" i="6" s="1"/>
  <c r="G31" i="6" s="1"/>
  <c r="D32" i="6"/>
  <c r="E32" i="6" s="1"/>
  <c r="G32" i="6" s="1"/>
  <c r="D33" i="6"/>
  <c r="E33" i="6" s="1"/>
  <c r="G33" i="6" s="1"/>
  <c r="D34" i="6"/>
  <c r="E34" i="6" s="1"/>
  <c r="G34" i="6" s="1"/>
  <c r="D11" i="6"/>
  <c r="E11" i="6" s="1"/>
  <c r="G11" i="6" s="1"/>
  <c r="D9" i="6"/>
  <c r="E9" i="6" s="1"/>
  <c r="G9" i="6" s="1"/>
  <c r="D6" i="6"/>
  <c r="E6" i="6" s="1"/>
  <c r="G6" i="6" s="1"/>
  <c r="D7" i="6"/>
  <c r="E7" i="6" s="1"/>
  <c r="D8" i="6"/>
  <c r="E8" i="6" s="1"/>
  <c r="G8" i="6" s="1"/>
  <c r="D5" i="6"/>
  <c r="E5" i="6" s="1"/>
  <c r="G5" i="6" s="1"/>
  <c r="G458" i="6"/>
  <c r="F10" i="6"/>
  <c r="F4" i="6" s="1"/>
  <c r="Y458" i="6"/>
  <c r="V458" i="6"/>
  <c r="U458" i="6"/>
  <c r="M10" i="6"/>
  <c r="M4" i="6" s="1"/>
  <c r="L10" i="6"/>
  <c r="L4" i="6" s="1"/>
  <c r="K9" i="6" l="1"/>
  <c r="K35" i="6"/>
  <c r="K11" i="6"/>
  <c r="K31" i="6"/>
  <c r="K27" i="6"/>
  <c r="K23" i="6"/>
  <c r="K19" i="6"/>
  <c r="K15" i="6"/>
  <c r="K8" i="6"/>
  <c r="K36" i="6"/>
  <c r="K40" i="6"/>
  <c r="K33" i="6"/>
  <c r="K29" i="6"/>
  <c r="K25" i="6"/>
  <c r="K21" i="6"/>
  <c r="K17" i="6"/>
  <c r="K13" i="6"/>
  <c r="K26" i="6"/>
  <c r="K18" i="6"/>
  <c r="K6" i="6"/>
  <c r="K42" i="6"/>
  <c r="K38" i="6"/>
  <c r="K34" i="6"/>
  <c r="K41" i="6"/>
  <c r="K30" i="6"/>
  <c r="K22" i="6"/>
  <c r="K14" i="6"/>
  <c r="K7" i="6"/>
  <c r="K37" i="6"/>
  <c r="K39" i="6"/>
  <c r="K32" i="6"/>
  <c r="K28" i="6"/>
  <c r="K24" i="6"/>
  <c r="K20" i="6"/>
  <c r="K16" i="6"/>
  <c r="K12" i="6"/>
  <c r="J10" i="6"/>
  <c r="I10" i="6"/>
  <c r="H10" i="6"/>
  <c r="H4" i="6" s="1"/>
  <c r="J4" i="6"/>
  <c r="I5" i="6"/>
  <c r="K5" i="6" s="1"/>
  <c r="D10" i="6"/>
  <c r="D4" i="6" s="1"/>
  <c r="G7" i="6"/>
  <c r="G13" i="6"/>
  <c r="G10" i="6" s="1"/>
  <c r="E10" i="6"/>
  <c r="E4" i="6" s="1"/>
  <c r="K10" i="6" l="1"/>
  <c r="K4" i="6" s="1"/>
  <c r="I4" i="6"/>
  <c r="I45" i="6" s="1"/>
  <c r="G4" i="6"/>
  <c r="E44" i="6" l="1"/>
  <c r="E45" i="6" s="1"/>
  <c r="C4" i="1" l="1"/>
  <c r="C60" i="1" s="1"/>
  <c r="D4" i="1"/>
  <c r="D60" i="1" s="1"/>
  <c r="E4" i="1"/>
  <c r="E60" i="1" s="1"/>
  <c r="L4" i="1"/>
  <c r="L9" i="1" s="1"/>
  <c r="L10" i="1" s="1"/>
  <c r="L11" i="1" s="1"/>
  <c r="M4" i="1"/>
  <c r="M60" i="1" s="1"/>
  <c r="G9" i="1"/>
  <c r="G10" i="1" s="1"/>
  <c r="G11" i="1" s="1"/>
  <c r="H9" i="1"/>
  <c r="H10" i="1" s="1"/>
  <c r="H11" i="1" s="1"/>
  <c r="I9" i="1"/>
  <c r="I10" i="1" s="1"/>
  <c r="I11" i="1" s="1"/>
  <c r="J9" i="1"/>
  <c r="J10" i="1" s="1"/>
  <c r="J11" i="1" s="1"/>
  <c r="K9" i="1"/>
  <c r="K10" i="1" s="1"/>
  <c r="K11" i="1" s="1"/>
  <c r="N9" i="1"/>
  <c r="O9" i="1"/>
  <c r="O10" i="1" s="1"/>
  <c r="O11" i="1" s="1"/>
  <c r="P9" i="1"/>
  <c r="P10" i="1" s="1"/>
  <c r="P11" i="1" s="1"/>
  <c r="Q9" i="1"/>
  <c r="Q10" i="1" s="1"/>
  <c r="Q11" i="1" s="1"/>
  <c r="N10" i="1"/>
  <c r="N11" i="1" s="1"/>
  <c r="C12" i="1"/>
  <c r="D12" i="1"/>
  <c r="E12" i="1"/>
  <c r="G17" i="1"/>
  <c r="G18" i="1" s="1"/>
  <c r="G19" i="1" s="1"/>
  <c r="H17" i="1"/>
  <c r="H18" i="1" s="1"/>
  <c r="H19" i="1" s="1"/>
  <c r="I17" i="1"/>
  <c r="I18" i="1" s="1"/>
  <c r="I19" i="1" s="1"/>
  <c r="J17" i="1"/>
  <c r="K17" i="1"/>
  <c r="K18" i="1" s="1"/>
  <c r="K19" i="1" s="1"/>
  <c r="L17" i="1"/>
  <c r="L18" i="1" s="1"/>
  <c r="L19" i="1" s="1"/>
  <c r="M17" i="1"/>
  <c r="M18" i="1" s="1"/>
  <c r="M19" i="1" s="1"/>
  <c r="N17" i="1"/>
  <c r="N18" i="1" s="1"/>
  <c r="N19" i="1" s="1"/>
  <c r="O17" i="1"/>
  <c r="O18" i="1" s="1"/>
  <c r="O19" i="1" s="1"/>
  <c r="P17" i="1"/>
  <c r="P18" i="1" s="1"/>
  <c r="P19" i="1" s="1"/>
  <c r="Q17" i="1"/>
  <c r="Q18" i="1" s="1"/>
  <c r="Q19" i="1" s="1"/>
  <c r="J18" i="1"/>
  <c r="J19" i="1" s="1"/>
  <c r="C20" i="1"/>
  <c r="D20" i="1"/>
  <c r="E20" i="1"/>
  <c r="G25" i="1"/>
  <c r="G26" i="1" s="1"/>
  <c r="G27" i="1" s="1"/>
  <c r="H25" i="1"/>
  <c r="H26" i="1" s="1"/>
  <c r="H27" i="1" s="1"/>
  <c r="I25" i="1"/>
  <c r="I26" i="1" s="1"/>
  <c r="I27" i="1" s="1"/>
  <c r="J25" i="1"/>
  <c r="K25" i="1"/>
  <c r="K26" i="1" s="1"/>
  <c r="K27" i="1" s="1"/>
  <c r="L25" i="1"/>
  <c r="L26" i="1" s="1"/>
  <c r="L27" i="1" s="1"/>
  <c r="M25" i="1"/>
  <c r="M26" i="1" s="1"/>
  <c r="M27" i="1" s="1"/>
  <c r="N25" i="1"/>
  <c r="N26" i="1" s="1"/>
  <c r="N27" i="1" s="1"/>
  <c r="O25" i="1"/>
  <c r="O26" i="1" s="1"/>
  <c r="O27" i="1" s="1"/>
  <c r="P25" i="1"/>
  <c r="P26" i="1" s="1"/>
  <c r="P27" i="1" s="1"/>
  <c r="Q25" i="1"/>
  <c r="Q26" i="1" s="1"/>
  <c r="Q27" i="1" s="1"/>
  <c r="J26" i="1"/>
  <c r="J27" i="1" s="1"/>
  <c r="C28" i="1"/>
  <c r="D28" i="1"/>
  <c r="E28" i="1"/>
  <c r="G33" i="1"/>
  <c r="G34" i="1" s="1"/>
  <c r="G35" i="1" s="1"/>
  <c r="H33" i="1"/>
  <c r="H34" i="1" s="1"/>
  <c r="H35" i="1" s="1"/>
  <c r="I33" i="1"/>
  <c r="I34" i="1" s="1"/>
  <c r="I35" i="1" s="1"/>
  <c r="J33" i="1"/>
  <c r="K33" i="1"/>
  <c r="K34" i="1" s="1"/>
  <c r="K35" i="1" s="1"/>
  <c r="L33" i="1"/>
  <c r="L34" i="1" s="1"/>
  <c r="L35" i="1" s="1"/>
  <c r="M33" i="1"/>
  <c r="M34" i="1" s="1"/>
  <c r="M35" i="1" s="1"/>
  <c r="N33" i="1"/>
  <c r="N34" i="1" s="1"/>
  <c r="N35" i="1" s="1"/>
  <c r="O33" i="1"/>
  <c r="O34" i="1" s="1"/>
  <c r="O35" i="1" s="1"/>
  <c r="P33" i="1"/>
  <c r="P34" i="1" s="1"/>
  <c r="P35" i="1" s="1"/>
  <c r="Q33" i="1"/>
  <c r="Q34" i="1" s="1"/>
  <c r="Q35" i="1" s="1"/>
  <c r="J34" i="1"/>
  <c r="J35" i="1" s="1"/>
  <c r="C36" i="1"/>
  <c r="D36" i="1"/>
  <c r="E36" i="1"/>
  <c r="G41" i="1"/>
  <c r="G42" i="1" s="1"/>
  <c r="G43" i="1" s="1"/>
  <c r="H41" i="1"/>
  <c r="H42" i="1" s="1"/>
  <c r="H43" i="1" s="1"/>
  <c r="I41" i="1"/>
  <c r="I42" i="1" s="1"/>
  <c r="I43" i="1" s="1"/>
  <c r="J41" i="1"/>
  <c r="K41" i="1"/>
  <c r="K42" i="1" s="1"/>
  <c r="K43" i="1" s="1"/>
  <c r="L41" i="1"/>
  <c r="L42" i="1" s="1"/>
  <c r="L43" i="1" s="1"/>
  <c r="M41" i="1"/>
  <c r="M42" i="1" s="1"/>
  <c r="M43" i="1" s="1"/>
  <c r="N41" i="1"/>
  <c r="N42" i="1" s="1"/>
  <c r="N43" i="1" s="1"/>
  <c r="O41" i="1"/>
  <c r="O42" i="1" s="1"/>
  <c r="O43" i="1" s="1"/>
  <c r="P41" i="1"/>
  <c r="P42" i="1" s="1"/>
  <c r="P43" i="1" s="1"/>
  <c r="Q41" i="1"/>
  <c r="Q42" i="1" s="1"/>
  <c r="Q43" i="1" s="1"/>
  <c r="J42" i="1"/>
  <c r="J43" i="1" s="1"/>
  <c r="C44" i="1"/>
  <c r="D44" i="1"/>
  <c r="E44" i="1"/>
  <c r="G49" i="1"/>
  <c r="G50" i="1" s="1"/>
  <c r="G51" i="1" s="1"/>
  <c r="H49" i="1"/>
  <c r="H50" i="1" s="1"/>
  <c r="H51" i="1" s="1"/>
  <c r="I49" i="1"/>
  <c r="I50" i="1" s="1"/>
  <c r="I51" i="1" s="1"/>
  <c r="J49" i="1"/>
  <c r="K49" i="1"/>
  <c r="K50" i="1" s="1"/>
  <c r="K51" i="1" s="1"/>
  <c r="L49" i="1"/>
  <c r="L50" i="1" s="1"/>
  <c r="L51" i="1" s="1"/>
  <c r="M49" i="1"/>
  <c r="M50" i="1" s="1"/>
  <c r="M51" i="1" s="1"/>
  <c r="N49" i="1"/>
  <c r="N50" i="1" s="1"/>
  <c r="N51" i="1" s="1"/>
  <c r="O49" i="1"/>
  <c r="O50" i="1" s="1"/>
  <c r="O51" i="1" s="1"/>
  <c r="P49" i="1"/>
  <c r="P50" i="1" s="1"/>
  <c r="P51" i="1" s="1"/>
  <c r="Q49" i="1"/>
  <c r="Q50" i="1" s="1"/>
  <c r="Q51" i="1" s="1"/>
  <c r="J50" i="1"/>
  <c r="J51" i="1" s="1"/>
  <c r="C52" i="1"/>
  <c r="D52" i="1"/>
  <c r="E52" i="1"/>
  <c r="G57" i="1"/>
  <c r="G58" i="1" s="1"/>
  <c r="G59" i="1" s="1"/>
  <c r="H57" i="1"/>
  <c r="H58" i="1" s="1"/>
  <c r="H59" i="1" s="1"/>
  <c r="I57" i="1"/>
  <c r="I58" i="1" s="1"/>
  <c r="I59" i="1" s="1"/>
  <c r="J57" i="1"/>
  <c r="K57" i="1"/>
  <c r="K58" i="1" s="1"/>
  <c r="K59" i="1" s="1"/>
  <c r="L57" i="1"/>
  <c r="L58" i="1" s="1"/>
  <c r="L59" i="1" s="1"/>
  <c r="M57" i="1"/>
  <c r="M58" i="1" s="1"/>
  <c r="M59" i="1" s="1"/>
  <c r="N57" i="1"/>
  <c r="N58" i="1" s="1"/>
  <c r="N59" i="1" s="1"/>
  <c r="O57" i="1"/>
  <c r="O58" i="1" s="1"/>
  <c r="O59" i="1" s="1"/>
  <c r="P57" i="1"/>
  <c r="P58" i="1" s="1"/>
  <c r="P59" i="1" s="1"/>
  <c r="Q57" i="1"/>
  <c r="Q58" i="1" s="1"/>
  <c r="Q59" i="1" s="1"/>
  <c r="J58" i="1"/>
  <c r="J59" i="1" s="1"/>
  <c r="G60" i="1"/>
  <c r="H60" i="1"/>
  <c r="I60" i="1"/>
  <c r="J60" i="1"/>
  <c r="K60" i="1"/>
  <c r="N60" i="1"/>
  <c r="O60" i="1"/>
  <c r="P60" i="1"/>
  <c r="Q60" i="1"/>
  <c r="W60" i="1"/>
  <c r="X60" i="1"/>
  <c r="Y60" i="1"/>
  <c r="Z60" i="1"/>
  <c r="AA60" i="1"/>
  <c r="AB60" i="1"/>
  <c r="AC60" i="1"/>
  <c r="AD60" i="1"/>
  <c r="AE60" i="1"/>
  <c r="AF60" i="1"/>
  <c r="G61" i="1"/>
  <c r="H61" i="1"/>
  <c r="I61" i="1"/>
  <c r="J61" i="1"/>
  <c r="K61" i="1"/>
  <c r="L61" i="1"/>
  <c r="M61" i="1"/>
  <c r="N61" i="1"/>
  <c r="O61" i="1"/>
  <c r="P61" i="1"/>
  <c r="Q61" i="1"/>
  <c r="G62" i="1"/>
  <c r="H62" i="1"/>
  <c r="I62" i="1"/>
  <c r="J62" i="1"/>
  <c r="K62" i="1"/>
  <c r="L62" i="1"/>
  <c r="M62" i="1"/>
  <c r="N62" i="1"/>
  <c r="O62" i="1"/>
  <c r="P62" i="1"/>
  <c r="Q62" i="1"/>
  <c r="G63" i="1"/>
  <c r="H63" i="1"/>
  <c r="I63" i="1"/>
  <c r="J63" i="1"/>
  <c r="K63" i="1"/>
  <c r="L63" i="1"/>
  <c r="M63" i="1"/>
  <c r="N63" i="1"/>
  <c r="O63" i="1"/>
  <c r="P63" i="1"/>
  <c r="Q63" i="1"/>
  <c r="G64" i="1"/>
  <c r="H64" i="1"/>
  <c r="I64" i="1"/>
  <c r="J64" i="1"/>
  <c r="K64" i="1"/>
  <c r="L64" i="1"/>
  <c r="M64" i="1"/>
  <c r="N64" i="1"/>
  <c r="O64" i="1"/>
  <c r="P64" i="1"/>
  <c r="Q64" i="1"/>
  <c r="G72" i="1"/>
  <c r="G75" i="1" s="1"/>
  <c r="H72" i="1"/>
  <c r="H75" i="1" s="1"/>
  <c r="I72" i="1"/>
  <c r="I75" i="1" s="1"/>
  <c r="J72" i="1"/>
  <c r="J75" i="1" s="1"/>
  <c r="K72" i="1"/>
  <c r="K75" i="1" s="1"/>
  <c r="L72" i="1"/>
  <c r="L75" i="1" s="1"/>
  <c r="M72" i="1"/>
  <c r="M75" i="1" s="1"/>
  <c r="N72" i="1"/>
  <c r="N75" i="1" s="1"/>
  <c r="O72" i="1"/>
  <c r="O75" i="1" s="1"/>
  <c r="P72" i="1"/>
  <c r="P75" i="1" s="1"/>
  <c r="Q72" i="1"/>
  <c r="Q75" i="1" s="1"/>
  <c r="G73" i="1"/>
  <c r="H73" i="1"/>
  <c r="I73" i="1"/>
  <c r="J73" i="1"/>
  <c r="K73" i="1"/>
  <c r="L73" i="1"/>
  <c r="M73" i="1"/>
  <c r="N73" i="1"/>
  <c r="O73" i="1"/>
  <c r="P73" i="1"/>
  <c r="Q73" i="1"/>
  <c r="G74" i="1"/>
  <c r="H74" i="1"/>
  <c r="I74" i="1"/>
  <c r="J74" i="1"/>
  <c r="K74" i="1"/>
  <c r="L74" i="1"/>
  <c r="M74" i="1"/>
  <c r="N74" i="1"/>
  <c r="O74" i="1"/>
  <c r="P74" i="1"/>
  <c r="Q74" i="1"/>
  <c r="O65" i="1" l="1"/>
  <c r="O66" i="1" s="1"/>
  <c r="O67" i="1" s="1"/>
  <c r="L60" i="1"/>
  <c r="L65" i="1" s="1"/>
  <c r="L66" i="1" s="1"/>
  <c r="L67" i="1" s="1"/>
  <c r="K65" i="1"/>
  <c r="K66" i="1" s="1"/>
  <c r="K67" i="1" s="1"/>
  <c r="G65" i="1"/>
  <c r="G66" i="1" s="1"/>
  <c r="G67" i="1" s="1"/>
  <c r="N65" i="1"/>
  <c r="N66" i="1" s="1"/>
  <c r="N67" i="1" s="1"/>
  <c r="J65" i="1"/>
  <c r="J66" i="1" s="1"/>
  <c r="J67" i="1" s="1"/>
  <c r="Q65" i="1"/>
  <c r="Q66" i="1" s="1"/>
  <c r="Q67" i="1" s="1"/>
  <c r="M65" i="1"/>
  <c r="M66" i="1" s="1"/>
  <c r="M67" i="1" s="1"/>
  <c r="I65" i="1"/>
  <c r="I66" i="1" s="1"/>
  <c r="I67" i="1" s="1"/>
  <c r="P65" i="1"/>
  <c r="P66" i="1" s="1"/>
  <c r="P67" i="1" s="1"/>
  <c r="H65" i="1"/>
  <c r="H66" i="1" s="1"/>
  <c r="H67" i="1" s="1"/>
  <c r="M9" i="1"/>
  <c r="M10" i="1" s="1"/>
  <c r="M1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i9850149</author>
  </authors>
  <commentList>
    <comment ref="C12" authorId="0" shapeId="0" xr:uid="{00000000-0006-0000-0000-000001000000}">
      <text>
        <r>
          <rPr>
            <b/>
            <sz val="9"/>
            <color indexed="81"/>
            <rFont val="ＭＳ Ｐゴシック"/>
            <family val="3"/>
            <charset val="128"/>
          </rPr>
          <t>老人憩いの家
運営助成
6⇒2の調整</t>
        </r>
      </text>
    </comment>
    <comment ref="C44" authorId="0" shapeId="0" xr:uid="{00000000-0006-0000-0000-000002000000}">
      <text>
        <r>
          <rPr>
            <b/>
            <sz val="9"/>
            <color indexed="81"/>
            <rFont val="ＭＳ Ｐゴシック"/>
            <family val="3"/>
            <charset val="128"/>
          </rPr>
          <t>老人憩いの家
運営助成
6⇒2の調整</t>
        </r>
      </text>
    </comment>
  </commentList>
</comments>
</file>

<file path=xl/sharedStrings.xml><?xml version="1.0" encoding="utf-8"?>
<sst xmlns="http://schemas.openxmlformats.org/spreadsheetml/2006/main" count="224" uniqueCount="132">
  <si>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</si>
  <si>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</si>
  <si>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</si>
  <si>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（単位：千円）</t>
    <rPh sb="1" eb="3">
      <t>タンイ</t>
    </rPh>
    <rPh sb="4" eb="6">
      <t>センエン</t>
    </rPh>
    <phoneticPr fontId="2"/>
  </si>
  <si>
    <t>一般会計</t>
    <rPh sb="0" eb="2">
      <t>イッパン</t>
    </rPh>
    <rPh sb="2" eb="4">
      <t>カイケイ</t>
    </rPh>
    <phoneticPr fontId="2"/>
  </si>
  <si>
    <t>個別精査</t>
    <rPh sb="0" eb="2">
      <t>コベツ</t>
    </rPh>
    <rPh sb="2" eb="4">
      <t>セイサ</t>
    </rPh>
    <phoneticPr fontId="2"/>
  </si>
  <si>
    <t>存続</t>
    <rPh sb="0" eb="2">
      <t>ソンゾク</t>
    </rPh>
    <phoneticPr fontId="2"/>
  </si>
  <si>
    <t>廃止</t>
    <rPh sb="0" eb="2">
      <t>ハイシ</t>
    </rPh>
    <phoneticPr fontId="2"/>
  </si>
  <si>
    <t>歳出</t>
    <rPh sb="0" eb="2">
      <t>サイシュツ</t>
    </rPh>
    <phoneticPr fontId="2"/>
  </si>
  <si>
    <t>備考</t>
    <rPh sb="0" eb="2">
      <t>ビコウ</t>
    </rPh>
    <phoneticPr fontId="2"/>
  </si>
  <si>
    <t>件数</t>
    <rPh sb="0" eb="2">
      <t>ケンスウ</t>
    </rPh>
    <phoneticPr fontId="2"/>
  </si>
  <si>
    <t>うち</t>
    <phoneticPr fontId="2"/>
  </si>
  <si>
    <t>ＰＴ</t>
    <phoneticPr fontId="2"/>
  </si>
  <si>
    <t>見直し</t>
    <rPh sb="0" eb="2">
      <t>ミナオ</t>
    </rPh>
    <phoneticPr fontId="2"/>
  </si>
  <si>
    <t>性質別</t>
    <rPh sb="0" eb="2">
      <t>セイシツ</t>
    </rPh>
    <rPh sb="2" eb="3">
      <t>ベツ</t>
    </rPh>
    <phoneticPr fontId="2"/>
  </si>
  <si>
    <t>合計</t>
    <rPh sb="0" eb="2">
      <t>ゴウケイ</t>
    </rPh>
    <phoneticPr fontId="2"/>
  </si>
  <si>
    <t>おもなもの</t>
    <phoneticPr fontId="2"/>
  </si>
  <si>
    <t>バイオ・社医Ｃ・大フィル</t>
    <rPh sb="4" eb="5">
      <t>シャ</t>
    </rPh>
    <rPh sb="5" eb="6">
      <t>イ</t>
    </rPh>
    <rPh sb="8" eb="9">
      <t>ダイ</t>
    </rPh>
    <phoneticPr fontId="2"/>
  </si>
  <si>
    <t>ピース・リバティ</t>
    <phoneticPr fontId="2"/>
  </si>
  <si>
    <t>23当予ベース</t>
    <rPh sb="2" eb="3">
      <t>トウ</t>
    </rPh>
    <rPh sb="3" eb="4">
      <t>ヨ</t>
    </rPh>
    <phoneticPr fontId="2"/>
  </si>
  <si>
    <t>所要一般財源</t>
    <rPh sb="0" eb="2">
      <t>ショヨウ</t>
    </rPh>
    <rPh sb="2" eb="4">
      <t>イッパン</t>
    </rPh>
    <rPh sb="4" eb="6">
      <t>ザイゲン</t>
    </rPh>
    <phoneticPr fontId="2"/>
  </si>
  <si>
    <t>24見直しベース</t>
    <rPh sb="2" eb="4">
      <t>ミナオ</t>
    </rPh>
    <phoneticPr fontId="2"/>
  </si>
  <si>
    <t>効果額</t>
    <rPh sb="0" eb="2">
      <t>コウカ</t>
    </rPh>
    <rPh sb="2" eb="3">
      <t>ガク</t>
    </rPh>
    <phoneticPr fontId="2"/>
  </si>
  <si>
    <t>25効果額</t>
    <rPh sb="2" eb="4">
      <t>コウカ</t>
    </rPh>
    <rPh sb="4" eb="5">
      <t>ガク</t>
    </rPh>
    <phoneticPr fontId="2"/>
  </si>
  <si>
    <t>26効果額</t>
    <rPh sb="2" eb="4">
      <t>コウカ</t>
    </rPh>
    <rPh sb="4" eb="5">
      <t>ガク</t>
    </rPh>
    <phoneticPr fontId="2"/>
  </si>
  <si>
    <t>計</t>
    <rPh sb="0" eb="1">
      <t>ケイ</t>
    </rPh>
    <phoneticPr fontId="2"/>
  </si>
  <si>
    <t>地振</t>
    <rPh sb="0" eb="1">
      <t>チ</t>
    </rPh>
    <rPh sb="1" eb="2">
      <t>シン</t>
    </rPh>
    <phoneticPr fontId="2"/>
  </si>
  <si>
    <t>青パト</t>
    <rPh sb="0" eb="1">
      <t>アオ</t>
    </rPh>
    <phoneticPr fontId="2"/>
  </si>
  <si>
    <t>23当予（交付金ベース）</t>
    <rPh sb="2" eb="3">
      <t>トウ</t>
    </rPh>
    <rPh sb="3" eb="4">
      <t>ヨ</t>
    </rPh>
    <rPh sb="5" eb="8">
      <t>コウフキン</t>
    </rPh>
    <phoneticPr fontId="2"/>
  </si>
  <si>
    <t>もと地域交付金</t>
    <rPh sb="2" eb="4">
      <t>チイキ</t>
    </rPh>
    <rPh sb="4" eb="7">
      <t>コウフキン</t>
    </rPh>
    <phoneticPr fontId="2"/>
  </si>
  <si>
    <t>24見直し（補助金ベース）</t>
    <rPh sb="2" eb="4">
      <t>ミナオ</t>
    </rPh>
    <rPh sb="6" eb="9">
      <t>ホジョキン</t>
    </rPh>
    <phoneticPr fontId="2"/>
  </si>
  <si>
    <t>外環・建物ルネサンス</t>
    <rPh sb="0" eb="1">
      <t>ソト</t>
    </rPh>
    <rPh sb="3" eb="5">
      <t>タテモノ</t>
    </rPh>
    <phoneticPr fontId="2"/>
  </si>
  <si>
    <t>特養整備など</t>
    <rPh sb="0" eb="1">
      <t>トク</t>
    </rPh>
    <rPh sb="2" eb="4">
      <t>セイビ</t>
    </rPh>
    <phoneticPr fontId="2"/>
  </si>
  <si>
    <t>民間保育所整備など</t>
    <rPh sb="0" eb="2">
      <t>ミンカン</t>
    </rPh>
    <rPh sb="2" eb="4">
      <t>ホイク</t>
    </rPh>
    <rPh sb="4" eb="5">
      <t>ショ</t>
    </rPh>
    <rPh sb="5" eb="7">
      <t>セイビ</t>
    </rPh>
    <phoneticPr fontId="2"/>
  </si>
  <si>
    <t>うち地域48</t>
    <rPh sb="2" eb="4">
      <t>チイキ</t>
    </rPh>
    <phoneticPr fontId="2"/>
  </si>
  <si>
    <t>アマチュアスポーツ</t>
    <phoneticPr fontId="2"/>
  </si>
  <si>
    <t>母子寡婦</t>
    <rPh sb="0" eb="2">
      <t>ボシ</t>
    </rPh>
    <rPh sb="2" eb="4">
      <t>カフ</t>
    </rPh>
    <phoneticPr fontId="2"/>
  </si>
  <si>
    <t>中途失調</t>
    <rPh sb="0" eb="2">
      <t>チュウト</t>
    </rPh>
    <rPh sb="2" eb="4">
      <t>シッチョウ</t>
    </rPh>
    <phoneticPr fontId="2"/>
  </si>
  <si>
    <t>うち地域24</t>
    <rPh sb="2" eb="4">
      <t>チイキ</t>
    </rPh>
    <phoneticPr fontId="2"/>
  </si>
  <si>
    <t>除くＰＴ</t>
    <rPh sb="0" eb="1">
      <t>ノゾ</t>
    </rPh>
    <phoneticPr fontId="2"/>
  </si>
  <si>
    <t>除く個別精査</t>
    <rPh sb="0" eb="1">
      <t>ノゾ</t>
    </rPh>
    <rPh sb="2" eb="4">
      <t>コベツ</t>
    </rPh>
    <rPh sb="4" eb="6">
      <t>セイサ</t>
    </rPh>
    <phoneticPr fontId="2"/>
  </si>
  <si>
    <t>←フィルタしてペースト</t>
    <phoneticPr fontId="2"/>
  </si>
  <si>
    <t>←自動計算</t>
    <rPh sb="1" eb="3">
      <t>ジドウ</t>
    </rPh>
    <rPh sb="3" eb="5">
      <t>ケイサン</t>
    </rPh>
    <phoneticPr fontId="2"/>
  </si>
  <si>
    <t>ネットワーク</t>
    <phoneticPr fontId="2"/>
  </si>
  <si>
    <t>見直し効果額</t>
    <rPh sb="0" eb="2">
      <t>ミナオ</t>
    </rPh>
    <rPh sb="3" eb="5">
      <t>コウカ</t>
    </rPh>
    <rPh sb="5" eb="6">
      <t>ガク</t>
    </rPh>
    <phoneticPr fontId="2"/>
  </si>
  <si>
    <t>補助金等集計結果</t>
    <rPh sb="0" eb="4">
      <t>ホジョキントウ</t>
    </rPh>
    <rPh sb="4" eb="6">
      <t>シュウケイ</t>
    </rPh>
    <rPh sb="6" eb="8">
      <t>ケッカ</t>
    </rPh>
    <phoneticPr fontId="2"/>
  </si>
  <si>
    <t>再掲</t>
    <rPh sb="0" eb="2">
      <t>サイケイ</t>
    </rPh>
    <phoneticPr fontId="2"/>
  </si>
  <si>
    <t>団体運営費</t>
    <rPh sb="0" eb="2">
      <t>ダンタイ</t>
    </rPh>
    <rPh sb="2" eb="5">
      <t>ウンエイヒ</t>
    </rPh>
    <phoneticPr fontId="2"/>
  </si>
  <si>
    <t>事業費</t>
    <rPh sb="0" eb="3">
      <t>ジギョウヒ</t>
    </rPh>
    <phoneticPr fontId="2"/>
  </si>
  <si>
    <t>事項</t>
    <rPh sb="0" eb="2">
      <t>ジコウ</t>
    </rPh>
    <phoneticPr fontId="2"/>
  </si>
  <si>
    <t>危機</t>
    <rPh sb="0" eb="2">
      <t>キキ</t>
    </rPh>
    <phoneticPr fontId="2"/>
  </si>
  <si>
    <t>経戦</t>
    <rPh sb="0" eb="1">
      <t>ケイ</t>
    </rPh>
    <rPh sb="1" eb="2">
      <t>セン</t>
    </rPh>
    <phoneticPr fontId="2"/>
  </si>
  <si>
    <t>その他</t>
  </si>
  <si>
    <t>総務</t>
    <rPh sb="0" eb="2">
      <t>ソウム</t>
    </rPh>
    <phoneticPr fontId="2"/>
  </si>
  <si>
    <t>市民</t>
    <rPh sb="0" eb="2">
      <t>シミン</t>
    </rPh>
    <phoneticPr fontId="2"/>
  </si>
  <si>
    <t>都計</t>
    <rPh sb="0" eb="1">
      <t>ミヤコ</t>
    </rPh>
    <rPh sb="1" eb="2">
      <t>ケイ</t>
    </rPh>
    <phoneticPr fontId="2"/>
  </si>
  <si>
    <t>福祉</t>
    <rPh sb="0" eb="2">
      <t>フクシ</t>
    </rPh>
    <phoneticPr fontId="2"/>
  </si>
  <si>
    <t>健康</t>
    <rPh sb="0" eb="2">
      <t>ケンコウ</t>
    </rPh>
    <phoneticPr fontId="2"/>
  </si>
  <si>
    <t>環境</t>
    <rPh sb="0" eb="2">
      <t>カンキョウ</t>
    </rPh>
    <phoneticPr fontId="2"/>
  </si>
  <si>
    <t>建設</t>
    <rPh sb="0" eb="2">
      <t>ケンセツ</t>
    </rPh>
    <phoneticPr fontId="2"/>
  </si>
  <si>
    <t>港湾</t>
    <rPh sb="0" eb="2">
      <t>コウワン</t>
    </rPh>
    <phoneticPr fontId="2"/>
  </si>
  <si>
    <t>教育</t>
    <rPh sb="0" eb="2">
      <t>キョウイク</t>
    </rPh>
    <phoneticPr fontId="2"/>
  </si>
  <si>
    <t>区</t>
    <rPh sb="0" eb="1">
      <t>ク</t>
    </rPh>
    <phoneticPr fontId="2"/>
  </si>
  <si>
    <t>北区</t>
    <rPh sb="0" eb="2">
      <t>キタク</t>
    </rPh>
    <phoneticPr fontId="2"/>
  </si>
  <si>
    <t>福島区</t>
    <rPh sb="0" eb="3">
      <t>フクシマク</t>
    </rPh>
    <phoneticPr fontId="2"/>
  </si>
  <si>
    <t>此花区</t>
    <rPh sb="0" eb="3">
      <t>コノハナク</t>
    </rPh>
    <phoneticPr fontId="2"/>
  </si>
  <si>
    <t>西区</t>
    <rPh sb="0" eb="2">
      <t>ニシク</t>
    </rPh>
    <phoneticPr fontId="2"/>
  </si>
  <si>
    <t>港区</t>
    <rPh sb="0" eb="2">
      <t>ミナトク</t>
    </rPh>
    <phoneticPr fontId="2"/>
  </si>
  <si>
    <t>生野区</t>
    <rPh sb="0" eb="3">
      <t>イクノク</t>
    </rPh>
    <phoneticPr fontId="2"/>
  </si>
  <si>
    <t>旭区</t>
    <rPh sb="0" eb="2">
      <t>アサヒク</t>
    </rPh>
    <phoneticPr fontId="2"/>
  </si>
  <si>
    <t>阿倍野区</t>
    <rPh sb="0" eb="4">
      <t>アベノク</t>
    </rPh>
    <phoneticPr fontId="2"/>
  </si>
  <si>
    <t>住之江区</t>
    <rPh sb="0" eb="4">
      <t>スミノエク</t>
    </rPh>
    <phoneticPr fontId="2"/>
  </si>
  <si>
    <t>平野区</t>
    <rPh sb="0" eb="3">
      <t>ヒラノク</t>
    </rPh>
    <phoneticPr fontId="2"/>
  </si>
  <si>
    <t>都島区</t>
    <rPh sb="0" eb="3">
      <t>ミヤコジマク</t>
    </rPh>
    <phoneticPr fontId="2"/>
  </si>
  <si>
    <t>中央区</t>
    <rPh sb="0" eb="3">
      <t>チュウオウク</t>
    </rPh>
    <phoneticPr fontId="2"/>
  </si>
  <si>
    <t>天王寺区</t>
    <rPh sb="0" eb="4">
      <t>テンノウジク</t>
    </rPh>
    <phoneticPr fontId="2"/>
  </si>
  <si>
    <t>浪速区</t>
    <rPh sb="0" eb="3">
      <t>ナニワク</t>
    </rPh>
    <phoneticPr fontId="2"/>
  </si>
  <si>
    <t>西淀川区</t>
    <rPh sb="0" eb="1">
      <t>ニシ</t>
    </rPh>
    <rPh sb="1" eb="4">
      <t>ヨドガワク</t>
    </rPh>
    <phoneticPr fontId="2"/>
  </si>
  <si>
    <t>淀川区</t>
    <rPh sb="0" eb="3">
      <t>ヨドガワク</t>
    </rPh>
    <phoneticPr fontId="2"/>
  </si>
  <si>
    <t>東成区</t>
    <rPh sb="0" eb="3">
      <t>ヒガシナリク</t>
    </rPh>
    <phoneticPr fontId="2"/>
  </si>
  <si>
    <t>城東区</t>
    <rPh sb="0" eb="3">
      <t>ジョウトウク</t>
    </rPh>
    <phoneticPr fontId="2"/>
  </si>
  <si>
    <t>鶴見区</t>
    <rPh sb="0" eb="3">
      <t>ツルミク</t>
    </rPh>
    <phoneticPr fontId="2"/>
  </si>
  <si>
    <t>西成区</t>
    <rPh sb="0" eb="3">
      <t>ニシナリク</t>
    </rPh>
    <phoneticPr fontId="2"/>
  </si>
  <si>
    <t>東淀川区</t>
    <rPh sb="0" eb="4">
      <t>ヒガシヨドガワク</t>
    </rPh>
    <phoneticPr fontId="2"/>
  </si>
  <si>
    <t>阿倍野区役所
企画調整課</t>
    <rPh sb="7" eb="9">
      <t>キカク</t>
    </rPh>
    <rPh sb="9" eb="11">
      <t>チョウセイ</t>
    </rPh>
    <phoneticPr fontId="2"/>
  </si>
  <si>
    <t>阪堺電気軌道上町線芝生化に伴う軌道詳細設計費分担金</t>
    <rPh sb="0" eb="2">
      <t>ハンカイ</t>
    </rPh>
    <rPh sb="2" eb="4">
      <t>デンキ</t>
    </rPh>
    <rPh sb="4" eb="6">
      <t>キドウ</t>
    </rPh>
    <rPh sb="6" eb="7">
      <t>ウエ</t>
    </rPh>
    <rPh sb="7" eb="8">
      <t>マチ</t>
    </rPh>
    <rPh sb="8" eb="9">
      <t>セン</t>
    </rPh>
    <rPh sb="9" eb="11">
      <t>シバフ</t>
    </rPh>
    <rPh sb="11" eb="12">
      <t>カ</t>
    </rPh>
    <rPh sb="13" eb="14">
      <t>トモナ</t>
    </rPh>
    <rPh sb="15" eb="17">
      <t>キドウ</t>
    </rPh>
    <rPh sb="17" eb="19">
      <t>ショウサイ</t>
    </rPh>
    <rPh sb="19" eb="21">
      <t>セッケイ</t>
    </rPh>
    <rPh sb="21" eb="22">
      <t>ヒ</t>
    </rPh>
    <rPh sb="22" eb="25">
      <t>ブンタンキン</t>
    </rPh>
    <phoneticPr fontId="2"/>
  </si>
  <si>
    <t>阪堺電気軌道株式会社</t>
    <rPh sb="0" eb="2">
      <t>ハンカイ</t>
    </rPh>
    <rPh sb="2" eb="4">
      <t>デンキ</t>
    </rPh>
    <rPh sb="4" eb="6">
      <t>キドウ</t>
    </rPh>
    <rPh sb="6" eb="10">
      <t>カブシキガイシャ</t>
    </rPh>
    <phoneticPr fontId="2"/>
  </si>
  <si>
    <t>住吉区</t>
    <rPh sb="0" eb="3">
      <t>スミヨシク</t>
    </rPh>
    <phoneticPr fontId="2"/>
  </si>
  <si>
    <t>東住吉区</t>
    <rPh sb="0" eb="4">
      <t>ヒガシスミヨシク</t>
    </rPh>
    <phoneticPr fontId="2"/>
  </si>
  <si>
    <t>補助金</t>
    <rPh sb="0" eb="3">
      <t>ホジョキン</t>
    </rPh>
    <phoneticPr fontId="2"/>
  </si>
  <si>
    <t>節割（こたえ）</t>
    <rPh sb="0" eb="1">
      <t>セツ</t>
    </rPh>
    <rPh sb="1" eb="2">
      <t>ワリ</t>
    </rPh>
    <phoneticPr fontId="2"/>
  </si>
  <si>
    <t>差</t>
    <rPh sb="0" eb="1">
      <t>サ</t>
    </rPh>
    <phoneticPr fontId="2"/>
  </si>
  <si>
    <t>大正区</t>
    <rPh sb="0" eb="3">
      <t>タイショウク</t>
    </rPh>
    <phoneticPr fontId="2"/>
  </si>
  <si>
    <t>こども</t>
    <phoneticPr fontId="2"/>
  </si>
  <si>
    <t>都整</t>
    <rPh sb="0" eb="1">
      <t>ト</t>
    </rPh>
    <rPh sb="1" eb="2">
      <t>タダシ</t>
    </rPh>
    <phoneticPr fontId="2"/>
  </si>
  <si>
    <t>全会計</t>
    <rPh sb="0" eb="1">
      <t>ゼン</t>
    </rPh>
    <rPh sb="1" eb="3">
      <t>カイケイ</t>
    </rPh>
    <phoneticPr fontId="2"/>
  </si>
  <si>
    <t>一覧の合計</t>
    <rPh sb="0" eb="2">
      <t>イチラン</t>
    </rPh>
    <rPh sb="3" eb="5">
      <t>ゴウケイ</t>
    </rPh>
    <phoneticPr fontId="2"/>
  </si>
  <si>
    <t>差引</t>
    <rPh sb="0" eb="2">
      <t>サシヒキ</t>
    </rPh>
    <phoneticPr fontId="2"/>
  </si>
  <si>
    <t>24～新規</t>
  </si>
  <si>
    <t>一覧27当初</t>
    <rPh sb="0" eb="2">
      <t>イチラン</t>
    </rPh>
    <rPh sb="4" eb="6">
      <t>トウショ</t>
    </rPh>
    <phoneticPr fontId="2"/>
  </si>
  <si>
    <t>一覧27当初（千円）</t>
    <rPh sb="0" eb="2">
      <t>イチラン</t>
    </rPh>
    <rPh sb="4" eb="6">
      <t>トウショ</t>
    </rPh>
    <rPh sb="7" eb="9">
      <t>センエン</t>
    </rPh>
    <phoneticPr fontId="2"/>
  </si>
  <si>
    <t>一覧26補正＋当初</t>
    <rPh sb="0" eb="2">
      <t>イチラン</t>
    </rPh>
    <rPh sb="4" eb="6">
      <t>ホセイ</t>
    </rPh>
    <rPh sb="7" eb="9">
      <t>トウショ</t>
    </rPh>
    <phoneticPr fontId="2"/>
  </si>
  <si>
    <t>26補正節割（こたえ）</t>
    <rPh sb="2" eb="4">
      <t>ホセイ</t>
    </rPh>
    <rPh sb="4" eb="5">
      <t>セツ</t>
    </rPh>
    <rPh sb="5" eb="6">
      <t>ワリ</t>
    </rPh>
    <phoneticPr fontId="2"/>
  </si>
  <si>
    <t>26当初節割（こたえ）</t>
    <rPh sb="2" eb="4">
      <t>トウショ</t>
    </rPh>
    <rPh sb="4" eb="5">
      <t>セツ</t>
    </rPh>
    <rPh sb="5" eb="6">
      <t>ワリ</t>
    </rPh>
    <phoneticPr fontId="2"/>
  </si>
  <si>
    <t>問い合わせは、各所管の担当までお願いします。</t>
    <rPh sb="0" eb="1">
      <t>ト</t>
    </rPh>
    <rPh sb="2" eb="3">
      <t>ア</t>
    </rPh>
    <rPh sb="7" eb="8">
      <t>カク</t>
    </rPh>
    <rPh sb="8" eb="10">
      <t>ショカン</t>
    </rPh>
    <rPh sb="11" eb="13">
      <t>タントウ</t>
    </rPh>
    <rPh sb="16" eb="17">
      <t>ネガ</t>
    </rPh>
    <phoneticPr fontId="2"/>
  </si>
  <si>
    <t>交付目的</t>
    <rPh sb="0" eb="2">
      <t>コウフ</t>
    </rPh>
    <rPh sb="2" eb="4">
      <t>モクテキ</t>
    </rPh>
    <phoneticPr fontId="10"/>
  </si>
  <si>
    <t>事業の概要</t>
    <rPh sb="0" eb="2">
      <t>ジギョウ</t>
    </rPh>
    <rPh sb="3" eb="5">
      <t>ガイヨウ</t>
    </rPh>
    <phoneticPr fontId="10"/>
  </si>
  <si>
    <t>補助金支出一覧</t>
    <rPh sb="0" eb="2">
      <t>ホジョ</t>
    </rPh>
    <rPh sb="2" eb="3">
      <t>キン</t>
    </rPh>
    <rPh sb="3" eb="5">
      <t>シシュツ</t>
    </rPh>
    <rPh sb="5" eb="7">
      <t>イチラン</t>
    </rPh>
    <phoneticPr fontId="2"/>
  </si>
  <si>
    <t>大阪市</t>
    <rPh sb="0" eb="3">
      <t>オオサカシ</t>
    </rPh>
    <phoneticPr fontId="2"/>
  </si>
  <si>
    <t>平成27年度予算</t>
    <rPh sb="0" eb="2">
      <t>ヘイセイ</t>
    </rPh>
    <rPh sb="4" eb="6">
      <t>ネンド</t>
    </rPh>
    <rPh sb="6" eb="8">
      <t>ヨサン</t>
    </rPh>
    <phoneticPr fontId="2"/>
  </si>
  <si>
    <t>１．補助金支出一覧</t>
    <rPh sb="2" eb="5">
      <t>ホジョキン</t>
    </rPh>
    <rPh sb="5" eb="7">
      <t>シシュツ</t>
    </rPh>
    <rPh sb="7" eb="9">
      <t>イチラン</t>
    </rPh>
    <phoneticPr fontId="2"/>
  </si>
  <si>
    <t>２．新規補助金概要シート</t>
    <rPh sb="2" eb="4">
      <t>シンキ</t>
    </rPh>
    <rPh sb="4" eb="7">
      <t>ホジョキン</t>
    </rPh>
    <rPh sb="7" eb="9">
      <t>ガイヨウ</t>
    </rPh>
    <phoneticPr fontId="2"/>
  </si>
  <si>
    <t>３．補助金等の見直し</t>
    <rPh sb="2" eb="6">
      <t>ホジョキントウ</t>
    </rPh>
    <rPh sb="7" eb="9">
      <t>ミナオ</t>
    </rPh>
    <phoneticPr fontId="2"/>
  </si>
  <si>
    <t>東成区内において空き室等をリノベーションにより用途や機能を変更して在宅医療や在宅療養を支える施設を整備するための「拠点整備事業」や在宅医療や在宅療養に関する啓発を行う「場づくり」事業を実施する事業者等に対して事業に要する経費の1/2を補助する</t>
    <rPh sb="81" eb="82">
      <t>オコナ</t>
    </rPh>
    <rPh sb="101" eb="102">
      <t>タイ</t>
    </rPh>
    <rPh sb="104" eb="106">
      <t>ジギョウ</t>
    </rPh>
    <rPh sb="107" eb="108">
      <t>ヨウ</t>
    </rPh>
    <rPh sb="110" eb="112">
      <t>ケイヒ</t>
    </rPh>
    <phoneticPr fontId="0"/>
  </si>
  <si>
    <t>(一社)大阪市老人クラブ連合会等</t>
    <rPh sb="1" eb="2">
      <t>イチ</t>
    </rPh>
    <rPh sb="2" eb="3">
      <t>シャ</t>
    </rPh>
    <rPh sb="4" eb="7">
      <t>オオサカシ</t>
    </rPh>
    <rPh sb="7" eb="9">
      <t>ロウジン</t>
    </rPh>
    <rPh sb="12" eb="15">
      <t>レンゴウカイ</t>
    </rPh>
    <rPh sb="15" eb="16">
      <t>トウ</t>
    </rPh>
    <phoneticPr fontId="2"/>
  </si>
  <si>
    <t>社会福祉法人等</t>
    <rPh sb="6" eb="7">
      <t>トウ</t>
    </rPh>
    <phoneticPr fontId="2"/>
  </si>
  <si>
    <t>だれもが住み慣れた地域で健やかに安心して暮らせるよう、区民の在宅医療・在宅療養を支える身近な地域での区民の交流、地域の見守り、多職種連携等の拠点のためのハード整備事業、または、新たな啓発事業などに対し、補助金を交付する</t>
    <phoneticPr fontId="2"/>
  </si>
  <si>
    <t>事業
開始年度</t>
    <phoneticPr fontId="2"/>
  </si>
  <si>
    <t>所属計</t>
    <rPh sb="0" eb="2">
      <t>ショゾク</t>
    </rPh>
    <rPh sb="2" eb="3">
      <t>ケイ</t>
    </rPh>
    <phoneticPr fontId="2"/>
  </si>
  <si>
    <t>（単位:円）</t>
  </si>
  <si>
    <t>終期又は次回検証年度</t>
    <rPh sb="0" eb="2">
      <t>シュウキ</t>
    </rPh>
    <rPh sb="2" eb="3">
      <t>マタ</t>
    </rPh>
    <rPh sb="4" eb="6">
      <t>ジカイ</t>
    </rPh>
    <rPh sb="6" eb="8">
      <t>ケンショウ</t>
    </rPh>
    <rPh sb="8" eb="10">
      <t>ネンド</t>
    </rPh>
    <phoneticPr fontId="2"/>
  </si>
  <si>
    <t>令和５年度支出金額</t>
    <rPh sb="0" eb="2">
      <t>レイワ</t>
    </rPh>
    <rPh sb="3" eb="5">
      <t>ネンド</t>
    </rPh>
    <rPh sb="5" eb="7">
      <t>シシュツ</t>
    </rPh>
    <rPh sb="7" eb="8">
      <t>キン</t>
    </rPh>
    <rPh sb="8" eb="9">
      <t>ガク</t>
    </rPh>
    <phoneticPr fontId="2"/>
  </si>
  <si>
    <t>補助金支出一覧(令和６年度決算)</t>
    <rPh sb="0" eb="3">
      <t>ホジョキン</t>
    </rPh>
    <rPh sb="3" eb="5">
      <t>シシュツ</t>
    </rPh>
    <rPh sb="5" eb="7">
      <t>イチラン</t>
    </rPh>
    <rPh sb="8" eb="10">
      <t>レイワ</t>
    </rPh>
    <rPh sb="11" eb="13">
      <t>ネンド</t>
    </rPh>
    <rPh sb="12" eb="13">
      <t>ド</t>
    </rPh>
    <rPh sb="13" eb="15">
      <t>ケッサン</t>
    </rPh>
    <phoneticPr fontId="0"/>
  </si>
  <si>
    <t>令和６年度予算
（予算現計）</t>
    <rPh sb="0" eb="2">
      <t>レイワ</t>
    </rPh>
    <rPh sb="3" eb="5">
      <t>ネンド</t>
    </rPh>
    <rPh sb="5" eb="7">
      <t>ヨサン</t>
    </rPh>
    <rPh sb="9" eb="11">
      <t>ヨサン</t>
    </rPh>
    <rPh sb="11" eb="13">
      <t>ゲンケイ</t>
    </rPh>
    <phoneticPr fontId="2"/>
  </si>
  <si>
    <t>令和６年度支出金額</t>
    <rPh sb="0" eb="2">
      <t>レイワ</t>
    </rPh>
    <rPh sb="3" eb="5">
      <t>ネンド</t>
    </rPh>
    <rPh sb="5" eb="7">
      <t>シシュツ</t>
    </rPh>
    <rPh sb="7" eb="8">
      <t>キン</t>
    </rPh>
    <rPh sb="8" eb="9">
      <t>ガク</t>
    </rPh>
    <phoneticPr fontId="2"/>
  </si>
  <si>
    <t>校区等地域を範囲として、特定分野の活動団体の活動対象とならない活動分野を補完しながら地域経営を行う準行政的機能を有する地域活動協議会の活動及び運営経費の一部を補助する。</t>
    <phoneticPr fontId="2"/>
  </si>
  <si>
    <t>(1)地域活動協議会が実施する公益性のある活動に対する補助（具体的な活動内容については同協議会の選択に委ねる）
補助率：100％
（2）地域活動協議会の運営（事務局の人件費や物件費）への補助
補助率：100％
補助限度額：
（1）の額が200万円以上の場合は、その額の25％の額
（1）の額が100万円以上200万円未満である場合は50万円。
（1）の額が100万円未満である場合は、その額の50％に相当する額。</t>
    <phoneticPr fontId="2"/>
  </si>
  <si>
    <t>H25</t>
    <phoneticPr fontId="2"/>
  </si>
  <si>
    <t>R8</t>
    <phoneticPr fontId="2"/>
  </si>
  <si>
    <t>住之江区役所
協働まちづくり課</t>
    <phoneticPr fontId="2"/>
  </si>
  <si>
    <t>地域活動協議会補助金</t>
    <phoneticPr fontId="2"/>
  </si>
  <si>
    <t>安立連合地域活動協議会等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</si>
</sst>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0_);[Red]\(#,##0\)"/>
    <numFmt numFmtId="178" formatCode="#,##0&quot;千&quot;&quot;円&quot;;&quot;△ &quot;#,##0&quot;千&quot;&quot;円&quot;"/>
    <numFmt numFmtId="179" formatCode="#,##0&quot;円&quot;"/>
    <numFmt numFmtId="180" formatCode="#,##0&quot;千&quot;&quot;円&quot;"/>
    <numFmt numFmtId="181" formatCode="#,##0&quot;千円&quot;_ ;[Red]\-#,##0\ "/>
    <numFmt numFmtId="182" formatCode="#,##0;&quot;▲ &quot;#,##0;&quot;－&quot;"/>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name val="ＭＳ Ｐゴシック"/>
      <family val="3"/>
      <charset val="128"/>
    </font>
    <font>
      <b/>
      <sz val="9"/>
      <color indexed="81"/>
      <name val="ＭＳ Ｐゴシック"/>
      <family val="3"/>
      <charset val="128"/>
    </font>
    <font>
      <sz val="9"/>
      <name val="ＭＳ ゴシック"/>
      <family val="3"/>
      <charset val="128"/>
    </font>
    <font>
      <sz val="14"/>
      <name val="ＭＳ ゴシック"/>
      <family val="3"/>
      <charset val="128"/>
    </font>
    <font>
      <sz val="11"/>
      <name val="ＭＳ 明朝"/>
      <family val="1"/>
      <charset val="128"/>
    </font>
    <font>
      <sz val="9"/>
      <color theme="1"/>
      <name val="ＭＳ ゴシック"/>
      <family val="3"/>
      <charset val="128"/>
    </font>
    <font>
      <b/>
      <u/>
      <sz val="9"/>
      <color rgb="FFFF0000"/>
      <name val="ＭＳ 明朝"/>
      <family val="1"/>
      <charset val="128"/>
    </font>
    <font>
      <b/>
      <sz val="9"/>
      <color theme="1"/>
      <name val="ＭＳ ゴシック"/>
      <family val="3"/>
      <charset val="128"/>
    </font>
    <font>
      <sz val="6"/>
      <name val="ＭＳ 明朝"/>
      <family val="1"/>
      <charset val="128"/>
    </font>
    <font>
      <sz val="36"/>
      <name val="ＭＳ Ｐゴシック"/>
      <family val="3"/>
      <charset val="128"/>
    </font>
    <font>
      <sz val="48"/>
      <name val="ＭＳ Ｐゴシック"/>
      <family val="3"/>
      <charset val="128"/>
    </font>
    <font>
      <sz val="18"/>
      <name val="ＭＳ Ｐゴシック"/>
      <family val="3"/>
      <charset val="128"/>
    </font>
    <font>
      <sz val="9"/>
      <color theme="1"/>
      <name val="ＭＳ 明朝"/>
      <family val="1"/>
      <charset val="128"/>
    </font>
    <font>
      <sz val="10"/>
      <color theme="1"/>
      <name val="ＭＳ 明朝"/>
      <family val="1"/>
      <charset val="128"/>
    </font>
    <font>
      <sz val="11"/>
      <color theme="1"/>
      <name val="ＭＳ 明朝"/>
      <family val="1"/>
      <charset val="128"/>
    </font>
    <font>
      <sz val="12"/>
      <color theme="1"/>
      <name val="ＭＳ 明朝"/>
      <family val="1"/>
      <charset val="128"/>
    </font>
    <font>
      <sz val="6"/>
      <color theme="1"/>
      <name val="ＭＳ 明朝"/>
      <family val="1"/>
      <charset val="128"/>
    </font>
  </fonts>
  <fills count="9">
    <fill>
      <patternFill patternType="none"/>
    </fill>
    <fill>
      <patternFill patternType="gray125"/>
    </fill>
    <fill>
      <patternFill patternType="solid">
        <fgColor theme="2"/>
        <bgColor indexed="64"/>
      </patternFill>
    </fill>
    <fill>
      <patternFill patternType="solid">
        <fgColor theme="9" tint="0.59999389629810485"/>
        <bgColor indexed="64"/>
      </patternFill>
    </fill>
    <fill>
      <patternFill patternType="solid">
        <fgColor rgb="FFFFC000"/>
        <bgColor indexed="64"/>
      </patternFill>
    </fill>
    <fill>
      <patternFill patternType="solid">
        <fgColor indexed="42"/>
        <bgColor indexed="64"/>
      </patternFill>
    </fill>
    <fill>
      <patternFill patternType="solid">
        <fgColor indexed="43"/>
        <bgColor indexed="64"/>
      </patternFill>
    </fill>
    <fill>
      <patternFill patternType="solid">
        <fgColor rgb="FFFFFF99"/>
        <bgColor indexed="64"/>
      </patternFill>
    </fill>
    <fill>
      <patternFill patternType="solid">
        <fgColor theme="0" tint="-4.9989318521683403E-2"/>
        <bgColor indexed="64"/>
      </patternFill>
    </fill>
  </fills>
  <borders count="4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s>
  <cellStyleXfs count="7">
    <xf numFmtId="0" fontId="0" fillId="0" borderId="0"/>
    <xf numFmtId="38" fontId="1" fillId="0" borderId="0" applyFont="0" applyFill="0" applyBorder="0" applyAlignment="0" applyProtection="0"/>
    <xf numFmtId="38" fontId="4" fillId="0" borderId="0" applyFont="0" applyFill="0" applyBorder="0" applyAlignment="0" applyProtection="0"/>
    <xf numFmtId="0" fontId="4"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159">
    <xf numFmtId="0" fontId="0" fillId="0" borderId="0" xfId="0"/>
    <xf numFmtId="176" fontId="6" fillId="0" borderId="0" xfId="0" applyNumberFormat="1" applyFont="1"/>
    <xf numFmtId="176" fontId="6" fillId="0" borderId="0" xfId="0" applyNumberFormat="1" applyFont="1" applyAlignment="1">
      <alignment horizontal="right"/>
    </xf>
    <xf numFmtId="176" fontId="6" fillId="0" borderId="1" xfId="0" applyNumberFormat="1" applyFont="1" applyBorder="1"/>
    <xf numFmtId="176" fontId="6" fillId="0" borderId="2" xfId="0" applyNumberFormat="1" applyFont="1" applyBorder="1"/>
    <xf numFmtId="176" fontId="6" fillId="0" borderId="3" xfId="0" applyNumberFormat="1" applyFont="1" applyBorder="1"/>
    <xf numFmtId="176" fontId="6" fillId="0" borderId="4" xfId="0" applyNumberFormat="1" applyFont="1" applyBorder="1"/>
    <xf numFmtId="176" fontId="6" fillId="0" borderId="5" xfId="0" applyNumberFormat="1" applyFont="1" applyBorder="1"/>
    <xf numFmtId="176" fontId="6" fillId="2" borderId="0" xfId="0" applyNumberFormat="1" applyFont="1" applyFill="1"/>
    <xf numFmtId="176" fontId="6" fillId="0" borderId="6" xfId="0" applyNumberFormat="1" applyFont="1" applyBorder="1"/>
    <xf numFmtId="176" fontId="6" fillId="0" borderId="2" xfId="0" applyNumberFormat="1" applyFont="1" applyBorder="1" applyAlignment="1">
      <alignment horizontal="distributed" justifyLastLine="1"/>
    </xf>
    <xf numFmtId="176" fontId="6" fillId="3" borderId="0" xfId="0" applyNumberFormat="1" applyFont="1" applyFill="1"/>
    <xf numFmtId="176" fontId="6" fillId="3" borderId="7" xfId="0" applyNumberFormat="1" applyFont="1" applyFill="1" applyBorder="1"/>
    <xf numFmtId="176" fontId="6" fillId="3" borderId="7" xfId="1" applyNumberFormat="1" applyFont="1" applyFill="1" applyBorder="1"/>
    <xf numFmtId="176" fontId="6" fillId="0" borderId="8" xfId="0" applyNumberFormat="1" applyFont="1" applyBorder="1"/>
    <xf numFmtId="176" fontId="6" fillId="2" borderId="8" xfId="0" applyNumberFormat="1" applyFont="1" applyFill="1" applyBorder="1" applyAlignment="1">
      <alignment vertical="center"/>
    </xf>
    <xf numFmtId="176" fontId="6" fillId="0" borderId="9" xfId="0" applyNumberFormat="1" applyFont="1" applyBorder="1"/>
    <xf numFmtId="176" fontId="6" fillId="2" borderId="9" xfId="0" applyNumberFormat="1" applyFont="1" applyFill="1" applyBorder="1" applyAlignment="1">
      <alignment vertical="center"/>
    </xf>
    <xf numFmtId="176" fontId="6" fillId="0" borderId="10" xfId="0" applyNumberFormat="1" applyFont="1" applyBorder="1"/>
    <xf numFmtId="176" fontId="6" fillId="2" borderId="10" xfId="0" applyNumberFormat="1" applyFont="1" applyFill="1" applyBorder="1" applyAlignment="1">
      <alignment vertical="center"/>
    </xf>
    <xf numFmtId="176" fontId="6" fillId="0" borderId="11" xfId="0" applyNumberFormat="1" applyFont="1" applyBorder="1"/>
    <xf numFmtId="176" fontId="6" fillId="3" borderId="11" xfId="0" applyNumberFormat="1" applyFont="1" applyFill="1" applyBorder="1" applyAlignment="1">
      <alignment vertical="center"/>
    </xf>
    <xf numFmtId="176" fontId="6" fillId="0" borderId="12" xfId="0" applyNumberFormat="1" applyFont="1" applyBorder="1"/>
    <xf numFmtId="176" fontId="6" fillId="3" borderId="12" xfId="0" applyNumberFormat="1" applyFont="1" applyFill="1" applyBorder="1" applyAlignment="1">
      <alignment vertical="center"/>
    </xf>
    <xf numFmtId="176" fontId="6" fillId="3" borderId="6" xfId="0" applyNumberFormat="1" applyFont="1" applyFill="1" applyBorder="1"/>
    <xf numFmtId="176" fontId="6" fillId="0" borderId="13" xfId="0" applyNumberFormat="1" applyFont="1" applyBorder="1"/>
    <xf numFmtId="176" fontId="6" fillId="3" borderId="14" xfId="0" applyNumberFormat="1" applyFont="1" applyFill="1" applyBorder="1" applyAlignment="1">
      <alignment vertical="center"/>
    </xf>
    <xf numFmtId="176" fontId="6" fillId="0" borderId="15" xfId="0" applyNumberFormat="1" applyFont="1" applyBorder="1"/>
    <xf numFmtId="176" fontId="6" fillId="3" borderId="1" xfId="1" applyNumberFormat="1" applyFont="1" applyFill="1" applyBorder="1"/>
    <xf numFmtId="176" fontId="6" fillId="3" borderId="8" xfId="0" applyNumberFormat="1" applyFont="1" applyFill="1" applyBorder="1" applyAlignment="1">
      <alignment vertical="center"/>
    </xf>
    <xf numFmtId="176" fontId="6" fillId="3" borderId="9" xfId="0" applyNumberFormat="1" applyFont="1" applyFill="1" applyBorder="1" applyAlignment="1">
      <alignment vertical="center"/>
    </xf>
    <xf numFmtId="176" fontId="6" fillId="3" borderId="10" xfId="0" applyNumberFormat="1" applyFont="1" applyFill="1" applyBorder="1" applyAlignment="1">
      <alignment vertical="center"/>
    </xf>
    <xf numFmtId="176" fontId="6" fillId="3" borderId="16" xfId="0" applyNumberFormat="1" applyFont="1" applyFill="1" applyBorder="1"/>
    <xf numFmtId="176" fontId="6" fillId="0" borderId="1" xfId="0" applyNumberFormat="1" applyFont="1" applyBorder="1" applyAlignment="1">
      <alignment horizontal="center"/>
    </xf>
    <xf numFmtId="176" fontId="6" fillId="0" borderId="6" xfId="0" applyNumberFormat="1" applyFont="1" applyBorder="1" applyAlignment="1">
      <alignment horizontal="center"/>
    </xf>
    <xf numFmtId="176" fontId="6" fillId="0" borderId="7" xfId="0" applyNumberFormat="1" applyFont="1" applyBorder="1" applyAlignment="1">
      <alignment horizontal="center"/>
    </xf>
    <xf numFmtId="176" fontId="6" fillId="4" borderId="1" xfId="0" applyNumberFormat="1" applyFont="1" applyFill="1" applyBorder="1"/>
    <xf numFmtId="176" fontId="6" fillId="3" borderId="1" xfId="0" applyNumberFormat="1" applyFont="1" applyFill="1" applyBorder="1"/>
    <xf numFmtId="176" fontId="6" fillId="3" borderId="1" xfId="1" applyNumberFormat="1" applyFont="1" applyFill="1" applyBorder="1" applyAlignment="1"/>
    <xf numFmtId="176" fontId="7" fillId="0" borderId="0" xfId="0" applyNumberFormat="1" applyFont="1"/>
    <xf numFmtId="176" fontId="6" fillId="0" borderId="2" xfId="0" applyNumberFormat="1" applyFont="1" applyBorder="1" applyAlignment="1">
      <alignment horizontal="center"/>
    </xf>
    <xf numFmtId="176" fontId="6" fillId="0" borderId="17" xfId="0" applyNumberFormat="1" applyFont="1" applyBorder="1"/>
    <xf numFmtId="176" fontId="6" fillId="0" borderId="4" xfId="0" applyNumberFormat="1" applyFont="1" applyBorder="1" applyAlignment="1">
      <alignment horizontal="left"/>
    </xf>
    <xf numFmtId="176" fontId="6" fillId="0" borderId="5" xfId="0" applyNumberFormat="1" applyFont="1" applyBorder="1" applyAlignment="1">
      <alignment horizontal="left"/>
    </xf>
    <xf numFmtId="176" fontId="6" fillId="0" borderId="18" xfId="0" applyNumberFormat="1" applyFont="1" applyBorder="1"/>
    <xf numFmtId="0" fontId="3" fillId="0" borderId="0" xfId="0" applyFont="1"/>
    <xf numFmtId="0" fontId="3" fillId="0" borderId="0" xfId="0" applyFont="1" applyAlignment="1">
      <alignment horizontal="left" vertical="center"/>
    </xf>
    <xf numFmtId="176" fontId="3" fillId="0" borderId="0" xfId="0" applyNumberFormat="1" applyFont="1" applyAlignment="1">
      <alignment vertical="center"/>
    </xf>
    <xf numFmtId="0" fontId="3" fillId="0" borderId="0" xfId="0" applyFont="1" applyAlignment="1">
      <alignment horizontal="left" vertical="top"/>
    </xf>
    <xf numFmtId="0" fontId="8" fillId="0" borderId="0" xfId="0" applyFont="1"/>
    <xf numFmtId="0" fontId="3" fillId="0" borderId="2" xfId="0" applyFont="1" applyBorder="1" applyAlignment="1" applyProtection="1">
      <alignment horizontal="center" vertical="center" wrapText="1"/>
      <protection locked="0"/>
    </xf>
    <xf numFmtId="0" fontId="3" fillId="0" borderId="2" xfId="0" applyFont="1" applyBorder="1" applyAlignment="1" applyProtection="1">
      <alignment vertical="top" wrapText="1"/>
      <protection locked="0"/>
    </xf>
    <xf numFmtId="0" fontId="3" fillId="0" borderId="2" xfId="5" applyFont="1" applyBorder="1" applyAlignment="1" applyProtection="1">
      <alignment horizontal="center" vertical="center" wrapText="1"/>
      <protection locked="0"/>
    </xf>
    <xf numFmtId="0" fontId="3" fillId="0" borderId="2" xfId="5" applyFont="1" applyBorder="1" applyAlignment="1" applyProtection="1">
      <alignment vertical="center" wrapText="1"/>
      <protection locked="0"/>
    </xf>
    <xf numFmtId="176" fontId="3" fillId="0" borderId="0" xfId="0" applyNumberFormat="1" applyFont="1"/>
    <xf numFmtId="0" fontId="0" fillId="0" borderId="0" xfId="0" applyAlignment="1">
      <alignment vertical="center"/>
    </xf>
    <xf numFmtId="0" fontId="3" fillId="0" borderId="0" xfId="0" applyFont="1" applyAlignment="1">
      <alignment horizontal="center" vertical="center"/>
    </xf>
    <xf numFmtId="0" fontId="0" fillId="0" borderId="0" xfId="0" applyAlignment="1">
      <alignment horizontal="center"/>
    </xf>
    <xf numFmtId="178" fontId="0" fillId="5" borderId="29" xfId="0" applyNumberFormat="1" applyFill="1" applyBorder="1" applyAlignment="1">
      <alignment horizontal="center" vertical="center"/>
    </xf>
    <xf numFmtId="178" fontId="0" fillId="5" borderId="30" xfId="0" applyNumberFormat="1" applyFill="1" applyBorder="1" applyAlignment="1">
      <alignment horizontal="center" vertical="center"/>
    </xf>
    <xf numFmtId="178" fontId="0" fillId="5" borderId="31" xfId="0" applyNumberFormat="1" applyFill="1" applyBorder="1" applyAlignment="1">
      <alignment horizontal="center" vertical="center"/>
    </xf>
    <xf numFmtId="178" fontId="0" fillId="5" borderId="27" xfId="0" applyNumberFormat="1" applyFill="1" applyBorder="1" applyAlignment="1">
      <alignment horizontal="center" vertical="center"/>
    </xf>
    <xf numFmtId="179" fontId="0" fillId="6" borderId="34" xfId="0" applyNumberFormat="1" applyFill="1" applyBorder="1" applyAlignment="1">
      <alignment vertical="center"/>
    </xf>
    <xf numFmtId="180" fontId="0" fillId="6" borderId="35" xfId="0" applyNumberFormat="1" applyFill="1" applyBorder="1" applyAlignment="1">
      <alignment vertical="center"/>
    </xf>
    <xf numFmtId="180" fontId="0" fillId="6" borderId="36" xfId="0" applyNumberFormat="1" applyFill="1" applyBorder="1" applyAlignment="1">
      <alignment vertical="center"/>
    </xf>
    <xf numFmtId="180" fontId="0" fillId="6" borderId="34" xfId="0" applyNumberFormat="1" applyFill="1" applyBorder="1" applyAlignment="1">
      <alignment vertical="center"/>
    </xf>
    <xf numFmtId="179" fontId="0" fillId="0" borderId="25" xfId="0" applyNumberFormat="1" applyBorder="1" applyAlignment="1">
      <alignment vertical="center"/>
    </xf>
    <xf numFmtId="181" fontId="0" fillId="0" borderId="37" xfId="1" applyNumberFormat="1" applyFont="1" applyBorder="1" applyAlignment="1">
      <alignment vertical="center"/>
    </xf>
    <xf numFmtId="180" fontId="0" fillId="0" borderId="38" xfId="0" applyNumberFormat="1" applyBorder="1" applyAlignment="1">
      <alignment vertical="center"/>
    </xf>
    <xf numFmtId="178" fontId="0" fillId="0" borderId="25" xfId="0" applyNumberFormat="1" applyBorder="1" applyAlignment="1">
      <alignment vertical="center"/>
    </xf>
    <xf numFmtId="181" fontId="0" fillId="0" borderId="39" xfId="1" applyNumberFormat="1" applyFont="1" applyBorder="1" applyAlignment="1">
      <alignment vertical="center"/>
    </xf>
    <xf numFmtId="180" fontId="0" fillId="7" borderId="25" xfId="0" applyNumberFormat="1" applyFill="1" applyBorder="1" applyAlignment="1">
      <alignment vertical="center"/>
    </xf>
    <xf numFmtId="180" fontId="0" fillId="7" borderId="39" xfId="0" applyNumberFormat="1" applyFill="1" applyBorder="1" applyAlignment="1">
      <alignment vertical="center"/>
    </xf>
    <xf numFmtId="180" fontId="0" fillId="7" borderId="38" xfId="0" applyNumberFormat="1" applyFill="1" applyBorder="1" applyAlignment="1">
      <alignment vertical="center"/>
    </xf>
    <xf numFmtId="181" fontId="0" fillId="0" borderId="39" xfId="1" applyNumberFormat="1" applyFont="1" applyFill="1" applyBorder="1" applyAlignment="1">
      <alignment vertical="center"/>
    </xf>
    <xf numFmtId="180" fontId="0" fillId="0" borderId="43" xfId="0" applyNumberFormat="1" applyBorder="1" applyAlignment="1">
      <alignment vertical="center"/>
    </xf>
    <xf numFmtId="180" fontId="0" fillId="6" borderId="29" xfId="0" applyNumberFormat="1" applyFill="1" applyBorder="1" applyAlignment="1">
      <alignment vertical="center"/>
    </xf>
    <xf numFmtId="0" fontId="0" fillId="0" borderId="44" xfId="0" applyBorder="1" applyAlignment="1">
      <alignment vertical="center"/>
    </xf>
    <xf numFmtId="180" fontId="0" fillId="6" borderId="31" xfId="0" applyNumberFormat="1" applyFill="1" applyBorder="1" applyAlignment="1">
      <alignment vertical="center"/>
    </xf>
    <xf numFmtId="180" fontId="0" fillId="6" borderId="28" xfId="0" applyNumberFormat="1" applyFill="1" applyBorder="1" applyAlignment="1">
      <alignment vertical="center"/>
    </xf>
    <xf numFmtId="0" fontId="9" fillId="8" borderId="0" xfId="0" applyFont="1" applyFill="1" applyAlignment="1" applyProtection="1">
      <alignment horizontal="center" vertical="center"/>
      <protection locked="0"/>
    </xf>
    <xf numFmtId="0" fontId="9" fillId="8" borderId="4" xfId="1" applyNumberFormat="1" applyFont="1" applyFill="1" applyBorder="1" applyAlignment="1" applyProtection="1">
      <alignment horizontal="center" vertical="center"/>
      <protection locked="0"/>
    </xf>
    <xf numFmtId="0" fontId="9" fillId="8" borderId="2" xfId="0" applyFont="1" applyFill="1" applyBorder="1" applyAlignment="1" applyProtection="1">
      <alignment horizontal="center" vertical="center" wrapText="1"/>
      <protection locked="0"/>
    </xf>
    <xf numFmtId="0" fontId="9" fillId="8" borderId="2" xfId="0" applyFont="1" applyFill="1" applyBorder="1" applyAlignment="1" applyProtection="1">
      <alignment vertical="center" wrapText="1"/>
      <protection locked="0"/>
    </xf>
    <xf numFmtId="0" fontId="9" fillId="8" borderId="2" xfId="0" applyFont="1" applyFill="1" applyBorder="1" applyAlignment="1" applyProtection="1">
      <alignment horizontal="left" vertical="center" wrapText="1"/>
      <protection locked="0"/>
    </xf>
    <xf numFmtId="177" fontId="9" fillId="8" borderId="4" xfId="0" applyNumberFormat="1" applyFont="1" applyFill="1" applyBorder="1" applyAlignment="1" applyProtection="1">
      <alignment horizontal="right" vertical="center" wrapText="1"/>
      <protection locked="0"/>
    </xf>
    <xf numFmtId="38" fontId="9" fillId="8" borderId="2" xfId="1" applyFont="1" applyFill="1" applyBorder="1" applyAlignment="1" applyProtection="1">
      <alignment horizontal="right" vertical="center" wrapText="1"/>
      <protection locked="0"/>
    </xf>
    <xf numFmtId="182" fontId="9" fillId="8" borderId="2" xfId="4" applyNumberFormat="1" applyFont="1" applyFill="1" applyBorder="1" applyAlignment="1" applyProtection="1">
      <alignment vertical="center" shrinkToFit="1"/>
      <protection locked="0"/>
    </xf>
    <xf numFmtId="182" fontId="9" fillId="8" borderId="4" xfId="4" applyNumberFormat="1" applyFont="1" applyFill="1" applyBorder="1" applyAlignment="1" applyProtection="1">
      <alignment vertical="center" shrinkToFit="1"/>
      <protection locked="0"/>
    </xf>
    <xf numFmtId="182" fontId="9" fillId="8" borderId="5" xfId="1" applyNumberFormat="1" applyFont="1" applyFill="1" applyBorder="1" applyAlignment="1" applyProtection="1">
      <alignment vertical="center" shrinkToFit="1"/>
      <protection locked="0"/>
    </xf>
    <xf numFmtId="182" fontId="9" fillId="8" borderId="2" xfId="1" applyNumberFormat="1" applyFont="1" applyFill="1" applyBorder="1" applyAlignment="1" applyProtection="1">
      <alignment vertical="center" shrinkToFit="1"/>
      <protection locked="0"/>
    </xf>
    <xf numFmtId="0" fontId="9" fillId="8" borderId="0" xfId="0" applyFont="1" applyFill="1" applyAlignment="1" applyProtection="1">
      <alignment horizontal="center" vertical="center" wrapText="1"/>
      <protection locked="0"/>
    </xf>
    <xf numFmtId="180" fontId="0" fillId="6" borderId="27" xfId="0" applyNumberFormat="1" applyFill="1" applyBorder="1" applyAlignment="1">
      <alignment vertical="center"/>
    </xf>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38" fontId="0" fillId="0" borderId="0" xfId="1" applyFont="1" applyAlignment="1">
      <alignment horizontal="right" vertical="center"/>
    </xf>
    <xf numFmtId="0" fontId="0" fillId="5" borderId="22" xfId="0" applyFill="1" applyBorder="1" applyAlignment="1">
      <alignment horizontal="distributed" vertical="center"/>
    </xf>
    <xf numFmtId="0" fontId="0" fillId="5" borderId="40" xfId="0" applyFill="1" applyBorder="1" applyAlignment="1">
      <alignment horizontal="distributed" vertical="center"/>
    </xf>
    <xf numFmtId="0" fontId="0" fillId="5" borderId="4" xfId="0" applyFill="1" applyBorder="1" applyAlignment="1">
      <alignment horizontal="distributed" vertical="center"/>
    </xf>
    <xf numFmtId="38" fontId="0" fillId="0" borderId="0" xfId="0" applyNumberFormat="1" applyAlignment="1">
      <alignment vertical="center"/>
    </xf>
    <xf numFmtId="38" fontId="0" fillId="0" borderId="0" xfId="1" applyFont="1" applyAlignment="1">
      <alignment vertical="center"/>
    </xf>
    <xf numFmtId="0" fontId="11" fillId="8" borderId="0" xfId="0" applyFont="1" applyFill="1" applyAlignment="1" applyProtection="1">
      <alignment vertical="center"/>
      <protection locked="0"/>
    </xf>
    <xf numFmtId="0" fontId="9" fillId="8" borderId="0" xfId="0" applyFont="1" applyFill="1" applyAlignment="1" applyProtection="1">
      <alignment vertical="center"/>
      <protection locked="0"/>
    </xf>
    <xf numFmtId="0" fontId="14" fillId="0" borderId="0" xfId="0" applyFont="1" applyAlignment="1">
      <alignment horizontal="center" vertical="center"/>
    </xf>
    <xf numFmtId="0" fontId="15" fillId="0" borderId="0" xfId="0" applyFont="1" applyAlignment="1">
      <alignment horizontal="left" vertical="center" indent="22"/>
    </xf>
    <xf numFmtId="38" fontId="3" fillId="0" borderId="2" xfId="1" applyFont="1" applyFill="1" applyBorder="1" applyAlignment="1" applyProtection="1">
      <alignment horizontal="right" vertical="center" wrapText="1"/>
      <protection locked="0"/>
    </xf>
    <xf numFmtId="176" fontId="3" fillId="0" borderId="2" xfId="5" applyNumberFormat="1" applyFont="1" applyBorder="1" applyAlignment="1" applyProtection="1">
      <alignment horizontal="right" vertical="center" wrapText="1"/>
      <protection locked="0"/>
    </xf>
    <xf numFmtId="0" fontId="16" fillId="0" borderId="0" xfId="0" applyFont="1" applyAlignment="1">
      <alignment vertical="center"/>
    </xf>
    <xf numFmtId="38" fontId="17" fillId="0" borderId="0" xfId="4" applyFont="1" applyFill="1" applyAlignment="1">
      <alignment horizontal="left"/>
    </xf>
    <xf numFmtId="176" fontId="16" fillId="0" borderId="0" xfId="0" applyNumberFormat="1" applyFont="1" applyAlignment="1">
      <alignment vertical="center"/>
    </xf>
    <xf numFmtId="0" fontId="16" fillId="0" borderId="0" xfId="0" applyFont="1" applyAlignment="1">
      <alignment horizontal="left" vertical="center"/>
    </xf>
    <xf numFmtId="0" fontId="12" fillId="0" borderId="0" xfId="0" applyFont="1" applyAlignment="1">
      <alignment horizontal="left" vertical="center"/>
    </xf>
    <xf numFmtId="0" fontId="19" fillId="0" borderId="0" xfId="0" applyFont="1" applyAlignment="1">
      <alignment horizontal="left" vertical="center"/>
    </xf>
    <xf numFmtId="0" fontId="18" fillId="0" borderId="0" xfId="0" applyFont="1" applyAlignment="1">
      <alignment vertical="center"/>
    </xf>
    <xf numFmtId="0" fontId="20" fillId="0" borderId="0" xfId="0" applyFont="1" applyAlignment="1">
      <alignment horizontal="left" vertical="center"/>
    </xf>
    <xf numFmtId="38" fontId="3" fillId="0" borderId="2" xfId="0" applyNumberFormat="1" applyFont="1" applyBorder="1" applyAlignment="1">
      <alignment horizontal="right" vertical="center"/>
    </xf>
    <xf numFmtId="0" fontId="3" fillId="0" borderId="2" xfId="0" applyFont="1" applyBorder="1" applyAlignment="1">
      <alignment horizontal="center" vertical="center"/>
    </xf>
    <xf numFmtId="176" fontId="17" fillId="0" borderId="0" xfId="0" applyNumberFormat="1" applyFont="1" applyAlignment="1">
      <alignment horizontal="right"/>
    </xf>
    <xf numFmtId="0" fontId="3" fillId="0" borderId="2" xfId="0" applyFont="1" applyBorder="1" applyAlignment="1" applyProtection="1">
      <alignment vertical="center" wrapText="1"/>
      <protection locked="0"/>
    </xf>
    <xf numFmtId="0" fontId="12" fillId="0" borderId="2" xfId="0" applyFont="1" applyBorder="1" applyAlignment="1" applyProtection="1">
      <alignment vertical="top" wrapText="1"/>
      <protection locked="0"/>
    </xf>
    <xf numFmtId="0" fontId="3" fillId="0" borderId="2" xfId="0" applyFont="1" applyBorder="1" applyAlignment="1">
      <alignment horizontal="distributed" vertical="center" wrapText="1"/>
    </xf>
    <xf numFmtId="0" fontId="3" fillId="0" borderId="2" xfId="0" applyFont="1" applyBorder="1" applyAlignment="1">
      <alignment vertical="center"/>
    </xf>
    <xf numFmtId="0" fontId="19" fillId="0" borderId="4" xfId="0" applyFont="1" applyBorder="1" applyAlignment="1">
      <alignment horizontal="distributed" vertical="center"/>
    </xf>
    <xf numFmtId="0" fontId="0" fillId="0" borderId="5" xfId="0" applyBorder="1" applyAlignment="1">
      <alignment horizontal="distributed" vertical="center"/>
    </xf>
    <xf numFmtId="0" fontId="3"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xf>
    <xf numFmtId="0" fontId="3" fillId="0" borderId="2" xfId="0" applyFont="1" applyBorder="1" applyAlignment="1">
      <alignment horizontal="center" vertical="center" wrapText="1"/>
    </xf>
    <xf numFmtId="0" fontId="3" fillId="0" borderId="2" xfId="0" applyFont="1" applyBorder="1" applyAlignment="1">
      <alignment vertical="center" wrapText="1"/>
    </xf>
    <xf numFmtId="176" fontId="16" fillId="0" borderId="45" xfId="0" applyNumberFormat="1" applyFont="1" applyBorder="1" applyAlignment="1">
      <alignment horizontal="left" vertical="center" wrapText="1"/>
    </xf>
    <xf numFmtId="176" fontId="16" fillId="0" borderId="0" xfId="0" applyNumberFormat="1" applyFont="1" applyAlignment="1">
      <alignment horizontal="left" vertical="center" wrapText="1"/>
    </xf>
    <xf numFmtId="0" fontId="16" fillId="0" borderId="0" xfId="0" applyFont="1" applyAlignment="1">
      <alignment horizontal="left" vertical="center"/>
    </xf>
    <xf numFmtId="176" fontId="16" fillId="0" borderId="0" xfId="0" applyNumberFormat="1" applyFont="1" applyAlignment="1">
      <alignment vertical="center"/>
    </xf>
    <xf numFmtId="0" fontId="3" fillId="0" borderId="2" xfId="0" applyFont="1" applyBorder="1"/>
    <xf numFmtId="38" fontId="3" fillId="0" borderId="2" xfId="1" applyFont="1" applyFill="1" applyBorder="1" applyAlignment="1" applyProtection="1">
      <alignment horizontal="center" vertical="center" wrapText="1"/>
    </xf>
    <xf numFmtId="0" fontId="0" fillId="5" borderId="4" xfId="0" applyFill="1" applyBorder="1" applyAlignment="1">
      <alignment horizontal="distributed" vertical="center"/>
    </xf>
    <xf numFmtId="0" fontId="0" fillId="5" borderId="20" xfId="0" applyFill="1" applyBorder="1" applyAlignment="1">
      <alignment horizontal="distributed" vertical="center"/>
    </xf>
    <xf numFmtId="0" fontId="0" fillId="5" borderId="41" xfId="0" applyFill="1" applyBorder="1" applyAlignment="1">
      <alignment horizontal="distributed" vertical="center"/>
    </xf>
    <xf numFmtId="0" fontId="0" fillId="5" borderId="42" xfId="0" applyFill="1" applyBorder="1" applyAlignment="1">
      <alignment horizontal="distributed" vertical="center"/>
    </xf>
    <xf numFmtId="0" fontId="0" fillId="5" borderId="29" xfId="0" applyFill="1" applyBorder="1" applyAlignment="1">
      <alignment horizontal="distributed" vertical="center"/>
    </xf>
    <xf numFmtId="0" fontId="0" fillId="5" borderId="27" xfId="0" applyFill="1" applyBorder="1" applyAlignment="1">
      <alignment horizontal="distributed" vertical="center"/>
    </xf>
    <xf numFmtId="0" fontId="0" fillId="5" borderId="2" xfId="0" applyFill="1" applyBorder="1" applyAlignment="1">
      <alignment horizontal="distributed" vertical="center"/>
    </xf>
    <xf numFmtId="0" fontId="0" fillId="5" borderId="21" xfId="0" applyFill="1" applyBorder="1" applyAlignment="1">
      <alignment horizontal="center" vertical="center"/>
    </xf>
    <xf numFmtId="0" fontId="0" fillId="5" borderId="19" xfId="0" applyFill="1" applyBorder="1" applyAlignment="1">
      <alignment horizontal="center" vertical="center"/>
    </xf>
    <xf numFmtId="0" fontId="0" fillId="5" borderId="22" xfId="0" applyFill="1" applyBorder="1" applyAlignment="1">
      <alignment horizontal="center" vertical="center"/>
    </xf>
    <xf numFmtId="0" fontId="0" fillId="5" borderId="26" xfId="0" applyFill="1" applyBorder="1" applyAlignment="1">
      <alignment horizontal="center" vertical="center"/>
    </xf>
    <xf numFmtId="0" fontId="0" fillId="5" borderId="1" xfId="0" applyFill="1" applyBorder="1" applyAlignment="1">
      <alignment horizontal="center" vertical="center"/>
    </xf>
    <xf numFmtId="0" fontId="0" fillId="5" borderId="7" xfId="0" applyFill="1" applyBorder="1" applyAlignment="1">
      <alignment horizontal="center" vertical="center"/>
    </xf>
    <xf numFmtId="0" fontId="0" fillId="5" borderId="6" xfId="0" applyFill="1" applyBorder="1" applyAlignment="1">
      <alignment horizontal="center" vertical="center"/>
    </xf>
    <xf numFmtId="56" fontId="0" fillId="0" borderId="0" xfId="0" applyNumberFormat="1" applyAlignment="1">
      <alignment horizontal="left" vertical="center"/>
    </xf>
    <xf numFmtId="0" fontId="0" fillId="5" borderId="13" xfId="0" applyFill="1" applyBorder="1" applyAlignment="1">
      <alignment horizontal="center" vertical="center"/>
    </xf>
    <xf numFmtId="0" fontId="0" fillId="5" borderId="27" xfId="0" applyFill="1" applyBorder="1" applyAlignment="1">
      <alignment horizontal="center" vertical="center"/>
    </xf>
    <xf numFmtId="0" fontId="0" fillId="5" borderId="28" xfId="0" applyFill="1" applyBorder="1" applyAlignment="1">
      <alignment horizontal="center" vertical="center"/>
    </xf>
    <xf numFmtId="0" fontId="0" fillId="5" borderId="24" xfId="0" applyFill="1" applyBorder="1" applyAlignment="1">
      <alignment horizontal="distributed" vertical="center"/>
    </xf>
    <xf numFmtId="0" fontId="0" fillId="5" borderId="32" xfId="0" applyFill="1" applyBorder="1" applyAlignment="1">
      <alignment horizontal="distributed" vertical="center"/>
    </xf>
    <xf numFmtId="0" fontId="0" fillId="5" borderId="33" xfId="0" applyFill="1" applyBorder="1" applyAlignment="1">
      <alignment horizontal="distributed" vertical="center"/>
    </xf>
    <xf numFmtId="0" fontId="0" fillId="5" borderId="3" xfId="0" applyFill="1" applyBorder="1" applyAlignment="1">
      <alignment horizontal="distributed" vertical="center"/>
    </xf>
    <xf numFmtId="0" fontId="0" fillId="5" borderId="23" xfId="0" applyFill="1" applyBorder="1" applyAlignment="1">
      <alignment horizontal="distributed" vertical="center"/>
    </xf>
  </cellXfs>
  <cellStyles count="7">
    <cellStyle name="桁区切り" xfId="1" builtinId="6"/>
    <cellStyle name="桁区切り 2" xfId="2" xr:uid="{00000000-0005-0000-0000-000001000000}"/>
    <cellStyle name="桁区切り 2 2" xfId="4" xr:uid="{00000000-0005-0000-0000-000002000000}"/>
    <cellStyle name="桁区切り 2 3" xfId="6" xr:uid="{00000000-0005-0000-0000-000003000000}"/>
    <cellStyle name="標準" xfId="0" builtinId="0"/>
    <cellStyle name="標準 2" xfId="3" xr:uid="{00000000-0005-0000-0000-000005000000}"/>
    <cellStyle name="標準 2 2" xfId="5" xr:uid="{00000000-0005-0000-0000-000006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0</xdr:col>
      <xdr:colOff>2093817</xdr:colOff>
      <xdr:row>9</xdr:row>
      <xdr:rowOff>32308</xdr:rowOff>
    </xdr:from>
    <xdr:ext cx="4649296" cy="1581122"/>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2093817" y="3203573"/>
          <a:ext cx="4649296" cy="1581122"/>
        </a:xfrm>
        <a:prstGeom prst="flowChartAlternateProcess">
          <a:avLst/>
        </a:prstGeom>
        <a:solidFill>
          <a:srgbClr val="FFFFFF"/>
        </a:solidFill>
        <a:ln w="9525">
          <a:solidFill>
            <a:srgbClr val="000000"/>
          </a:solidFill>
          <a:miter lim="800000"/>
          <a:headEnd/>
          <a:tailEnd/>
        </a:ln>
      </xdr:spPr>
      <xdr:txBody>
        <a:bodyPr vertOverflow="clip" wrap="none" lIns="72000" tIns="72000" rIns="72000" bIns="72000" anchor="ctr" upright="1">
          <a:spAutoFit/>
        </a:bodyPr>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本一覧は、一般会計、準公営企業会計歳出の</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児童生徒就学費補助金、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奨学費補助金、</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信用保証協会補助金、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利子補給金</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ja-JP" altLang="en-US" sz="1100" b="0" i="0" u="none" strike="noStrike" baseline="0">
              <a:solidFill>
                <a:srgbClr val="000000"/>
              </a:solidFill>
              <a:latin typeface="ＭＳ Ｐ明朝" pitchFamily="18" charset="-128"/>
              <a:ea typeface="ＭＳ Ｐ明朝" pitchFamily="18" charset="-128"/>
            </a:rPr>
            <a:t>について掲載している。</a:t>
          </a:r>
        </a:p>
        <a:p>
          <a:pPr algn="l" rtl="0">
            <a:defRPr sz="1000"/>
          </a:pPr>
          <a:r>
            <a:rPr lang="ja-JP" altLang="en-US" sz="1100" b="0" i="0" u="none" strike="noStrike" baseline="0">
              <a:solidFill>
                <a:srgbClr val="000000"/>
              </a:solidFill>
              <a:latin typeface="ＭＳ Ｐ明朝" pitchFamily="18" charset="-128"/>
              <a:ea typeface="ＭＳ Ｐ明朝" pitchFamily="18" charset="-128"/>
            </a:rPr>
            <a:t>なお、公益財団法人は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公財）、一般財団法人は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一財）、公益社団法人は</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公社</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、一般社団法人は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一社</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、株式会社は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株</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、社会福祉法人は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社福</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ja-JP" altLang="en-US" sz="1100" b="0" i="0" u="none" strike="noStrike" baseline="0">
              <a:solidFill>
                <a:srgbClr val="000000"/>
              </a:solidFill>
              <a:latin typeface="ＭＳ Ｐ明朝" pitchFamily="18" charset="-128"/>
              <a:ea typeface="ＭＳ Ｐ明朝" pitchFamily="18" charset="-128"/>
            </a:rPr>
            <a:t>独立行政法人は</a:t>
          </a:r>
          <a:r>
            <a:rPr lang="en-US" altLang="ja-JP" sz="1100" b="0" i="0" baseline="0">
              <a:latin typeface="ＭＳ Ｐ明朝" pitchFamily="18" charset="-128"/>
              <a:ea typeface="ＭＳ Ｐ明朝" pitchFamily="18" charset="-128"/>
              <a:cs typeface="+mn-cs"/>
            </a:rPr>
            <a:t>(</a:t>
          </a:r>
          <a:r>
            <a:rPr lang="ja-JP" altLang="en-US" sz="1100" b="0" i="0" baseline="0">
              <a:latin typeface="ＭＳ Ｐ明朝" pitchFamily="18" charset="-128"/>
              <a:ea typeface="ＭＳ Ｐ明朝" pitchFamily="18" charset="-128"/>
              <a:cs typeface="+mn-cs"/>
            </a:rPr>
            <a:t>独</a:t>
          </a:r>
          <a:r>
            <a:rPr lang="en-US" altLang="ja-JP" sz="1100" b="0" i="0" baseline="0">
              <a:latin typeface="ＭＳ Ｐ明朝" pitchFamily="18" charset="-128"/>
              <a:ea typeface="ＭＳ Ｐ明朝" pitchFamily="18" charset="-128"/>
              <a:cs typeface="+mn-cs"/>
            </a:rPr>
            <a:t>)</a:t>
          </a:r>
          <a:r>
            <a:rPr lang="ja-JP" altLang="en-US" sz="1100" b="0" i="0" u="none" strike="noStrike" baseline="0">
              <a:solidFill>
                <a:srgbClr val="000000"/>
              </a:solidFill>
              <a:latin typeface="ＭＳ Ｐ明朝" pitchFamily="18" charset="-128"/>
              <a:ea typeface="ＭＳ Ｐ明朝" pitchFamily="18" charset="-128"/>
            </a:rPr>
            <a:t>と表記している。 </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comments" Target="../comments1.xml"/><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vmlDrawing" Target="../drawings/vmlDrawing1.vml"/><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38.bin"/><Relationship Id="rId13" Type="http://schemas.openxmlformats.org/officeDocument/2006/relationships/printerSettings" Target="../printerSettings/printerSettings43.bin"/><Relationship Id="rId3" Type="http://schemas.openxmlformats.org/officeDocument/2006/relationships/printerSettings" Target="../printerSettings/printerSettings33.bin"/><Relationship Id="rId7" Type="http://schemas.openxmlformats.org/officeDocument/2006/relationships/printerSettings" Target="../printerSettings/printerSettings37.bin"/><Relationship Id="rId12" Type="http://schemas.openxmlformats.org/officeDocument/2006/relationships/printerSettings" Target="../printerSettings/printerSettings42.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11" Type="http://schemas.openxmlformats.org/officeDocument/2006/relationships/printerSettings" Target="../printerSettings/printerSettings41.bin"/><Relationship Id="rId5" Type="http://schemas.openxmlformats.org/officeDocument/2006/relationships/printerSettings" Target="../printerSettings/printerSettings35.bin"/><Relationship Id="rId15" Type="http://schemas.openxmlformats.org/officeDocument/2006/relationships/drawing" Target="../drawings/drawing1.xml"/><Relationship Id="rId10" Type="http://schemas.openxmlformats.org/officeDocument/2006/relationships/printerSettings" Target="../printerSettings/printerSettings40.bin"/><Relationship Id="rId4" Type="http://schemas.openxmlformats.org/officeDocument/2006/relationships/printerSettings" Target="../printerSettings/printerSettings34.bin"/><Relationship Id="rId9" Type="http://schemas.openxmlformats.org/officeDocument/2006/relationships/printerSettings" Target="../printerSettings/printerSettings39.bin"/><Relationship Id="rId14" Type="http://schemas.openxmlformats.org/officeDocument/2006/relationships/printerSettings" Target="../printerSettings/printerSettings44.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52.bin"/><Relationship Id="rId13" Type="http://schemas.openxmlformats.org/officeDocument/2006/relationships/printerSettings" Target="../printerSettings/printerSettings57.bin"/><Relationship Id="rId3" Type="http://schemas.openxmlformats.org/officeDocument/2006/relationships/printerSettings" Target="../printerSettings/printerSettings47.bin"/><Relationship Id="rId7" Type="http://schemas.openxmlformats.org/officeDocument/2006/relationships/printerSettings" Target="../printerSettings/printerSettings51.bin"/><Relationship Id="rId12" Type="http://schemas.openxmlformats.org/officeDocument/2006/relationships/printerSettings" Target="../printerSettings/printerSettings56.bin"/><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 Id="rId6" Type="http://schemas.openxmlformats.org/officeDocument/2006/relationships/printerSettings" Target="../printerSettings/printerSettings50.bin"/><Relationship Id="rId11" Type="http://schemas.openxmlformats.org/officeDocument/2006/relationships/printerSettings" Target="../printerSettings/printerSettings55.bin"/><Relationship Id="rId5" Type="http://schemas.openxmlformats.org/officeDocument/2006/relationships/printerSettings" Target="../printerSettings/printerSettings49.bin"/><Relationship Id="rId15" Type="http://schemas.openxmlformats.org/officeDocument/2006/relationships/printerSettings" Target="../printerSettings/printerSettings59.bin"/><Relationship Id="rId10" Type="http://schemas.openxmlformats.org/officeDocument/2006/relationships/printerSettings" Target="../printerSettings/printerSettings54.bin"/><Relationship Id="rId4" Type="http://schemas.openxmlformats.org/officeDocument/2006/relationships/printerSettings" Target="../printerSettings/printerSettings48.bin"/><Relationship Id="rId9" Type="http://schemas.openxmlformats.org/officeDocument/2006/relationships/printerSettings" Target="../printerSettings/printerSettings53.bin"/><Relationship Id="rId14" Type="http://schemas.openxmlformats.org/officeDocument/2006/relationships/printerSettings" Target="../printerSettings/printerSettings58.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67.bin"/><Relationship Id="rId13" Type="http://schemas.openxmlformats.org/officeDocument/2006/relationships/printerSettings" Target="../printerSettings/printerSettings72.bin"/><Relationship Id="rId3" Type="http://schemas.openxmlformats.org/officeDocument/2006/relationships/printerSettings" Target="../printerSettings/printerSettings62.bin"/><Relationship Id="rId7" Type="http://schemas.openxmlformats.org/officeDocument/2006/relationships/printerSettings" Target="../printerSettings/printerSettings66.bin"/><Relationship Id="rId12" Type="http://schemas.openxmlformats.org/officeDocument/2006/relationships/printerSettings" Target="../printerSettings/printerSettings71.bin"/><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 Id="rId6" Type="http://schemas.openxmlformats.org/officeDocument/2006/relationships/printerSettings" Target="../printerSettings/printerSettings65.bin"/><Relationship Id="rId11" Type="http://schemas.openxmlformats.org/officeDocument/2006/relationships/printerSettings" Target="../printerSettings/printerSettings70.bin"/><Relationship Id="rId5" Type="http://schemas.openxmlformats.org/officeDocument/2006/relationships/printerSettings" Target="../printerSettings/printerSettings64.bin"/><Relationship Id="rId10" Type="http://schemas.openxmlformats.org/officeDocument/2006/relationships/printerSettings" Target="../printerSettings/printerSettings69.bin"/><Relationship Id="rId4" Type="http://schemas.openxmlformats.org/officeDocument/2006/relationships/printerSettings" Target="../printerSettings/printerSettings63.bin"/><Relationship Id="rId9" Type="http://schemas.openxmlformats.org/officeDocument/2006/relationships/printerSettings" Target="../printerSettings/printerSettings68.bin"/><Relationship Id="rId14" Type="http://schemas.openxmlformats.org/officeDocument/2006/relationships/printerSettings" Target="../printerSettings/printerSettings7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75"/>
  <sheetViews>
    <sheetView topLeftCell="D55" workbookViewId="0">
      <selection activeCell="N82" sqref="N82"/>
    </sheetView>
  </sheetViews>
  <sheetFormatPr defaultColWidth="9" defaultRowHeight="11" x14ac:dyDescent="0.2"/>
  <cols>
    <col min="1" max="1" width="3" style="1" customWidth="1"/>
    <col min="2" max="2" width="6" style="1" bestFit="1" customWidth="1"/>
    <col min="3" max="3" width="5.36328125" style="1" bestFit="1" customWidth="1"/>
    <col min="4" max="4" width="10.6328125" style="1" customWidth="1"/>
    <col min="5" max="5" width="10.453125" style="1" bestFit="1" customWidth="1"/>
    <col min="6" max="6" width="12.36328125" style="1" customWidth="1"/>
    <col min="7" max="7" width="4.7265625" style="1" customWidth="1"/>
    <col min="8" max="17" width="10.6328125" style="1" customWidth="1"/>
    <col min="18" max="18" width="18.90625" style="1" customWidth="1"/>
    <col min="19" max="19" width="21.36328125" style="1" bestFit="1" customWidth="1"/>
    <col min="20" max="16384" width="9" style="1"/>
  </cols>
  <sheetData>
    <row r="1" spans="1:21" ht="16.5" x14ac:dyDescent="0.25">
      <c r="A1" s="39" t="s">
        <v>45</v>
      </c>
      <c r="R1" s="2" t="s">
        <v>3</v>
      </c>
    </row>
    <row r="2" spans="1:21" x14ac:dyDescent="0.2">
      <c r="B2" s="33" t="s">
        <v>14</v>
      </c>
      <c r="C2" s="33" t="s">
        <v>10</v>
      </c>
      <c r="D2" s="6" t="s">
        <v>19</v>
      </c>
      <c r="E2" s="7"/>
      <c r="F2" s="5" t="s">
        <v>11</v>
      </c>
      <c r="G2" s="3" t="s">
        <v>10</v>
      </c>
      <c r="H2" s="6" t="s">
        <v>19</v>
      </c>
      <c r="I2" s="7"/>
      <c r="J2" s="6" t="s">
        <v>21</v>
      </c>
      <c r="K2" s="7"/>
      <c r="L2" s="6" t="s">
        <v>44</v>
      </c>
      <c r="M2" s="7"/>
      <c r="N2" s="6" t="s">
        <v>23</v>
      </c>
      <c r="O2" s="7"/>
      <c r="P2" s="6" t="s">
        <v>24</v>
      </c>
      <c r="Q2" s="7"/>
      <c r="R2" s="3" t="s">
        <v>9</v>
      </c>
      <c r="T2" s="8"/>
      <c r="U2" s="1" t="s">
        <v>41</v>
      </c>
    </row>
    <row r="3" spans="1:21" x14ac:dyDescent="0.2">
      <c r="B3" s="34"/>
      <c r="C3" s="34"/>
      <c r="D3" s="4" t="s">
        <v>8</v>
      </c>
      <c r="E3" s="4" t="s">
        <v>20</v>
      </c>
      <c r="F3" s="9"/>
      <c r="G3" s="9"/>
      <c r="H3" s="10" t="s">
        <v>8</v>
      </c>
      <c r="I3" s="10" t="s">
        <v>20</v>
      </c>
      <c r="J3" s="10" t="s">
        <v>8</v>
      </c>
      <c r="K3" s="10" t="s">
        <v>20</v>
      </c>
      <c r="L3" s="10" t="s">
        <v>8</v>
      </c>
      <c r="M3" s="10" t="s">
        <v>20</v>
      </c>
      <c r="N3" s="10" t="s">
        <v>8</v>
      </c>
      <c r="O3" s="10" t="s">
        <v>20</v>
      </c>
      <c r="P3" s="10" t="s">
        <v>8</v>
      </c>
      <c r="Q3" s="10" t="s">
        <v>20</v>
      </c>
      <c r="R3" s="9"/>
      <c r="S3" s="1" t="s">
        <v>16</v>
      </c>
      <c r="T3" s="11"/>
      <c r="U3" s="1" t="s">
        <v>42</v>
      </c>
    </row>
    <row r="4" spans="1:21" x14ac:dyDescent="0.2">
      <c r="B4" s="35">
        <v>1</v>
      </c>
      <c r="C4" s="12" t="e">
        <f>COUNTIF(#REF!,$B4)</f>
        <v>#REF!</v>
      </c>
      <c r="D4" s="13" t="e">
        <f>SUMIF(#REF!,$B4,#REF!)</f>
        <v>#REF!</v>
      </c>
      <c r="E4" s="13" t="e">
        <f>SUMIF(#REF!,$B4,#REF!)</f>
        <v>#REF!</v>
      </c>
      <c r="F4" s="14" t="s">
        <v>12</v>
      </c>
      <c r="G4" s="15">
        <v>3</v>
      </c>
      <c r="H4" s="15">
        <v>1117258</v>
      </c>
      <c r="I4" s="15">
        <v>926493</v>
      </c>
      <c r="J4" s="15">
        <v>1117258</v>
      </c>
      <c r="K4" s="15">
        <v>926493</v>
      </c>
      <c r="L4" s="15">
        <f>J4-H4</f>
        <v>0</v>
      </c>
      <c r="M4" s="15">
        <f>K4-I4</f>
        <v>0</v>
      </c>
      <c r="N4" s="15">
        <v>0</v>
      </c>
      <c r="O4" s="15">
        <v>0</v>
      </c>
      <c r="P4" s="15">
        <v>0</v>
      </c>
      <c r="Q4" s="15">
        <v>0</v>
      </c>
      <c r="R4" s="14"/>
    </row>
    <row r="5" spans="1:21" x14ac:dyDescent="0.2">
      <c r="B5" s="35"/>
      <c r="C5" s="12"/>
      <c r="D5" s="12"/>
      <c r="E5" s="12"/>
      <c r="F5" s="16" t="s">
        <v>7</v>
      </c>
      <c r="G5" s="17">
        <v>16</v>
      </c>
      <c r="H5" s="17">
        <v>419407</v>
      </c>
      <c r="I5" s="17">
        <v>402305</v>
      </c>
      <c r="J5" s="17">
        <v>305712</v>
      </c>
      <c r="K5" s="17">
        <v>292885</v>
      </c>
      <c r="L5" s="17">
        <v>-113695</v>
      </c>
      <c r="M5" s="17">
        <v>-109420</v>
      </c>
      <c r="N5" s="17">
        <v>-205650</v>
      </c>
      <c r="O5" s="17">
        <v>-197099</v>
      </c>
      <c r="P5" s="17">
        <v>-307555</v>
      </c>
      <c r="Q5" s="17">
        <v>-294728</v>
      </c>
      <c r="R5" s="16"/>
      <c r="S5" s="1" t="s">
        <v>17</v>
      </c>
    </row>
    <row r="6" spans="1:21" x14ac:dyDescent="0.2">
      <c r="B6" s="35"/>
      <c r="C6" s="12"/>
      <c r="D6" s="12"/>
      <c r="E6" s="12"/>
      <c r="F6" s="16" t="s">
        <v>13</v>
      </c>
      <c r="G6" s="17">
        <v>0</v>
      </c>
      <c r="H6" s="17"/>
      <c r="I6" s="17"/>
      <c r="J6" s="17"/>
      <c r="K6" s="17"/>
      <c r="L6" s="17"/>
      <c r="M6" s="17"/>
      <c r="N6" s="17"/>
      <c r="O6" s="17"/>
      <c r="P6" s="17"/>
      <c r="Q6" s="17"/>
      <c r="R6" s="16"/>
      <c r="S6" s="1" t="s">
        <v>18</v>
      </c>
    </row>
    <row r="7" spans="1:21" x14ac:dyDescent="0.2">
      <c r="B7" s="35"/>
      <c r="C7" s="12"/>
      <c r="D7" s="12"/>
      <c r="E7" s="12"/>
      <c r="F7" s="16" t="s">
        <v>6</v>
      </c>
      <c r="G7" s="17">
        <v>0</v>
      </c>
      <c r="H7" s="17"/>
      <c r="I7" s="17"/>
      <c r="J7" s="17"/>
      <c r="K7" s="17"/>
      <c r="L7" s="17"/>
      <c r="M7" s="17"/>
      <c r="N7" s="17"/>
      <c r="O7" s="17"/>
      <c r="P7" s="17"/>
      <c r="Q7" s="17"/>
      <c r="R7" s="16"/>
    </row>
    <row r="8" spans="1:21" ht="11.5" thickBot="1" x14ac:dyDescent="0.25">
      <c r="B8" s="35"/>
      <c r="C8" s="12"/>
      <c r="D8" s="12"/>
      <c r="E8" s="12"/>
      <c r="F8" s="18" t="s">
        <v>5</v>
      </c>
      <c r="G8" s="19">
        <v>0</v>
      </c>
      <c r="H8" s="19"/>
      <c r="I8" s="19"/>
      <c r="J8" s="19"/>
      <c r="K8" s="19"/>
      <c r="L8" s="19"/>
      <c r="M8" s="19"/>
      <c r="N8" s="19"/>
      <c r="O8" s="19"/>
      <c r="P8" s="19"/>
      <c r="Q8" s="19"/>
      <c r="R8" s="18"/>
    </row>
    <row r="9" spans="1:21" ht="11.5" thickTop="1" x14ac:dyDescent="0.2">
      <c r="B9" s="35"/>
      <c r="C9" s="12"/>
      <c r="D9" s="12"/>
      <c r="E9" s="12"/>
      <c r="F9" s="20" t="s">
        <v>25</v>
      </c>
      <c r="G9" s="21">
        <f>SUM(G4:G8)</f>
        <v>19</v>
      </c>
      <c r="H9" s="21">
        <f>SUM(H4:H7)</f>
        <v>1536665</v>
      </c>
      <c r="I9" s="21">
        <f>SUM(I4:I7)</f>
        <v>1328798</v>
      </c>
      <c r="J9" s="21">
        <f t="shared" ref="J9:Q9" si="0">SUM(J4:J7)</f>
        <v>1422970</v>
      </c>
      <c r="K9" s="21">
        <f t="shared" si="0"/>
        <v>1219378</v>
      </c>
      <c r="L9" s="21">
        <f t="shared" si="0"/>
        <v>-113695</v>
      </c>
      <c r="M9" s="21">
        <f t="shared" si="0"/>
        <v>-109420</v>
      </c>
      <c r="N9" s="21">
        <f t="shared" si="0"/>
        <v>-205650</v>
      </c>
      <c r="O9" s="21">
        <f t="shared" si="0"/>
        <v>-197099</v>
      </c>
      <c r="P9" s="21">
        <f t="shared" si="0"/>
        <v>-307555</v>
      </c>
      <c r="Q9" s="21">
        <f t="shared" si="0"/>
        <v>-294728</v>
      </c>
      <c r="R9" s="20"/>
    </row>
    <row r="10" spans="1:21" ht="11.5" thickBot="1" x14ac:dyDescent="0.25">
      <c r="B10" s="35"/>
      <c r="C10" s="12"/>
      <c r="D10" s="12"/>
      <c r="E10" s="12"/>
      <c r="F10" s="22" t="s">
        <v>39</v>
      </c>
      <c r="G10" s="23">
        <f>G9-G4</f>
        <v>16</v>
      </c>
      <c r="H10" s="23">
        <f>H9-H4</f>
        <v>419407</v>
      </c>
      <c r="I10" s="23">
        <f t="shared" ref="I10:Q10" si="1">I9-I4</f>
        <v>402305</v>
      </c>
      <c r="J10" s="23">
        <f t="shared" si="1"/>
        <v>305712</v>
      </c>
      <c r="K10" s="23">
        <f t="shared" si="1"/>
        <v>292885</v>
      </c>
      <c r="L10" s="23">
        <f t="shared" si="1"/>
        <v>-113695</v>
      </c>
      <c r="M10" s="23">
        <f t="shared" si="1"/>
        <v>-109420</v>
      </c>
      <c r="N10" s="23">
        <f t="shared" si="1"/>
        <v>-205650</v>
      </c>
      <c r="O10" s="23">
        <f t="shared" si="1"/>
        <v>-197099</v>
      </c>
      <c r="P10" s="23">
        <f t="shared" si="1"/>
        <v>-307555</v>
      </c>
      <c r="Q10" s="23">
        <f t="shared" si="1"/>
        <v>-294728</v>
      </c>
      <c r="R10" s="22"/>
    </row>
    <row r="11" spans="1:21" ht="11.5" thickBot="1" x14ac:dyDescent="0.25">
      <c r="B11" s="34"/>
      <c r="C11" s="24"/>
      <c r="D11" s="24"/>
      <c r="E11" s="24"/>
      <c r="F11" s="25" t="s">
        <v>40</v>
      </c>
      <c r="G11" s="26">
        <f>G10-G8</f>
        <v>16</v>
      </c>
      <c r="H11" s="26">
        <f>H10-H8</f>
        <v>419407</v>
      </c>
      <c r="I11" s="26">
        <f t="shared" ref="I11:Q11" si="2">I10-I8</f>
        <v>402305</v>
      </c>
      <c r="J11" s="26">
        <f t="shared" si="2"/>
        <v>305712</v>
      </c>
      <c r="K11" s="26">
        <f t="shared" si="2"/>
        <v>292885</v>
      </c>
      <c r="L11" s="26">
        <f t="shared" si="2"/>
        <v>-113695</v>
      </c>
      <c r="M11" s="26">
        <f t="shared" si="2"/>
        <v>-109420</v>
      </c>
      <c r="N11" s="26">
        <f t="shared" si="2"/>
        <v>-205650</v>
      </c>
      <c r="O11" s="26">
        <f t="shared" si="2"/>
        <v>-197099</v>
      </c>
      <c r="P11" s="26">
        <f t="shared" si="2"/>
        <v>-307555</v>
      </c>
      <c r="Q11" s="26">
        <f t="shared" si="2"/>
        <v>-294728</v>
      </c>
      <c r="R11" s="27"/>
    </row>
    <row r="12" spans="1:21" x14ac:dyDescent="0.2">
      <c r="B12" s="33">
        <v>2</v>
      </c>
      <c r="C12" s="36" t="e">
        <f>COUNTIF(#REF!,$B12)</f>
        <v>#REF!</v>
      </c>
      <c r="D12" s="28" t="e">
        <f>SUMIF(#REF!,$B12,#REF!)</f>
        <v>#REF!</v>
      </c>
      <c r="E12" s="28" t="e">
        <f>SUMIF(#REF!,$B12,#REF!)</f>
        <v>#REF!</v>
      </c>
      <c r="F12" s="14" t="s">
        <v>12</v>
      </c>
      <c r="G12" s="15">
        <v>11</v>
      </c>
      <c r="H12" s="15">
        <v>2957996</v>
      </c>
      <c r="I12" s="15">
        <v>2792017</v>
      </c>
      <c r="J12" s="15">
        <v>2957996</v>
      </c>
      <c r="K12" s="15">
        <v>2792017</v>
      </c>
      <c r="L12" s="15">
        <v>0</v>
      </c>
      <c r="M12" s="15">
        <v>0</v>
      </c>
      <c r="N12" s="15">
        <v>0</v>
      </c>
      <c r="O12" s="15">
        <v>0</v>
      </c>
      <c r="P12" s="15">
        <v>0</v>
      </c>
      <c r="Q12" s="15">
        <v>0</v>
      </c>
      <c r="R12" s="14"/>
    </row>
    <row r="13" spans="1:21" x14ac:dyDescent="0.2">
      <c r="B13" s="35"/>
      <c r="C13" s="12"/>
      <c r="D13" s="12"/>
      <c r="E13" s="12"/>
      <c r="F13" s="16" t="s">
        <v>7</v>
      </c>
      <c r="G13" s="17">
        <v>4</v>
      </c>
      <c r="H13" s="17">
        <v>126662</v>
      </c>
      <c r="I13" s="17">
        <v>126662</v>
      </c>
      <c r="J13" s="17">
        <v>0</v>
      </c>
      <c r="K13" s="17">
        <v>0</v>
      </c>
      <c r="L13" s="17">
        <v>-126662</v>
      </c>
      <c r="M13" s="17">
        <v>-126662</v>
      </c>
      <c r="N13" s="17">
        <v>-126662</v>
      </c>
      <c r="O13" s="17">
        <v>-126662</v>
      </c>
      <c r="P13" s="17">
        <v>-126662</v>
      </c>
      <c r="Q13" s="17">
        <v>-126662</v>
      </c>
      <c r="R13" s="16"/>
    </row>
    <row r="14" spans="1:21" x14ac:dyDescent="0.2">
      <c r="B14" s="35"/>
      <c r="C14" s="12"/>
      <c r="D14" s="12"/>
      <c r="E14" s="12"/>
      <c r="F14" s="16" t="s">
        <v>13</v>
      </c>
      <c r="G14" s="17">
        <v>5</v>
      </c>
      <c r="H14" s="17">
        <v>172256</v>
      </c>
      <c r="I14" s="17">
        <v>141224</v>
      </c>
      <c r="J14" s="17">
        <v>172256</v>
      </c>
      <c r="K14" s="17">
        <v>141224</v>
      </c>
      <c r="L14" s="17">
        <v>0</v>
      </c>
      <c r="M14" s="17">
        <v>0</v>
      </c>
      <c r="N14" s="17">
        <v>0</v>
      </c>
      <c r="O14" s="17">
        <v>0</v>
      </c>
      <c r="P14" s="17">
        <v>0</v>
      </c>
      <c r="Q14" s="17">
        <v>0</v>
      </c>
      <c r="R14" s="16"/>
    </row>
    <row r="15" spans="1:21" x14ac:dyDescent="0.2">
      <c r="B15" s="35"/>
      <c r="C15" s="12"/>
      <c r="D15" s="12"/>
      <c r="E15" s="12"/>
      <c r="F15" s="16" t="s">
        <v>6</v>
      </c>
      <c r="G15" s="17">
        <v>0</v>
      </c>
      <c r="H15" s="17"/>
      <c r="I15" s="17"/>
      <c r="J15" s="17"/>
      <c r="K15" s="17"/>
      <c r="L15" s="17"/>
      <c r="M15" s="17"/>
      <c r="N15" s="17"/>
      <c r="O15" s="17"/>
      <c r="P15" s="17"/>
      <c r="Q15" s="17"/>
      <c r="R15" s="16"/>
    </row>
    <row r="16" spans="1:21" ht="11.5" thickBot="1" x14ac:dyDescent="0.25">
      <c r="B16" s="35"/>
      <c r="C16" s="12"/>
      <c r="D16" s="12"/>
      <c r="E16" s="12"/>
      <c r="F16" s="18" t="s">
        <v>5</v>
      </c>
      <c r="G16" s="19">
        <v>0</v>
      </c>
      <c r="H16" s="19"/>
      <c r="I16" s="19"/>
      <c r="J16" s="19"/>
      <c r="K16" s="19"/>
      <c r="L16" s="19"/>
      <c r="M16" s="19"/>
      <c r="N16" s="19"/>
      <c r="O16" s="19"/>
      <c r="P16" s="19"/>
      <c r="Q16" s="19"/>
      <c r="R16" s="18"/>
    </row>
    <row r="17" spans="2:19" ht="11.5" thickTop="1" x14ac:dyDescent="0.2">
      <c r="B17" s="35"/>
      <c r="C17" s="12"/>
      <c r="D17" s="12"/>
      <c r="E17" s="12"/>
      <c r="F17" s="20" t="s">
        <v>25</v>
      </c>
      <c r="G17" s="21">
        <f>SUM(G12:G16)</f>
        <v>20</v>
      </c>
      <c r="H17" s="21">
        <f t="shared" ref="H17:Q17" si="3">SUM(H12:H15)</f>
        <v>3256914</v>
      </c>
      <c r="I17" s="21">
        <f t="shared" si="3"/>
        <v>3059903</v>
      </c>
      <c r="J17" s="21">
        <f t="shared" si="3"/>
        <v>3130252</v>
      </c>
      <c r="K17" s="21">
        <f t="shared" si="3"/>
        <v>2933241</v>
      </c>
      <c r="L17" s="21">
        <f t="shared" si="3"/>
        <v>-126662</v>
      </c>
      <c r="M17" s="21">
        <f t="shared" si="3"/>
        <v>-126662</v>
      </c>
      <c r="N17" s="21">
        <f t="shared" si="3"/>
        <v>-126662</v>
      </c>
      <c r="O17" s="21">
        <f t="shared" si="3"/>
        <v>-126662</v>
      </c>
      <c r="P17" s="21">
        <f t="shared" si="3"/>
        <v>-126662</v>
      </c>
      <c r="Q17" s="21">
        <f t="shared" si="3"/>
        <v>-126662</v>
      </c>
      <c r="R17" s="20"/>
    </row>
    <row r="18" spans="2:19" ht="11.5" thickBot="1" x14ac:dyDescent="0.25">
      <c r="B18" s="35"/>
      <c r="C18" s="12"/>
      <c r="D18" s="12"/>
      <c r="E18" s="12"/>
      <c r="F18" s="22" t="s">
        <v>39</v>
      </c>
      <c r="G18" s="23">
        <f t="shared" ref="G18:Q18" si="4">G17-G12</f>
        <v>9</v>
      </c>
      <c r="H18" s="23">
        <f t="shared" si="4"/>
        <v>298918</v>
      </c>
      <c r="I18" s="23">
        <f t="shared" si="4"/>
        <v>267886</v>
      </c>
      <c r="J18" s="23">
        <f t="shared" si="4"/>
        <v>172256</v>
      </c>
      <c r="K18" s="23">
        <f t="shared" si="4"/>
        <v>141224</v>
      </c>
      <c r="L18" s="23">
        <f t="shared" si="4"/>
        <v>-126662</v>
      </c>
      <c r="M18" s="23">
        <f t="shared" si="4"/>
        <v>-126662</v>
      </c>
      <c r="N18" s="23">
        <f t="shared" si="4"/>
        <v>-126662</v>
      </c>
      <c r="O18" s="23">
        <f t="shared" si="4"/>
        <v>-126662</v>
      </c>
      <c r="P18" s="23">
        <f t="shared" si="4"/>
        <v>-126662</v>
      </c>
      <c r="Q18" s="23">
        <f t="shared" si="4"/>
        <v>-126662</v>
      </c>
      <c r="R18" s="22"/>
    </row>
    <row r="19" spans="2:19" ht="11.5" thickBot="1" x14ac:dyDescent="0.25">
      <c r="B19" s="34"/>
      <c r="C19" s="24"/>
      <c r="D19" s="24"/>
      <c r="E19" s="24"/>
      <c r="F19" s="25" t="s">
        <v>40</v>
      </c>
      <c r="G19" s="26">
        <f t="shared" ref="G19:Q19" si="5">G18-G16</f>
        <v>9</v>
      </c>
      <c r="H19" s="26">
        <f t="shared" si="5"/>
        <v>298918</v>
      </c>
      <c r="I19" s="26">
        <f t="shared" si="5"/>
        <v>267886</v>
      </c>
      <c r="J19" s="26">
        <f t="shared" si="5"/>
        <v>172256</v>
      </c>
      <c r="K19" s="26">
        <f t="shared" si="5"/>
        <v>141224</v>
      </c>
      <c r="L19" s="26">
        <f t="shared" si="5"/>
        <v>-126662</v>
      </c>
      <c r="M19" s="26">
        <f t="shared" si="5"/>
        <v>-126662</v>
      </c>
      <c r="N19" s="26">
        <f t="shared" si="5"/>
        <v>-126662</v>
      </c>
      <c r="O19" s="26">
        <f t="shared" si="5"/>
        <v>-126662</v>
      </c>
      <c r="P19" s="26">
        <f t="shared" si="5"/>
        <v>-126662</v>
      </c>
      <c r="Q19" s="26">
        <f t="shared" si="5"/>
        <v>-126662</v>
      </c>
      <c r="R19" s="27"/>
    </row>
    <row r="20" spans="2:19" x14ac:dyDescent="0.2">
      <c r="B20" s="33">
        <v>3</v>
      </c>
      <c r="C20" s="37" t="e">
        <f>COUNTIF(#REF!,$B20)</f>
        <v>#REF!</v>
      </c>
      <c r="D20" s="28" t="e">
        <f>SUMIF(#REF!,$B20,#REF!)</f>
        <v>#REF!</v>
      </c>
      <c r="E20" s="28" t="e">
        <f>SUMIF(#REF!,$B20,#REF!)</f>
        <v>#REF!</v>
      </c>
      <c r="F20" s="14" t="s">
        <v>12</v>
      </c>
      <c r="G20" s="15">
        <v>0</v>
      </c>
      <c r="H20" s="15"/>
      <c r="I20" s="15"/>
      <c r="J20" s="15"/>
      <c r="K20" s="15"/>
      <c r="L20" s="15"/>
      <c r="M20" s="15"/>
      <c r="N20" s="15"/>
      <c r="O20" s="15"/>
      <c r="P20" s="15"/>
      <c r="Q20" s="15"/>
      <c r="R20" s="14"/>
    </row>
    <row r="21" spans="2:19" x14ac:dyDescent="0.2">
      <c r="B21" s="35"/>
      <c r="C21" s="12"/>
      <c r="D21" s="12"/>
      <c r="E21" s="12"/>
      <c r="F21" s="16" t="s">
        <v>7</v>
      </c>
      <c r="G21" s="17">
        <v>2</v>
      </c>
      <c r="H21" s="17">
        <v>53000</v>
      </c>
      <c r="I21" s="17">
        <v>6000</v>
      </c>
      <c r="J21" s="17">
        <v>0</v>
      </c>
      <c r="K21" s="17">
        <v>0</v>
      </c>
      <c r="L21" s="17">
        <v>-53000</v>
      </c>
      <c r="M21" s="17">
        <v>-6000</v>
      </c>
      <c r="N21" s="17">
        <v>-41000</v>
      </c>
      <c r="O21" s="17">
        <v>0</v>
      </c>
      <c r="P21" s="17">
        <v>-41000</v>
      </c>
      <c r="Q21" s="17">
        <v>0</v>
      </c>
      <c r="R21" s="16"/>
    </row>
    <row r="22" spans="2:19" x14ac:dyDescent="0.2">
      <c r="B22" s="35"/>
      <c r="C22" s="12"/>
      <c r="D22" s="12"/>
      <c r="E22" s="12"/>
      <c r="F22" s="16" t="s">
        <v>13</v>
      </c>
      <c r="G22" s="17">
        <v>10</v>
      </c>
      <c r="H22" s="17">
        <v>3542957</v>
      </c>
      <c r="I22" s="17">
        <v>154039</v>
      </c>
      <c r="J22" s="17">
        <v>3542957</v>
      </c>
      <c r="K22" s="17">
        <v>154039</v>
      </c>
      <c r="L22" s="17">
        <v>0</v>
      </c>
      <c r="M22" s="17">
        <v>0</v>
      </c>
      <c r="N22" s="17">
        <v>0</v>
      </c>
      <c r="O22" s="17">
        <v>0</v>
      </c>
      <c r="P22" s="17">
        <v>0</v>
      </c>
      <c r="Q22" s="17">
        <v>0</v>
      </c>
      <c r="R22" s="16"/>
      <c r="S22" s="1" t="s">
        <v>31</v>
      </c>
    </row>
    <row r="23" spans="2:19" x14ac:dyDescent="0.2">
      <c r="B23" s="35"/>
      <c r="C23" s="12"/>
      <c r="D23" s="12"/>
      <c r="E23" s="12"/>
      <c r="F23" s="16" t="s">
        <v>6</v>
      </c>
      <c r="G23" s="17">
        <v>11</v>
      </c>
      <c r="H23" s="17">
        <v>2027712</v>
      </c>
      <c r="I23" s="17">
        <v>334859</v>
      </c>
      <c r="J23" s="17">
        <v>2027712</v>
      </c>
      <c r="K23" s="17">
        <v>334859</v>
      </c>
      <c r="L23" s="17">
        <v>0</v>
      </c>
      <c r="M23" s="17">
        <v>0</v>
      </c>
      <c r="N23" s="17">
        <v>0</v>
      </c>
      <c r="O23" s="17">
        <v>0</v>
      </c>
      <c r="P23" s="17">
        <v>0</v>
      </c>
      <c r="Q23" s="17">
        <v>0</v>
      </c>
      <c r="R23" s="16"/>
      <c r="S23" s="1" t="s">
        <v>32</v>
      </c>
    </row>
    <row r="24" spans="2:19" ht="11.5" thickBot="1" x14ac:dyDescent="0.25">
      <c r="B24" s="35"/>
      <c r="C24" s="12"/>
      <c r="D24" s="12"/>
      <c r="E24" s="12"/>
      <c r="F24" s="18" t="s">
        <v>5</v>
      </c>
      <c r="G24" s="19">
        <v>0</v>
      </c>
      <c r="H24" s="19"/>
      <c r="I24" s="19"/>
      <c r="J24" s="19"/>
      <c r="K24" s="19"/>
      <c r="L24" s="19"/>
      <c r="M24" s="19"/>
      <c r="N24" s="19"/>
      <c r="O24" s="19"/>
      <c r="P24" s="19"/>
      <c r="Q24" s="19"/>
      <c r="R24" s="18"/>
    </row>
    <row r="25" spans="2:19" ht="11.5" thickTop="1" x14ac:dyDescent="0.2">
      <c r="B25" s="35"/>
      <c r="C25" s="12"/>
      <c r="D25" s="12"/>
      <c r="E25" s="12"/>
      <c r="F25" s="20" t="s">
        <v>25</v>
      </c>
      <c r="G25" s="21">
        <f>SUM(G21:G23)</f>
        <v>23</v>
      </c>
      <c r="H25" s="21">
        <f>SUM(H21:H23)</f>
        <v>5623669</v>
      </c>
      <c r="I25" s="21">
        <f t="shared" ref="I25:Q25" si="6">SUM(I21:I23)</f>
        <v>494898</v>
      </c>
      <c r="J25" s="21">
        <f t="shared" si="6"/>
        <v>5570669</v>
      </c>
      <c r="K25" s="21">
        <f t="shared" si="6"/>
        <v>488898</v>
      </c>
      <c r="L25" s="21">
        <f t="shared" si="6"/>
        <v>-53000</v>
      </c>
      <c r="M25" s="21">
        <f t="shared" si="6"/>
        <v>-6000</v>
      </c>
      <c r="N25" s="21">
        <f t="shared" si="6"/>
        <v>-41000</v>
      </c>
      <c r="O25" s="21">
        <f t="shared" si="6"/>
        <v>0</v>
      </c>
      <c r="P25" s="21">
        <f t="shared" si="6"/>
        <v>-41000</v>
      </c>
      <c r="Q25" s="21">
        <f t="shared" si="6"/>
        <v>0</v>
      </c>
      <c r="R25" s="20"/>
      <c r="S25" s="1" t="s">
        <v>33</v>
      </c>
    </row>
    <row r="26" spans="2:19" ht="11.5" thickBot="1" x14ac:dyDescent="0.25">
      <c r="B26" s="35"/>
      <c r="C26" s="12"/>
      <c r="D26" s="12"/>
      <c r="E26" s="12"/>
      <c r="F26" s="22" t="s">
        <v>39</v>
      </c>
      <c r="G26" s="23">
        <f t="shared" ref="G26:Q26" si="7">G25-G20</f>
        <v>23</v>
      </c>
      <c r="H26" s="23">
        <f t="shared" si="7"/>
        <v>5623669</v>
      </c>
      <c r="I26" s="23">
        <f t="shared" si="7"/>
        <v>494898</v>
      </c>
      <c r="J26" s="23">
        <f t="shared" si="7"/>
        <v>5570669</v>
      </c>
      <c r="K26" s="23">
        <f t="shared" si="7"/>
        <v>488898</v>
      </c>
      <c r="L26" s="23">
        <f t="shared" si="7"/>
        <v>-53000</v>
      </c>
      <c r="M26" s="23">
        <f t="shared" si="7"/>
        <v>-6000</v>
      </c>
      <c r="N26" s="23">
        <f t="shared" si="7"/>
        <v>-41000</v>
      </c>
      <c r="O26" s="23">
        <f t="shared" si="7"/>
        <v>0</v>
      </c>
      <c r="P26" s="23">
        <f t="shared" si="7"/>
        <v>-41000</v>
      </c>
      <c r="Q26" s="23">
        <f t="shared" si="7"/>
        <v>0</v>
      </c>
      <c r="R26" s="22"/>
    </row>
    <row r="27" spans="2:19" ht="11.5" thickBot="1" x14ac:dyDescent="0.25">
      <c r="B27" s="34"/>
      <c r="C27" s="24"/>
      <c r="D27" s="24"/>
      <c r="E27" s="24"/>
      <c r="F27" s="25" t="s">
        <v>40</v>
      </c>
      <c r="G27" s="26">
        <f t="shared" ref="G27:Q27" si="8">G26-G24</f>
        <v>23</v>
      </c>
      <c r="H27" s="26">
        <f t="shared" si="8"/>
        <v>5623669</v>
      </c>
      <c r="I27" s="26">
        <f t="shared" si="8"/>
        <v>494898</v>
      </c>
      <c r="J27" s="26">
        <f t="shared" si="8"/>
        <v>5570669</v>
      </c>
      <c r="K27" s="26">
        <f t="shared" si="8"/>
        <v>488898</v>
      </c>
      <c r="L27" s="26">
        <f t="shared" si="8"/>
        <v>-53000</v>
      </c>
      <c r="M27" s="26">
        <f t="shared" si="8"/>
        <v>-6000</v>
      </c>
      <c r="N27" s="26">
        <f t="shared" si="8"/>
        <v>-41000</v>
      </c>
      <c r="O27" s="26">
        <f t="shared" si="8"/>
        <v>0</v>
      </c>
      <c r="P27" s="26">
        <f t="shared" si="8"/>
        <v>-41000</v>
      </c>
      <c r="Q27" s="26">
        <f t="shared" si="8"/>
        <v>0</v>
      </c>
      <c r="R27" s="27"/>
    </row>
    <row r="28" spans="2:19" x14ac:dyDescent="0.2">
      <c r="B28" s="33">
        <v>4</v>
      </c>
      <c r="C28" s="37" t="e">
        <f>COUNTIF(#REF!,$B28)</f>
        <v>#REF!</v>
      </c>
      <c r="D28" s="28" t="e">
        <f>SUMIF(#REF!,$B28,#REF!)</f>
        <v>#REF!</v>
      </c>
      <c r="E28" s="28" t="e">
        <f>SUMIF(#REF!,$B28,#REF!)</f>
        <v>#REF!</v>
      </c>
      <c r="F28" s="14" t="s">
        <v>12</v>
      </c>
      <c r="G28" s="15">
        <v>5</v>
      </c>
      <c r="H28" s="15">
        <v>917096</v>
      </c>
      <c r="I28" s="15">
        <v>899586</v>
      </c>
      <c r="J28" s="15">
        <v>824277</v>
      </c>
      <c r="K28" s="15">
        <v>813990</v>
      </c>
      <c r="L28" s="15">
        <v>-92819</v>
      </c>
      <c r="M28" s="15">
        <v>-85596</v>
      </c>
      <c r="N28" s="15">
        <v>-130381</v>
      </c>
      <c r="O28" s="15">
        <v>-119016</v>
      </c>
      <c r="P28" s="15">
        <v>-147827</v>
      </c>
      <c r="Q28" s="15">
        <v>-133275</v>
      </c>
      <c r="R28" s="14"/>
    </row>
    <row r="29" spans="2:19" x14ac:dyDescent="0.2">
      <c r="B29" s="35"/>
      <c r="C29" s="12"/>
      <c r="D29" s="13"/>
      <c r="E29" s="13"/>
      <c r="F29" s="16" t="s">
        <v>7</v>
      </c>
      <c r="G29" s="17">
        <v>0</v>
      </c>
      <c r="H29" s="17"/>
      <c r="I29" s="17"/>
      <c r="J29" s="17"/>
      <c r="K29" s="17"/>
      <c r="L29" s="17"/>
      <c r="M29" s="17"/>
      <c r="N29" s="17"/>
      <c r="O29" s="17"/>
      <c r="P29" s="17"/>
      <c r="Q29" s="17"/>
      <c r="R29" s="16"/>
    </row>
    <row r="30" spans="2:19" x14ac:dyDescent="0.2">
      <c r="B30" s="35"/>
      <c r="C30" s="12"/>
      <c r="D30" s="13"/>
      <c r="E30" s="13"/>
      <c r="F30" s="16" t="s">
        <v>13</v>
      </c>
      <c r="G30" s="17">
        <v>0</v>
      </c>
      <c r="H30" s="17"/>
      <c r="I30" s="17"/>
      <c r="J30" s="17"/>
      <c r="K30" s="17"/>
      <c r="L30" s="17"/>
      <c r="M30" s="17"/>
      <c r="N30" s="17"/>
      <c r="O30" s="17"/>
      <c r="P30" s="17"/>
      <c r="Q30" s="17"/>
      <c r="R30" s="16"/>
    </row>
    <row r="31" spans="2:19" x14ac:dyDescent="0.2">
      <c r="B31" s="35"/>
      <c r="C31" s="12"/>
      <c r="D31" s="13"/>
      <c r="E31" s="13"/>
      <c r="F31" s="16" t="s">
        <v>6</v>
      </c>
      <c r="G31" s="17">
        <v>0</v>
      </c>
      <c r="H31" s="17"/>
      <c r="I31" s="17"/>
      <c r="J31" s="17"/>
      <c r="K31" s="17"/>
      <c r="L31" s="17"/>
      <c r="M31" s="17"/>
      <c r="N31" s="17"/>
      <c r="O31" s="17"/>
      <c r="P31" s="17"/>
      <c r="Q31" s="17"/>
      <c r="R31" s="16"/>
    </row>
    <row r="32" spans="2:19" ht="11.5" thickBot="1" x14ac:dyDescent="0.25">
      <c r="B32" s="35"/>
      <c r="C32" s="12"/>
      <c r="D32" s="12"/>
      <c r="E32" s="12"/>
      <c r="F32" s="18" t="s">
        <v>5</v>
      </c>
      <c r="G32" s="19">
        <v>7</v>
      </c>
      <c r="H32" s="19">
        <v>176801</v>
      </c>
      <c r="I32" s="19">
        <v>132258</v>
      </c>
      <c r="J32" s="19">
        <v>176801</v>
      </c>
      <c r="K32" s="19">
        <v>132258</v>
      </c>
      <c r="L32" s="19">
        <v>0</v>
      </c>
      <c r="M32" s="19">
        <v>0</v>
      </c>
      <c r="N32" s="19">
        <v>0</v>
      </c>
      <c r="O32" s="19">
        <v>0</v>
      </c>
      <c r="P32" s="19">
        <v>0</v>
      </c>
      <c r="Q32" s="19">
        <v>0</v>
      </c>
      <c r="R32" s="18"/>
    </row>
    <row r="33" spans="2:19" ht="11.5" thickTop="1" x14ac:dyDescent="0.2">
      <c r="B33" s="35"/>
      <c r="C33" s="12"/>
      <c r="D33" s="12"/>
      <c r="E33" s="12"/>
      <c r="F33" s="20" t="s">
        <v>25</v>
      </c>
      <c r="G33" s="21">
        <f t="shared" ref="G33:Q33" si="9">SUM(G28:G32)</f>
        <v>12</v>
      </c>
      <c r="H33" s="21">
        <f t="shared" si="9"/>
        <v>1093897</v>
      </c>
      <c r="I33" s="21">
        <f t="shared" si="9"/>
        <v>1031844</v>
      </c>
      <c r="J33" s="21">
        <f t="shared" si="9"/>
        <v>1001078</v>
      </c>
      <c r="K33" s="21">
        <f t="shared" si="9"/>
        <v>946248</v>
      </c>
      <c r="L33" s="21">
        <f t="shared" si="9"/>
        <v>-92819</v>
      </c>
      <c r="M33" s="21">
        <f t="shared" si="9"/>
        <v>-85596</v>
      </c>
      <c r="N33" s="21">
        <f t="shared" si="9"/>
        <v>-130381</v>
      </c>
      <c r="O33" s="21">
        <f t="shared" si="9"/>
        <v>-119016</v>
      </c>
      <c r="P33" s="21">
        <f t="shared" si="9"/>
        <v>-147827</v>
      </c>
      <c r="Q33" s="21">
        <f t="shared" si="9"/>
        <v>-133275</v>
      </c>
      <c r="R33" s="20"/>
    </row>
    <row r="34" spans="2:19" ht="11.5" thickBot="1" x14ac:dyDescent="0.25">
      <c r="B34" s="35"/>
      <c r="C34" s="12"/>
      <c r="D34" s="12"/>
      <c r="E34" s="12"/>
      <c r="F34" s="22" t="s">
        <v>39</v>
      </c>
      <c r="G34" s="23">
        <f t="shared" ref="G34:Q34" si="10">G33-G28</f>
        <v>7</v>
      </c>
      <c r="H34" s="23">
        <f t="shared" si="10"/>
        <v>176801</v>
      </c>
      <c r="I34" s="23">
        <f t="shared" si="10"/>
        <v>132258</v>
      </c>
      <c r="J34" s="23">
        <f t="shared" si="10"/>
        <v>176801</v>
      </c>
      <c r="K34" s="23">
        <f t="shared" si="10"/>
        <v>132258</v>
      </c>
      <c r="L34" s="23">
        <f t="shared" si="10"/>
        <v>0</v>
      </c>
      <c r="M34" s="23">
        <f t="shared" si="10"/>
        <v>0</v>
      </c>
      <c r="N34" s="23">
        <f t="shared" si="10"/>
        <v>0</v>
      </c>
      <c r="O34" s="23">
        <f t="shared" si="10"/>
        <v>0</v>
      </c>
      <c r="P34" s="23">
        <f t="shared" si="10"/>
        <v>0</v>
      </c>
      <c r="Q34" s="23">
        <f t="shared" si="10"/>
        <v>0</v>
      </c>
      <c r="R34" s="22"/>
    </row>
    <row r="35" spans="2:19" ht="11.5" thickBot="1" x14ac:dyDescent="0.25">
      <c r="B35" s="34"/>
      <c r="C35" s="24"/>
      <c r="D35" s="24"/>
      <c r="E35" s="24"/>
      <c r="F35" s="25" t="s">
        <v>40</v>
      </c>
      <c r="G35" s="26">
        <f t="shared" ref="G35:Q35" si="11">G34-G32</f>
        <v>0</v>
      </c>
      <c r="H35" s="26">
        <f t="shared" si="11"/>
        <v>0</v>
      </c>
      <c r="I35" s="26">
        <f t="shared" si="11"/>
        <v>0</v>
      </c>
      <c r="J35" s="26">
        <f t="shared" si="11"/>
        <v>0</v>
      </c>
      <c r="K35" s="26">
        <f t="shared" si="11"/>
        <v>0</v>
      </c>
      <c r="L35" s="26">
        <f t="shared" si="11"/>
        <v>0</v>
      </c>
      <c r="M35" s="26">
        <f t="shared" si="11"/>
        <v>0</v>
      </c>
      <c r="N35" s="26">
        <f t="shared" si="11"/>
        <v>0</v>
      </c>
      <c r="O35" s="26">
        <f t="shared" si="11"/>
        <v>0</v>
      </c>
      <c r="P35" s="26">
        <f t="shared" si="11"/>
        <v>0</v>
      </c>
      <c r="Q35" s="26">
        <f t="shared" si="11"/>
        <v>0</v>
      </c>
      <c r="R35" s="27"/>
    </row>
    <row r="36" spans="2:19" x14ac:dyDescent="0.2">
      <c r="B36" s="33">
        <v>5</v>
      </c>
      <c r="C36" s="37" t="e">
        <f>COUNTIF(#REF!,$B36)</f>
        <v>#REF!</v>
      </c>
      <c r="D36" s="28" t="e">
        <f>SUMIF(#REF!,$B36,#REF!)</f>
        <v>#REF!</v>
      </c>
      <c r="E36" s="28" t="e">
        <f>SUMIF(#REF!,$B36,#REF!)</f>
        <v>#REF!</v>
      </c>
      <c r="F36" s="14" t="s">
        <v>12</v>
      </c>
      <c r="G36" s="15">
        <v>1</v>
      </c>
      <c r="H36" s="15">
        <v>85867</v>
      </c>
      <c r="I36" s="15">
        <v>85867</v>
      </c>
      <c r="J36" s="15">
        <v>85867</v>
      </c>
      <c r="K36" s="15">
        <v>85867</v>
      </c>
      <c r="L36" s="15">
        <v>0</v>
      </c>
      <c r="M36" s="15">
        <v>0</v>
      </c>
      <c r="N36" s="15">
        <v>0</v>
      </c>
      <c r="O36" s="15">
        <v>0</v>
      </c>
      <c r="P36" s="15">
        <v>0</v>
      </c>
      <c r="Q36" s="15">
        <v>0</v>
      </c>
      <c r="R36" s="14"/>
      <c r="S36" s="1" t="s">
        <v>35</v>
      </c>
    </row>
    <row r="37" spans="2:19" x14ac:dyDescent="0.2">
      <c r="B37" s="35"/>
      <c r="C37" s="12"/>
      <c r="D37" s="12"/>
      <c r="E37" s="12"/>
      <c r="F37" s="16" t="s">
        <v>7</v>
      </c>
      <c r="G37" s="17">
        <v>3</v>
      </c>
      <c r="H37" s="17">
        <v>4970</v>
      </c>
      <c r="I37" s="17">
        <v>4970</v>
      </c>
      <c r="J37" s="17">
        <v>0</v>
      </c>
      <c r="K37" s="17">
        <v>0</v>
      </c>
      <c r="L37" s="17">
        <v>-4970</v>
      </c>
      <c r="M37" s="17">
        <v>-4970</v>
      </c>
      <c r="N37" s="17">
        <v>-4970</v>
      </c>
      <c r="O37" s="17">
        <v>-4970</v>
      </c>
      <c r="P37" s="17">
        <v>-4970</v>
      </c>
      <c r="Q37" s="17">
        <v>-4970</v>
      </c>
      <c r="R37" s="16"/>
      <c r="S37" s="1" t="s">
        <v>36</v>
      </c>
    </row>
    <row r="38" spans="2:19" x14ac:dyDescent="0.2">
      <c r="B38" s="35"/>
      <c r="C38" s="12"/>
      <c r="D38" s="12"/>
      <c r="E38" s="12"/>
      <c r="F38" s="16" t="s">
        <v>13</v>
      </c>
      <c r="G38" s="17">
        <v>4</v>
      </c>
      <c r="H38" s="17">
        <v>1046</v>
      </c>
      <c r="I38" s="17">
        <v>1046</v>
      </c>
      <c r="J38" s="17">
        <v>1278</v>
      </c>
      <c r="K38" s="17">
        <v>1278</v>
      </c>
      <c r="L38" s="17">
        <v>232</v>
      </c>
      <c r="M38" s="17">
        <v>232</v>
      </c>
      <c r="N38" s="17">
        <v>0</v>
      </c>
      <c r="O38" s="17">
        <v>0</v>
      </c>
      <c r="P38" s="17">
        <v>232</v>
      </c>
      <c r="Q38" s="17">
        <v>232</v>
      </c>
      <c r="R38" s="16"/>
      <c r="S38" s="1" t="s">
        <v>37</v>
      </c>
    </row>
    <row r="39" spans="2:19" x14ac:dyDescent="0.2">
      <c r="B39" s="35"/>
      <c r="C39" s="12"/>
      <c r="D39" s="12"/>
      <c r="E39" s="12"/>
      <c r="F39" s="16" t="s">
        <v>6</v>
      </c>
      <c r="G39" s="17">
        <v>0</v>
      </c>
      <c r="H39" s="17"/>
      <c r="I39" s="17"/>
      <c r="J39" s="17"/>
      <c r="K39" s="17"/>
      <c r="L39" s="17"/>
      <c r="M39" s="17"/>
      <c r="N39" s="17"/>
      <c r="O39" s="17"/>
      <c r="P39" s="17"/>
      <c r="Q39" s="17"/>
      <c r="R39" s="16"/>
    </row>
    <row r="40" spans="2:19" ht="11.5" thickBot="1" x14ac:dyDescent="0.25">
      <c r="B40" s="35"/>
      <c r="C40" s="12"/>
      <c r="D40" s="12"/>
      <c r="E40" s="12"/>
      <c r="F40" s="18" t="s">
        <v>5</v>
      </c>
      <c r="G40" s="19">
        <v>0</v>
      </c>
      <c r="H40" s="19"/>
      <c r="I40" s="19"/>
      <c r="J40" s="19"/>
      <c r="K40" s="19"/>
      <c r="L40" s="19"/>
      <c r="M40" s="19"/>
      <c r="N40" s="19"/>
      <c r="O40" s="19"/>
      <c r="P40" s="19"/>
      <c r="Q40" s="19"/>
      <c r="R40" s="18"/>
    </row>
    <row r="41" spans="2:19" ht="11.5" thickTop="1" x14ac:dyDescent="0.2">
      <c r="B41" s="35"/>
      <c r="C41" s="12"/>
      <c r="D41" s="12"/>
      <c r="E41" s="12"/>
      <c r="F41" s="20" t="s">
        <v>25</v>
      </c>
      <c r="G41" s="21">
        <f>SUM(G36:G40)</f>
        <v>8</v>
      </c>
      <c r="H41" s="21">
        <f t="shared" ref="H41:P41" si="12">SUM(H36:H39)</f>
        <v>91883</v>
      </c>
      <c r="I41" s="21">
        <f t="shared" si="12"/>
        <v>91883</v>
      </c>
      <c r="J41" s="21">
        <f t="shared" si="12"/>
        <v>87145</v>
      </c>
      <c r="K41" s="21">
        <f t="shared" si="12"/>
        <v>87145</v>
      </c>
      <c r="L41" s="21">
        <f t="shared" si="12"/>
        <v>-4738</v>
      </c>
      <c r="M41" s="21">
        <f t="shared" si="12"/>
        <v>-4738</v>
      </c>
      <c r="N41" s="21">
        <f t="shared" si="12"/>
        <v>-4970</v>
      </c>
      <c r="O41" s="21">
        <f t="shared" si="12"/>
        <v>-4970</v>
      </c>
      <c r="P41" s="21">
        <f t="shared" si="12"/>
        <v>-4738</v>
      </c>
      <c r="Q41" s="21">
        <f>SUM(Q37:Q39)</f>
        <v>-4738</v>
      </c>
      <c r="R41" s="20"/>
    </row>
    <row r="42" spans="2:19" ht="11.5" thickBot="1" x14ac:dyDescent="0.25">
      <c r="B42" s="35"/>
      <c r="C42" s="12"/>
      <c r="D42" s="12"/>
      <c r="E42" s="12"/>
      <c r="F42" s="22" t="s">
        <v>39</v>
      </c>
      <c r="G42" s="23">
        <f t="shared" ref="G42:Q42" si="13">G41-G36</f>
        <v>7</v>
      </c>
      <c r="H42" s="23">
        <f t="shared" si="13"/>
        <v>6016</v>
      </c>
      <c r="I42" s="23">
        <f t="shared" si="13"/>
        <v>6016</v>
      </c>
      <c r="J42" s="23">
        <f t="shared" si="13"/>
        <v>1278</v>
      </c>
      <c r="K42" s="23">
        <f t="shared" si="13"/>
        <v>1278</v>
      </c>
      <c r="L42" s="23">
        <f t="shared" si="13"/>
        <v>-4738</v>
      </c>
      <c r="M42" s="23">
        <f t="shared" si="13"/>
        <v>-4738</v>
      </c>
      <c r="N42" s="23">
        <f t="shared" si="13"/>
        <v>-4970</v>
      </c>
      <c r="O42" s="23">
        <f t="shared" si="13"/>
        <v>-4970</v>
      </c>
      <c r="P42" s="23">
        <f t="shared" si="13"/>
        <v>-4738</v>
      </c>
      <c r="Q42" s="23">
        <f t="shared" si="13"/>
        <v>-4738</v>
      </c>
      <c r="R42" s="22"/>
    </row>
    <row r="43" spans="2:19" ht="11.5" thickBot="1" x14ac:dyDescent="0.25">
      <c r="B43" s="34"/>
      <c r="C43" s="24"/>
      <c r="D43" s="24"/>
      <c r="E43" s="24"/>
      <c r="F43" s="25" t="s">
        <v>40</v>
      </c>
      <c r="G43" s="26">
        <f t="shared" ref="G43:Q43" si="14">G42-G40</f>
        <v>7</v>
      </c>
      <c r="H43" s="26">
        <f t="shared" si="14"/>
        <v>6016</v>
      </c>
      <c r="I43" s="26">
        <f t="shared" si="14"/>
        <v>6016</v>
      </c>
      <c r="J43" s="26">
        <f t="shared" si="14"/>
        <v>1278</v>
      </c>
      <c r="K43" s="26">
        <f t="shared" si="14"/>
        <v>1278</v>
      </c>
      <c r="L43" s="26">
        <f t="shared" si="14"/>
        <v>-4738</v>
      </c>
      <c r="M43" s="26">
        <f t="shared" si="14"/>
        <v>-4738</v>
      </c>
      <c r="N43" s="26">
        <f t="shared" si="14"/>
        <v>-4970</v>
      </c>
      <c r="O43" s="26">
        <f t="shared" si="14"/>
        <v>-4970</v>
      </c>
      <c r="P43" s="26">
        <f t="shared" si="14"/>
        <v>-4738</v>
      </c>
      <c r="Q43" s="26">
        <f t="shared" si="14"/>
        <v>-4738</v>
      </c>
      <c r="R43" s="27"/>
    </row>
    <row r="44" spans="2:19" x14ac:dyDescent="0.2">
      <c r="B44" s="33">
        <v>6</v>
      </c>
      <c r="C44" s="36" t="e">
        <f>COUNTIF(#REF!,$B44)</f>
        <v>#REF!</v>
      </c>
      <c r="D44" s="28" t="e">
        <f>SUMIF(#REF!,$B44,#REF!)</f>
        <v>#REF!</v>
      </c>
      <c r="E44" s="28" t="e">
        <f>SUMIF(#REF!,$B44,#REF!)</f>
        <v>#REF!</v>
      </c>
      <c r="F44" s="14" t="s">
        <v>12</v>
      </c>
      <c r="G44" s="15">
        <v>19</v>
      </c>
      <c r="H44" s="15">
        <v>37543662</v>
      </c>
      <c r="I44" s="15">
        <v>12593170</v>
      </c>
      <c r="J44" s="15">
        <v>37448693</v>
      </c>
      <c r="K44" s="15">
        <v>12540868</v>
      </c>
      <c r="L44" s="15">
        <v>-94969</v>
      </c>
      <c r="M44" s="15">
        <v>-52302</v>
      </c>
      <c r="N44" s="15">
        <v>-41558</v>
      </c>
      <c r="O44" s="15">
        <v>-46284</v>
      </c>
      <c r="P44" s="15">
        <v>-158902</v>
      </c>
      <c r="Q44" s="15">
        <v>-132307</v>
      </c>
      <c r="R44" s="14"/>
    </row>
    <row r="45" spans="2:19" x14ac:dyDescent="0.2">
      <c r="B45" s="35"/>
      <c r="C45" s="12"/>
      <c r="D45" s="12"/>
      <c r="E45" s="12" t="s">
        <v>34</v>
      </c>
      <c r="F45" s="16" t="s">
        <v>7</v>
      </c>
      <c r="G45" s="17">
        <v>65</v>
      </c>
      <c r="H45" s="17">
        <v>1040952</v>
      </c>
      <c r="I45" s="17">
        <v>979897</v>
      </c>
      <c r="J45" s="17">
        <v>488415</v>
      </c>
      <c r="K45" s="17">
        <v>485415</v>
      </c>
      <c r="L45" s="17">
        <v>-552537</v>
      </c>
      <c r="M45" s="17">
        <v>-494482</v>
      </c>
      <c r="N45" s="17">
        <v>-703001</v>
      </c>
      <c r="O45" s="17">
        <v>-644946</v>
      </c>
      <c r="P45" s="17">
        <v>-856531</v>
      </c>
      <c r="Q45" s="17">
        <v>-795476</v>
      </c>
      <c r="R45" s="16"/>
    </row>
    <row r="46" spans="2:19" x14ac:dyDescent="0.2">
      <c r="B46" s="35"/>
      <c r="C46" s="12"/>
      <c r="D46" s="12"/>
      <c r="E46" s="12" t="s">
        <v>38</v>
      </c>
      <c r="F46" s="16" t="s">
        <v>13</v>
      </c>
      <c r="G46" s="17">
        <v>45</v>
      </c>
      <c r="H46" s="17">
        <v>645158</v>
      </c>
      <c r="I46" s="17">
        <v>434770</v>
      </c>
      <c r="J46" s="17">
        <v>650659</v>
      </c>
      <c r="K46" s="17">
        <v>440271</v>
      </c>
      <c r="L46" s="17">
        <v>5501</v>
      </c>
      <c r="M46" s="17">
        <v>5501</v>
      </c>
      <c r="N46" s="17">
        <v>5501</v>
      </c>
      <c r="O46" s="17">
        <v>5501</v>
      </c>
      <c r="P46" s="17">
        <v>5501</v>
      </c>
      <c r="Q46" s="17">
        <v>5501</v>
      </c>
      <c r="R46" s="16"/>
    </row>
    <row r="47" spans="2:19" x14ac:dyDescent="0.2">
      <c r="B47" s="35"/>
      <c r="C47" s="12"/>
      <c r="D47" s="12"/>
      <c r="E47" s="12"/>
      <c r="F47" s="16" t="s">
        <v>6</v>
      </c>
      <c r="G47" s="17">
        <v>19</v>
      </c>
      <c r="H47" s="17">
        <v>637955</v>
      </c>
      <c r="I47" s="17">
        <v>116802</v>
      </c>
      <c r="J47" s="17">
        <v>665965</v>
      </c>
      <c r="K47" s="17">
        <v>136512</v>
      </c>
      <c r="L47" s="17">
        <v>28010</v>
      </c>
      <c r="M47" s="17">
        <v>19710</v>
      </c>
      <c r="N47" s="17">
        <v>54130</v>
      </c>
      <c r="O47" s="17">
        <v>49130</v>
      </c>
      <c r="P47" s="17">
        <v>54130</v>
      </c>
      <c r="Q47" s="17">
        <v>49130</v>
      </c>
      <c r="R47" s="16"/>
    </row>
    <row r="48" spans="2:19" ht="11.5" thickBot="1" x14ac:dyDescent="0.25">
      <c r="B48" s="35"/>
      <c r="C48" s="12"/>
      <c r="D48" s="12"/>
      <c r="E48" s="12"/>
      <c r="F48" s="18" t="s">
        <v>5</v>
      </c>
      <c r="G48" s="19">
        <v>8</v>
      </c>
      <c r="H48" s="19">
        <v>102057</v>
      </c>
      <c r="I48" s="19">
        <v>31810</v>
      </c>
      <c r="J48" s="19">
        <v>102057</v>
      </c>
      <c r="K48" s="19">
        <v>31810</v>
      </c>
      <c r="L48" s="19">
        <v>0</v>
      </c>
      <c r="M48" s="19">
        <v>0</v>
      </c>
      <c r="N48" s="19">
        <v>0</v>
      </c>
      <c r="O48" s="19">
        <v>0</v>
      </c>
      <c r="P48" s="19">
        <v>0</v>
      </c>
      <c r="Q48" s="19">
        <v>0</v>
      </c>
      <c r="R48" s="18"/>
    </row>
    <row r="49" spans="2:32" ht="11.5" thickTop="1" x14ac:dyDescent="0.2">
      <c r="B49" s="35"/>
      <c r="C49" s="12"/>
      <c r="D49" s="12"/>
      <c r="E49" s="12"/>
      <c r="F49" s="20" t="s">
        <v>25</v>
      </c>
      <c r="G49" s="21">
        <f>SUM(G44:G48)</f>
        <v>156</v>
      </c>
      <c r="H49" s="21">
        <f>SUM(H44:H48)</f>
        <v>39969784</v>
      </c>
      <c r="I49" s="21">
        <f t="shared" ref="I49:Q49" si="15">SUM(I44:I48)</f>
        <v>14156449</v>
      </c>
      <c r="J49" s="21">
        <f t="shared" si="15"/>
        <v>39355789</v>
      </c>
      <c r="K49" s="21">
        <f t="shared" si="15"/>
        <v>13634876</v>
      </c>
      <c r="L49" s="21">
        <f t="shared" si="15"/>
        <v>-613995</v>
      </c>
      <c r="M49" s="21">
        <f t="shared" si="15"/>
        <v>-521573</v>
      </c>
      <c r="N49" s="21">
        <f t="shared" si="15"/>
        <v>-684928</v>
      </c>
      <c r="O49" s="21">
        <f t="shared" si="15"/>
        <v>-636599</v>
      </c>
      <c r="P49" s="21">
        <f t="shared" si="15"/>
        <v>-955802</v>
      </c>
      <c r="Q49" s="21">
        <f t="shared" si="15"/>
        <v>-873152</v>
      </c>
      <c r="R49" s="20"/>
    </row>
    <row r="50" spans="2:32" ht="11.5" thickBot="1" x14ac:dyDescent="0.25">
      <c r="B50" s="35"/>
      <c r="C50" s="12"/>
      <c r="D50" s="12"/>
      <c r="E50" s="12"/>
      <c r="F50" s="22" t="s">
        <v>39</v>
      </c>
      <c r="G50" s="23">
        <f>G49-G45</f>
        <v>91</v>
      </c>
      <c r="H50" s="23">
        <f t="shared" ref="H50:Q50" si="16">H49-H44</f>
        <v>2426122</v>
      </c>
      <c r="I50" s="23">
        <f t="shared" si="16"/>
        <v>1563279</v>
      </c>
      <c r="J50" s="23">
        <f t="shared" si="16"/>
        <v>1907096</v>
      </c>
      <c r="K50" s="23">
        <f t="shared" si="16"/>
        <v>1094008</v>
      </c>
      <c r="L50" s="23">
        <f t="shared" si="16"/>
        <v>-519026</v>
      </c>
      <c r="M50" s="23">
        <f t="shared" si="16"/>
        <v>-469271</v>
      </c>
      <c r="N50" s="23">
        <f t="shared" si="16"/>
        <v>-643370</v>
      </c>
      <c r="O50" s="23">
        <f t="shared" si="16"/>
        <v>-590315</v>
      </c>
      <c r="P50" s="23">
        <f t="shared" si="16"/>
        <v>-796900</v>
      </c>
      <c r="Q50" s="23">
        <f t="shared" si="16"/>
        <v>-740845</v>
      </c>
      <c r="R50" s="22"/>
    </row>
    <row r="51" spans="2:32" ht="11.5" thickBot="1" x14ac:dyDescent="0.25">
      <c r="B51" s="34"/>
      <c r="C51" s="24"/>
      <c r="D51" s="24"/>
      <c r="E51" s="24"/>
      <c r="F51" s="25" t="s">
        <v>40</v>
      </c>
      <c r="G51" s="26">
        <f t="shared" ref="G51:Q51" si="17">G50-G48</f>
        <v>83</v>
      </c>
      <c r="H51" s="26">
        <f t="shared" si="17"/>
        <v>2324065</v>
      </c>
      <c r="I51" s="26">
        <f t="shared" si="17"/>
        <v>1531469</v>
      </c>
      <c r="J51" s="26">
        <f t="shared" si="17"/>
        <v>1805039</v>
      </c>
      <c r="K51" s="26">
        <f t="shared" si="17"/>
        <v>1062198</v>
      </c>
      <c r="L51" s="26">
        <f t="shared" si="17"/>
        <v>-519026</v>
      </c>
      <c r="M51" s="26">
        <f t="shared" si="17"/>
        <v>-469271</v>
      </c>
      <c r="N51" s="26">
        <f t="shared" si="17"/>
        <v>-643370</v>
      </c>
      <c r="O51" s="26">
        <f t="shared" si="17"/>
        <v>-590315</v>
      </c>
      <c r="P51" s="26">
        <f t="shared" si="17"/>
        <v>-796900</v>
      </c>
      <c r="Q51" s="26">
        <f t="shared" si="17"/>
        <v>-740845</v>
      </c>
      <c r="R51" s="27"/>
    </row>
    <row r="52" spans="2:32" x14ac:dyDescent="0.2">
      <c r="B52" s="33">
        <v>7</v>
      </c>
      <c r="C52" s="37" t="e">
        <f>COUNTIF(#REF!,$B52)</f>
        <v>#REF!</v>
      </c>
      <c r="D52" s="28" t="e">
        <f>SUMIF(#REF!,$B52,#REF!)</f>
        <v>#REF!</v>
      </c>
      <c r="E52" s="28" t="e">
        <f>SUMIF(#REF!,$B52,#REF!)</f>
        <v>#REF!</v>
      </c>
      <c r="F52" s="14" t="s">
        <v>12</v>
      </c>
      <c r="G52" s="15">
        <v>11</v>
      </c>
      <c r="H52" s="15">
        <v>11182166</v>
      </c>
      <c r="I52" s="15">
        <v>9570524</v>
      </c>
      <c r="J52" s="15">
        <v>11182166</v>
      </c>
      <c r="K52" s="15">
        <v>9570524</v>
      </c>
      <c r="L52" s="15">
        <v>0</v>
      </c>
      <c r="M52" s="15">
        <v>0</v>
      </c>
      <c r="N52" s="15">
        <v>0</v>
      </c>
      <c r="O52" s="15">
        <v>0</v>
      </c>
      <c r="P52" s="15">
        <v>0</v>
      </c>
      <c r="Q52" s="15">
        <v>0</v>
      </c>
      <c r="R52" s="14"/>
      <c r="W52" s="1">
        <v>9338</v>
      </c>
      <c r="X52" s="1">
        <v>3150</v>
      </c>
      <c r="Y52" s="1">
        <v>9338</v>
      </c>
      <c r="Z52" s="1">
        <v>3150</v>
      </c>
      <c r="AA52" s="1">
        <v>0</v>
      </c>
      <c r="AB52" s="1">
        <v>0</v>
      </c>
      <c r="AC52" s="1">
        <v>0</v>
      </c>
      <c r="AD52" s="1">
        <v>0</v>
      </c>
      <c r="AE52" s="1">
        <v>0</v>
      </c>
      <c r="AF52" s="1">
        <v>0</v>
      </c>
    </row>
    <row r="53" spans="2:32" x14ac:dyDescent="0.2">
      <c r="B53" s="35"/>
      <c r="C53" s="12"/>
      <c r="D53" s="12"/>
      <c r="E53" s="12"/>
      <c r="F53" s="16" t="s">
        <v>7</v>
      </c>
      <c r="G53" s="17">
        <v>2</v>
      </c>
      <c r="H53" s="17">
        <v>5758</v>
      </c>
      <c r="I53" s="17">
        <v>3598</v>
      </c>
      <c r="J53" s="17">
        <v>0</v>
      </c>
      <c r="K53" s="17">
        <v>0</v>
      </c>
      <c r="L53" s="17">
        <v>-5758</v>
      </c>
      <c r="M53" s="17">
        <v>-3598</v>
      </c>
      <c r="N53" s="17">
        <v>-5758</v>
      </c>
      <c r="O53" s="17">
        <v>-3598</v>
      </c>
      <c r="P53" s="17">
        <v>-5758</v>
      </c>
      <c r="Q53" s="17">
        <v>-3598</v>
      </c>
      <c r="R53" s="16"/>
      <c r="W53" s="1">
        <v>1521</v>
      </c>
      <c r="X53" s="1">
        <v>1521</v>
      </c>
      <c r="Y53" s="1">
        <v>1521</v>
      </c>
      <c r="Z53" s="1">
        <v>1521</v>
      </c>
      <c r="AA53" s="1">
        <v>0</v>
      </c>
      <c r="AB53" s="1">
        <v>0</v>
      </c>
      <c r="AC53" s="1">
        <v>0</v>
      </c>
      <c r="AD53" s="1">
        <v>0</v>
      </c>
      <c r="AE53" s="1">
        <v>0</v>
      </c>
      <c r="AF53" s="1">
        <v>0</v>
      </c>
    </row>
    <row r="54" spans="2:32" x14ac:dyDescent="0.2">
      <c r="B54" s="35"/>
      <c r="C54" s="12"/>
      <c r="D54" s="12"/>
      <c r="E54" s="12"/>
      <c r="F54" s="16" t="s">
        <v>13</v>
      </c>
      <c r="G54" s="17">
        <v>3</v>
      </c>
      <c r="H54" s="17">
        <v>33978</v>
      </c>
      <c r="I54" s="17">
        <v>16989</v>
      </c>
      <c r="J54" s="17">
        <v>33978</v>
      </c>
      <c r="K54" s="17">
        <v>16989</v>
      </c>
      <c r="L54" s="17">
        <v>0</v>
      </c>
      <c r="M54" s="17">
        <v>0</v>
      </c>
      <c r="N54" s="17">
        <v>0</v>
      </c>
      <c r="O54" s="17">
        <v>0</v>
      </c>
      <c r="P54" s="17">
        <v>0</v>
      </c>
      <c r="Q54" s="17">
        <v>0</v>
      </c>
      <c r="R54" s="16"/>
      <c r="W54" s="1">
        <v>2679</v>
      </c>
      <c r="X54" s="1">
        <v>671</v>
      </c>
      <c r="Y54" s="1">
        <v>2679</v>
      </c>
      <c r="Z54" s="1">
        <v>671</v>
      </c>
      <c r="AA54" s="1">
        <v>0</v>
      </c>
      <c r="AB54" s="1">
        <v>0</v>
      </c>
      <c r="AC54" s="1">
        <v>0</v>
      </c>
      <c r="AD54" s="1">
        <v>0</v>
      </c>
      <c r="AE54" s="1">
        <v>0</v>
      </c>
      <c r="AF54" s="1">
        <v>0</v>
      </c>
    </row>
    <row r="55" spans="2:32" x14ac:dyDescent="0.2">
      <c r="B55" s="35"/>
      <c r="C55" s="12"/>
      <c r="D55" s="12"/>
      <c r="E55" s="12"/>
      <c r="F55" s="16" t="s">
        <v>6</v>
      </c>
      <c r="G55" s="17">
        <v>6</v>
      </c>
      <c r="H55" s="17">
        <v>23373</v>
      </c>
      <c r="I55" s="17">
        <v>10078</v>
      </c>
      <c r="J55" s="17">
        <v>23373</v>
      </c>
      <c r="K55" s="17">
        <v>10078</v>
      </c>
      <c r="L55" s="17">
        <v>0</v>
      </c>
      <c r="M55" s="17">
        <v>0</v>
      </c>
      <c r="N55" s="17">
        <v>0</v>
      </c>
      <c r="O55" s="17">
        <v>0</v>
      </c>
      <c r="P55" s="17">
        <v>0</v>
      </c>
      <c r="Q55" s="17">
        <v>0</v>
      </c>
      <c r="R55" s="16"/>
      <c r="W55" s="1">
        <v>111</v>
      </c>
      <c r="X55" s="1">
        <v>12</v>
      </c>
      <c r="Y55" s="1">
        <v>111</v>
      </c>
      <c r="Z55" s="1">
        <v>12</v>
      </c>
      <c r="AA55" s="1">
        <v>0</v>
      </c>
      <c r="AB55" s="1">
        <v>0</v>
      </c>
      <c r="AC55" s="1">
        <v>0</v>
      </c>
      <c r="AD55" s="1">
        <v>0</v>
      </c>
      <c r="AE55" s="1">
        <v>0</v>
      </c>
      <c r="AF55" s="1">
        <v>0</v>
      </c>
    </row>
    <row r="56" spans="2:32" ht="11.5" thickBot="1" x14ac:dyDescent="0.25">
      <c r="B56" s="35"/>
      <c r="C56" s="12"/>
      <c r="D56" s="12"/>
      <c r="E56" s="12"/>
      <c r="F56" s="18" t="s">
        <v>5</v>
      </c>
      <c r="G56" s="19">
        <v>0</v>
      </c>
      <c r="H56" s="19"/>
      <c r="I56" s="19"/>
      <c r="J56" s="19"/>
      <c r="K56" s="19"/>
      <c r="L56" s="19"/>
      <c r="M56" s="19"/>
      <c r="N56" s="19"/>
      <c r="O56" s="19"/>
      <c r="P56" s="19"/>
      <c r="Q56" s="19"/>
      <c r="R56" s="18"/>
    </row>
    <row r="57" spans="2:32" ht="11.5" thickTop="1" x14ac:dyDescent="0.2">
      <c r="B57" s="35"/>
      <c r="C57" s="12"/>
      <c r="D57" s="12"/>
      <c r="E57" s="12"/>
      <c r="F57" s="20" t="s">
        <v>25</v>
      </c>
      <c r="G57" s="21">
        <f>SUM(G52:G56)</f>
        <v>22</v>
      </c>
      <c r="H57" s="21">
        <f t="shared" ref="H57:Q57" si="18">SUM(H52:H55)</f>
        <v>11245275</v>
      </c>
      <c r="I57" s="21">
        <f t="shared" si="18"/>
        <v>9601189</v>
      </c>
      <c r="J57" s="21">
        <f t="shared" si="18"/>
        <v>11239517</v>
      </c>
      <c r="K57" s="21">
        <f t="shared" si="18"/>
        <v>9597591</v>
      </c>
      <c r="L57" s="21">
        <f t="shared" si="18"/>
        <v>-5758</v>
      </c>
      <c r="M57" s="21">
        <f t="shared" si="18"/>
        <v>-3598</v>
      </c>
      <c r="N57" s="21">
        <f t="shared" si="18"/>
        <v>-5758</v>
      </c>
      <c r="O57" s="21">
        <f t="shared" si="18"/>
        <v>-3598</v>
      </c>
      <c r="P57" s="21">
        <f t="shared" si="18"/>
        <v>-5758</v>
      </c>
      <c r="Q57" s="21">
        <f t="shared" si="18"/>
        <v>-3598</v>
      </c>
      <c r="R57" s="20"/>
      <c r="W57" s="1">
        <v>7500</v>
      </c>
      <c r="X57" s="1">
        <v>2500</v>
      </c>
      <c r="Y57" s="1">
        <v>7500</v>
      </c>
      <c r="Z57" s="1">
        <v>2500</v>
      </c>
      <c r="AA57" s="1">
        <v>0</v>
      </c>
      <c r="AB57" s="1">
        <v>0</v>
      </c>
      <c r="AC57" s="1">
        <v>0</v>
      </c>
      <c r="AD57" s="1">
        <v>0</v>
      </c>
      <c r="AE57" s="1">
        <v>0</v>
      </c>
      <c r="AF57" s="1">
        <v>0</v>
      </c>
    </row>
    <row r="58" spans="2:32" ht="11.5" thickBot="1" x14ac:dyDescent="0.25">
      <c r="B58" s="35"/>
      <c r="C58" s="12"/>
      <c r="D58" s="12"/>
      <c r="E58" s="12"/>
      <c r="F58" s="22" t="s">
        <v>39</v>
      </c>
      <c r="G58" s="23">
        <f>G57-G53</f>
        <v>20</v>
      </c>
      <c r="H58" s="23">
        <f t="shared" ref="H58:Q58" si="19">H57-H52</f>
        <v>63109</v>
      </c>
      <c r="I58" s="23">
        <f t="shared" si="19"/>
        <v>30665</v>
      </c>
      <c r="J58" s="23">
        <f t="shared" si="19"/>
        <v>57351</v>
      </c>
      <c r="K58" s="23">
        <f t="shared" si="19"/>
        <v>27067</v>
      </c>
      <c r="L58" s="23">
        <f t="shared" si="19"/>
        <v>-5758</v>
      </c>
      <c r="M58" s="23">
        <f t="shared" si="19"/>
        <v>-3598</v>
      </c>
      <c r="N58" s="23">
        <f t="shared" si="19"/>
        <v>-5758</v>
      </c>
      <c r="O58" s="23">
        <f t="shared" si="19"/>
        <v>-3598</v>
      </c>
      <c r="P58" s="23">
        <f t="shared" si="19"/>
        <v>-5758</v>
      </c>
      <c r="Q58" s="23">
        <f t="shared" si="19"/>
        <v>-3598</v>
      </c>
      <c r="R58" s="22"/>
      <c r="W58" s="1">
        <v>2224</v>
      </c>
      <c r="X58" s="1">
        <v>2224</v>
      </c>
      <c r="Y58" s="1">
        <v>2224</v>
      </c>
      <c r="Z58" s="1">
        <v>2224</v>
      </c>
      <c r="AA58" s="1">
        <v>0</v>
      </c>
      <c r="AB58" s="1">
        <v>0</v>
      </c>
      <c r="AC58" s="1">
        <v>0</v>
      </c>
      <c r="AD58" s="1">
        <v>0</v>
      </c>
      <c r="AE58" s="1">
        <v>0</v>
      </c>
      <c r="AF58" s="1">
        <v>0</v>
      </c>
    </row>
    <row r="59" spans="2:32" ht="11.5" thickBot="1" x14ac:dyDescent="0.25">
      <c r="B59" s="34"/>
      <c r="C59" s="24"/>
      <c r="D59" s="24"/>
      <c r="E59" s="24"/>
      <c r="F59" s="25" t="s">
        <v>40</v>
      </c>
      <c r="G59" s="26">
        <f t="shared" ref="G59:Q59" si="20">G58-G56</f>
        <v>20</v>
      </c>
      <c r="H59" s="26">
        <f t="shared" si="20"/>
        <v>63109</v>
      </c>
      <c r="I59" s="26">
        <f t="shared" si="20"/>
        <v>30665</v>
      </c>
      <c r="J59" s="26">
        <f t="shared" si="20"/>
        <v>57351</v>
      </c>
      <c r="K59" s="26">
        <f t="shared" si="20"/>
        <v>27067</v>
      </c>
      <c r="L59" s="26">
        <f t="shared" si="20"/>
        <v>-5758</v>
      </c>
      <c r="M59" s="26">
        <f t="shared" si="20"/>
        <v>-3598</v>
      </c>
      <c r="N59" s="26">
        <f t="shared" si="20"/>
        <v>-5758</v>
      </c>
      <c r="O59" s="26">
        <f t="shared" si="20"/>
        <v>-3598</v>
      </c>
      <c r="P59" s="26">
        <f t="shared" si="20"/>
        <v>-5758</v>
      </c>
      <c r="Q59" s="26">
        <f t="shared" si="20"/>
        <v>-3598</v>
      </c>
      <c r="R59" s="27"/>
    </row>
    <row r="60" spans="2:32" x14ac:dyDescent="0.2">
      <c r="B60" s="33" t="s">
        <v>15</v>
      </c>
      <c r="C60" s="38" t="e">
        <f>SUM(C4:C55)</f>
        <v>#REF!</v>
      </c>
      <c r="D60" s="28" t="e">
        <f>SUM(D4:D55)</f>
        <v>#REF!</v>
      </c>
      <c r="E60" s="28" t="e">
        <f>SUM(E4:E55)</f>
        <v>#REF!</v>
      </c>
      <c r="F60" s="14" t="s">
        <v>12</v>
      </c>
      <c r="G60" s="29">
        <f>SUMIF($F$4:$F$58,F60,$G$4:$G$58)</f>
        <v>50</v>
      </c>
      <c r="H60" s="29">
        <f>SUMIF($F$4:$F$58,$F60,H$4:H$58)</f>
        <v>53804045</v>
      </c>
      <c r="I60" s="29">
        <f t="shared" ref="I60:Q60" si="21">SUMIF($F$4:$F$58,$F60,I$4:I$58)</f>
        <v>26867657</v>
      </c>
      <c r="J60" s="29">
        <f t="shared" si="21"/>
        <v>53616257</v>
      </c>
      <c r="K60" s="29">
        <f t="shared" si="21"/>
        <v>26729759</v>
      </c>
      <c r="L60" s="29">
        <f t="shared" si="21"/>
        <v>-187788</v>
      </c>
      <c r="M60" s="29">
        <f t="shared" si="21"/>
        <v>-137898</v>
      </c>
      <c r="N60" s="29">
        <f t="shared" si="21"/>
        <v>-171939</v>
      </c>
      <c r="O60" s="29">
        <f t="shared" si="21"/>
        <v>-165300</v>
      </c>
      <c r="P60" s="29">
        <f t="shared" si="21"/>
        <v>-306729</v>
      </c>
      <c r="Q60" s="29">
        <f t="shared" si="21"/>
        <v>-265582</v>
      </c>
      <c r="R60" s="14"/>
      <c r="W60" s="1">
        <f t="shared" ref="W60:AF60" si="22">SUM(W52:W58)</f>
        <v>23373</v>
      </c>
      <c r="X60" s="1">
        <f t="shared" si="22"/>
        <v>10078</v>
      </c>
      <c r="Y60" s="1">
        <f t="shared" si="22"/>
        <v>23373</v>
      </c>
      <c r="Z60" s="1">
        <f t="shared" si="22"/>
        <v>10078</v>
      </c>
      <c r="AA60" s="1">
        <f t="shared" si="22"/>
        <v>0</v>
      </c>
      <c r="AB60" s="1">
        <f t="shared" si="22"/>
        <v>0</v>
      </c>
      <c r="AC60" s="1">
        <f t="shared" si="22"/>
        <v>0</v>
      </c>
      <c r="AD60" s="1">
        <f t="shared" si="22"/>
        <v>0</v>
      </c>
      <c r="AE60" s="1">
        <f t="shared" si="22"/>
        <v>0</v>
      </c>
      <c r="AF60" s="1">
        <f t="shared" si="22"/>
        <v>0</v>
      </c>
    </row>
    <row r="61" spans="2:32" x14ac:dyDescent="0.2">
      <c r="B61" s="35"/>
      <c r="C61" s="12"/>
      <c r="D61" s="12"/>
      <c r="E61" s="12"/>
      <c r="F61" s="16" t="s">
        <v>7</v>
      </c>
      <c r="G61" s="30">
        <f>SUMIF($F$4:$F$58,F61,$G$4:$G$58)</f>
        <v>92</v>
      </c>
      <c r="H61" s="30">
        <f t="shared" ref="H61:Q64" si="23">SUMIF($F$4:$F$58,$F61,H$4:H$58)</f>
        <v>1650749</v>
      </c>
      <c r="I61" s="30">
        <f t="shared" si="23"/>
        <v>1523432</v>
      </c>
      <c r="J61" s="30">
        <f t="shared" si="23"/>
        <v>794127</v>
      </c>
      <c r="K61" s="30">
        <f t="shared" si="23"/>
        <v>778300</v>
      </c>
      <c r="L61" s="30">
        <f t="shared" si="23"/>
        <v>-856622</v>
      </c>
      <c r="M61" s="30">
        <f t="shared" si="23"/>
        <v>-745132</v>
      </c>
      <c r="N61" s="30">
        <f t="shared" si="23"/>
        <v>-1087041</v>
      </c>
      <c r="O61" s="30">
        <f t="shared" si="23"/>
        <v>-977275</v>
      </c>
      <c r="P61" s="30">
        <f t="shared" si="23"/>
        <v>-1342476</v>
      </c>
      <c r="Q61" s="30">
        <f t="shared" si="23"/>
        <v>-1225434</v>
      </c>
      <c r="R61" s="16"/>
    </row>
    <row r="62" spans="2:32" x14ac:dyDescent="0.2">
      <c r="B62" s="35"/>
      <c r="C62" s="12"/>
      <c r="D62" s="12"/>
      <c r="E62" s="12"/>
      <c r="F62" s="16" t="s">
        <v>13</v>
      </c>
      <c r="G62" s="30">
        <f>SUMIF($F$4:$F$58,F62,$G$4:$G$58)</f>
        <v>67</v>
      </c>
      <c r="H62" s="30">
        <f t="shared" si="23"/>
        <v>4395395</v>
      </c>
      <c r="I62" s="30">
        <f t="shared" si="23"/>
        <v>748068</v>
      </c>
      <c r="J62" s="30">
        <f t="shared" si="23"/>
        <v>4401128</v>
      </c>
      <c r="K62" s="30">
        <f t="shared" si="23"/>
        <v>753801</v>
      </c>
      <c r="L62" s="30">
        <f t="shared" si="23"/>
        <v>5733</v>
      </c>
      <c r="M62" s="30">
        <f t="shared" si="23"/>
        <v>5733</v>
      </c>
      <c r="N62" s="30">
        <f t="shared" si="23"/>
        <v>5501</v>
      </c>
      <c r="O62" s="30">
        <f t="shared" si="23"/>
        <v>5501</v>
      </c>
      <c r="P62" s="30">
        <f t="shared" si="23"/>
        <v>5733</v>
      </c>
      <c r="Q62" s="30">
        <f t="shared" si="23"/>
        <v>5733</v>
      </c>
      <c r="R62" s="16"/>
    </row>
    <row r="63" spans="2:32" x14ac:dyDescent="0.2">
      <c r="B63" s="35"/>
      <c r="C63" s="12"/>
      <c r="D63" s="12"/>
      <c r="E63" s="12"/>
      <c r="F63" s="16" t="s">
        <v>6</v>
      </c>
      <c r="G63" s="30">
        <f>SUMIF($F$4:$F$58,F63,$G$4:$G$58)</f>
        <v>36</v>
      </c>
      <c r="H63" s="30">
        <f t="shared" si="23"/>
        <v>2689040</v>
      </c>
      <c r="I63" s="30">
        <f t="shared" si="23"/>
        <v>461739</v>
      </c>
      <c r="J63" s="30">
        <f t="shared" si="23"/>
        <v>2717050</v>
      </c>
      <c r="K63" s="30">
        <f t="shared" si="23"/>
        <v>481449</v>
      </c>
      <c r="L63" s="30">
        <f t="shared" si="23"/>
        <v>28010</v>
      </c>
      <c r="M63" s="30">
        <f t="shared" si="23"/>
        <v>19710</v>
      </c>
      <c r="N63" s="30">
        <f t="shared" si="23"/>
        <v>54130</v>
      </c>
      <c r="O63" s="30">
        <f t="shared" si="23"/>
        <v>49130</v>
      </c>
      <c r="P63" s="30">
        <f t="shared" si="23"/>
        <v>54130</v>
      </c>
      <c r="Q63" s="30">
        <f t="shared" si="23"/>
        <v>49130</v>
      </c>
      <c r="R63" s="16"/>
    </row>
    <row r="64" spans="2:32" ht="11.5" thickBot="1" x14ac:dyDescent="0.25">
      <c r="B64" s="35"/>
      <c r="C64" s="12"/>
      <c r="D64" s="12"/>
      <c r="E64" s="12"/>
      <c r="F64" s="18" t="s">
        <v>5</v>
      </c>
      <c r="G64" s="31">
        <f>SUMIF($F$4:$F$58,F64,$G$4:$G$58)</f>
        <v>15</v>
      </c>
      <c r="H64" s="31">
        <f t="shared" si="23"/>
        <v>278858</v>
      </c>
      <c r="I64" s="31">
        <f t="shared" si="23"/>
        <v>164068</v>
      </c>
      <c r="J64" s="31">
        <f t="shared" si="23"/>
        <v>278858</v>
      </c>
      <c r="K64" s="31">
        <f t="shared" si="23"/>
        <v>164068</v>
      </c>
      <c r="L64" s="31">
        <f t="shared" si="23"/>
        <v>0</v>
      </c>
      <c r="M64" s="31">
        <f t="shared" si="23"/>
        <v>0</v>
      </c>
      <c r="N64" s="31">
        <f t="shared" si="23"/>
        <v>0</v>
      </c>
      <c r="O64" s="31">
        <f t="shared" si="23"/>
        <v>0</v>
      </c>
      <c r="P64" s="31">
        <f t="shared" si="23"/>
        <v>0</v>
      </c>
      <c r="Q64" s="31">
        <f t="shared" si="23"/>
        <v>0</v>
      </c>
      <c r="R64" s="18"/>
    </row>
    <row r="65" spans="2:18" ht="11.5" thickTop="1" x14ac:dyDescent="0.2">
      <c r="B65" s="35"/>
      <c r="C65" s="12"/>
      <c r="D65" s="12"/>
      <c r="E65" s="12"/>
      <c r="F65" s="20" t="s">
        <v>25</v>
      </c>
      <c r="G65" s="21">
        <f>SUM(G60:G64)</f>
        <v>260</v>
      </c>
      <c r="H65" s="21">
        <f>SUM(H60:H64)</f>
        <v>62818087</v>
      </c>
      <c r="I65" s="21">
        <f t="shared" ref="I65:Q65" si="24">SUM(I60:I64)</f>
        <v>29764964</v>
      </c>
      <c r="J65" s="21">
        <f t="shared" si="24"/>
        <v>61807420</v>
      </c>
      <c r="K65" s="21">
        <f t="shared" si="24"/>
        <v>28907377</v>
      </c>
      <c r="L65" s="21">
        <f t="shared" si="24"/>
        <v>-1010667</v>
      </c>
      <c r="M65" s="21">
        <f t="shared" si="24"/>
        <v>-857587</v>
      </c>
      <c r="N65" s="21">
        <f t="shared" si="24"/>
        <v>-1199349</v>
      </c>
      <c r="O65" s="21">
        <f t="shared" si="24"/>
        <v>-1087944</v>
      </c>
      <c r="P65" s="21">
        <f t="shared" si="24"/>
        <v>-1589342</v>
      </c>
      <c r="Q65" s="21">
        <f t="shared" si="24"/>
        <v>-1436153</v>
      </c>
      <c r="R65" s="20"/>
    </row>
    <row r="66" spans="2:18" ht="11.5" thickBot="1" x14ac:dyDescent="0.25">
      <c r="B66" s="35"/>
      <c r="C66" s="12"/>
      <c r="D66" s="12"/>
      <c r="E66" s="12"/>
      <c r="F66" s="22" t="s">
        <v>39</v>
      </c>
      <c r="G66" s="23">
        <f>G65-G60</f>
        <v>210</v>
      </c>
      <c r="H66" s="23">
        <f>H65-H60</f>
        <v>9014042</v>
      </c>
      <c r="I66" s="23">
        <f t="shared" ref="I66:Q66" si="25">I65-I60</f>
        <v>2897307</v>
      </c>
      <c r="J66" s="23">
        <f t="shared" si="25"/>
        <v>8191163</v>
      </c>
      <c r="K66" s="23">
        <f t="shared" si="25"/>
        <v>2177618</v>
      </c>
      <c r="L66" s="23">
        <f t="shared" si="25"/>
        <v>-822879</v>
      </c>
      <c r="M66" s="23">
        <f t="shared" si="25"/>
        <v>-719689</v>
      </c>
      <c r="N66" s="23">
        <f t="shared" si="25"/>
        <v>-1027410</v>
      </c>
      <c r="O66" s="23">
        <f t="shared" si="25"/>
        <v>-922644</v>
      </c>
      <c r="P66" s="23">
        <f t="shared" si="25"/>
        <v>-1282613</v>
      </c>
      <c r="Q66" s="23">
        <f t="shared" si="25"/>
        <v>-1170571</v>
      </c>
      <c r="R66" s="22"/>
    </row>
    <row r="67" spans="2:18" ht="11.5" thickBot="1" x14ac:dyDescent="0.25">
      <c r="B67" s="34"/>
      <c r="C67" s="24"/>
      <c r="D67" s="24"/>
      <c r="E67" s="32"/>
      <c r="F67" s="25" t="s">
        <v>40</v>
      </c>
      <c r="G67" s="26">
        <f>G66-G64</f>
        <v>195</v>
      </c>
      <c r="H67" s="26">
        <f>H66-H64</f>
        <v>8735184</v>
      </c>
      <c r="I67" s="26">
        <f t="shared" ref="I67:Q67" si="26">I66-I64</f>
        <v>2733239</v>
      </c>
      <c r="J67" s="26">
        <f t="shared" si="26"/>
        <v>7912305</v>
      </c>
      <c r="K67" s="26">
        <f t="shared" si="26"/>
        <v>2013550</v>
      </c>
      <c r="L67" s="26">
        <f t="shared" si="26"/>
        <v>-822879</v>
      </c>
      <c r="M67" s="26">
        <f t="shared" si="26"/>
        <v>-719689</v>
      </c>
      <c r="N67" s="26">
        <f t="shared" si="26"/>
        <v>-1027410</v>
      </c>
      <c r="O67" s="26">
        <f t="shared" si="26"/>
        <v>-922644</v>
      </c>
      <c r="P67" s="26">
        <f t="shared" si="26"/>
        <v>-1282613</v>
      </c>
      <c r="Q67" s="26">
        <f t="shared" si="26"/>
        <v>-1170571</v>
      </c>
      <c r="R67" s="27"/>
    </row>
    <row r="70" spans="2:18" x14ac:dyDescent="0.2">
      <c r="E70" s="2" t="s">
        <v>46</v>
      </c>
      <c r="F70" s="5" t="s">
        <v>29</v>
      </c>
      <c r="G70" s="41"/>
      <c r="H70" s="42" t="s">
        <v>28</v>
      </c>
      <c r="I70" s="43"/>
      <c r="J70" s="42" t="s">
        <v>30</v>
      </c>
      <c r="K70" s="43"/>
      <c r="L70" s="42" t="s">
        <v>22</v>
      </c>
      <c r="M70" s="43"/>
      <c r="N70" s="42" t="s">
        <v>23</v>
      </c>
      <c r="O70" s="43"/>
      <c r="P70" s="42" t="s">
        <v>24</v>
      </c>
      <c r="Q70" s="43"/>
      <c r="R70" s="40" t="s">
        <v>9</v>
      </c>
    </row>
    <row r="71" spans="2:18" x14ac:dyDescent="0.2">
      <c r="F71" s="4" t="s">
        <v>49</v>
      </c>
      <c r="G71" s="4" t="s">
        <v>10</v>
      </c>
      <c r="H71" s="40" t="s">
        <v>8</v>
      </c>
      <c r="I71" s="40" t="s">
        <v>20</v>
      </c>
      <c r="J71" s="40" t="s">
        <v>8</v>
      </c>
      <c r="K71" s="40" t="s">
        <v>20</v>
      </c>
      <c r="L71" s="40" t="s">
        <v>8</v>
      </c>
      <c r="M71" s="40" t="s">
        <v>20</v>
      </c>
      <c r="N71" s="40" t="s">
        <v>8</v>
      </c>
      <c r="O71" s="40" t="s">
        <v>20</v>
      </c>
      <c r="P71" s="40" t="s">
        <v>8</v>
      </c>
      <c r="Q71" s="40" t="s">
        <v>20</v>
      </c>
      <c r="R71" s="40"/>
    </row>
    <row r="72" spans="2:18" x14ac:dyDescent="0.2">
      <c r="F72" s="4" t="s">
        <v>26</v>
      </c>
      <c r="G72" s="4" t="e">
        <f>COUNTIF(#REF!,'【（仮）作業シート】見直し集計'!F72)</f>
        <v>#REF!</v>
      </c>
      <c r="H72" s="4" t="e">
        <f>SUMIF(#REF!,'【（仮）作業シート】見直し集計'!$F72,#REF!)</f>
        <v>#REF!</v>
      </c>
      <c r="I72" s="4" t="e">
        <f>SUMIF(#REF!,'【（仮）作業シート】見直し集計'!$F72,#REF!)</f>
        <v>#REF!</v>
      </c>
      <c r="J72" s="4" t="e">
        <f>SUMIF(#REF!,'【（仮）作業シート】見直し集計'!$F72,#REF!)</f>
        <v>#REF!</v>
      </c>
      <c r="K72" s="4" t="e">
        <f>SUMIF(#REF!,'【（仮）作業シート】見直し集計'!$F72,#REF!)</f>
        <v>#REF!</v>
      </c>
      <c r="L72" s="4" t="e">
        <f>SUMIF(#REF!,'【（仮）作業シート】見直し集計'!$F72,#REF!)</f>
        <v>#REF!</v>
      </c>
      <c r="M72" s="4" t="e">
        <f>SUMIF(#REF!,'【（仮）作業シート】見直し集計'!$F72,#REF!)</f>
        <v>#REF!</v>
      </c>
      <c r="N72" s="4" t="e">
        <f>SUMIF(#REF!,'【（仮）作業シート】見直し集計'!$F72,#REF!)</f>
        <v>#REF!</v>
      </c>
      <c r="O72" s="4" t="e">
        <f>SUMIF(#REF!,'【（仮）作業シート】見直し集計'!$F72,#REF!)</f>
        <v>#REF!</v>
      </c>
      <c r="P72" s="4" t="e">
        <f>SUMIF(#REF!,'【（仮）作業シート】見直し集計'!$F72,#REF!)</f>
        <v>#REF!</v>
      </c>
      <c r="Q72" s="4" t="e">
        <f>SUMIF(#REF!,'【（仮）作業シート】見直し集計'!$F72,#REF!)</f>
        <v>#REF!</v>
      </c>
      <c r="R72" s="4" t="s">
        <v>47</v>
      </c>
    </row>
    <row r="73" spans="2:18" x14ac:dyDescent="0.2">
      <c r="F73" s="4" t="s">
        <v>43</v>
      </c>
      <c r="G73" s="4" t="e">
        <f>COUNTIF(#REF!,'【（仮）作業シート】見直し集計'!F73)</f>
        <v>#REF!</v>
      </c>
      <c r="H73" s="4" t="e">
        <f>SUMIF(#REF!,'【（仮）作業シート】見直し集計'!$F73,#REF!)</f>
        <v>#REF!</v>
      </c>
      <c r="I73" s="4" t="e">
        <f>SUMIF(#REF!,'【（仮）作業シート】見直し集計'!$F73,#REF!)</f>
        <v>#REF!</v>
      </c>
      <c r="J73" s="4" t="e">
        <f>SUMIF(#REF!,'【（仮）作業シート】見直し集計'!$F73,#REF!)</f>
        <v>#REF!</v>
      </c>
      <c r="K73" s="4" t="e">
        <f>SUMIF(#REF!,'【（仮）作業シート】見直し集計'!$F73,#REF!)</f>
        <v>#REF!</v>
      </c>
      <c r="L73" s="4" t="e">
        <f>SUMIF(#REF!,'【（仮）作業シート】見直し集計'!$F73,#REF!)</f>
        <v>#REF!</v>
      </c>
      <c r="M73" s="4" t="e">
        <f>SUMIF(#REF!,'【（仮）作業シート】見直し集計'!$F73,#REF!)</f>
        <v>#REF!</v>
      </c>
      <c r="N73" s="4" t="e">
        <f>SUMIF(#REF!,'【（仮）作業シート】見直し集計'!$F73,#REF!)</f>
        <v>#REF!</v>
      </c>
      <c r="O73" s="4" t="e">
        <f>SUMIF(#REF!,'【（仮）作業シート】見直し集計'!$F73,#REF!)</f>
        <v>#REF!</v>
      </c>
      <c r="P73" s="4" t="e">
        <f>SUMIF(#REF!,'【（仮）作業シート】見直し集計'!$F73,#REF!)</f>
        <v>#REF!</v>
      </c>
      <c r="Q73" s="4" t="e">
        <f>SUMIF(#REF!,'【（仮）作業シート】見直し集計'!$F73,#REF!)</f>
        <v>#REF!</v>
      </c>
      <c r="R73" s="4" t="s">
        <v>47</v>
      </c>
    </row>
    <row r="74" spans="2:18" ht="11.5" thickBot="1" x14ac:dyDescent="0.25">
      <c r="F74" s="3" t="s">
        <v>27</v>
      </c>
      <c r="G74" s="3" t="e">
        <f>COUNTIF(#REF!,'【（仮）作業シート】見直し集計'!F74)</f>
        <v>#REF!</v>
      </c>
      <c r="H74" s="3" t="e">
        <f>SUMIF(#REF!,'【（仮）作業シート】見直し集計'!$F74,#REF!)</f>
        <v>#REF!</v>
      </c>
      <c r="I74" s="3" t="e">
        <f>SUMIF(#REF!,'【（仮）作業シート】見直し集計'!$F74,#REF!)</f>
        <v>#REF!</v>
      </c>
      <c r="J74" s="3" t="e">
        <f>SUMIF(#REF!,'【（仮）作業シート】見直し集計'!$F74,#REF!)</f>
        <v>#REF!</v>
      </c>
      <c r="K74" s="3" t="e">
        <f>SUMIF(#REF!,'【（仮）作業シート】見直し集計'!$F74,#REF!)</f>
        <v>#REF!</v>
      </c>
      <c r="L74" s="3" t="e">
        <f>SUMIF(#REF!,'【（仮）作業シート】見直し集計'!$F74,#REF!)</f>
        <v>#REF!</v>
      </c>
      <c r="M74" s="3" t="e">
        <f>SUMIF(#REF!,'【（仮）作業シート】見直し集計'!$F74,#REF!)</f>
        <v>#REF!</v>
      </c>
      <c r="N74" s="3" t="e">
        <f>SUMIF(#REF!,'【（仮）作業シート】見直し集計'!$F74,#REF!)</f>
        <v>#REF!</v>
      </c>
      <c r="O74" s="3" t="e">
        <f>SUMIF(#REF!,'【（仮）作業シート】見直し集計'!$F74,#REF!)</f>
        <v>#REF!</v>
      </c>
      <c r="P74" s="3" t="e">
        <f>SUMIF(#REF!,'【（仮）作業シート】見直し集計'!$F74,#REF!)</f>
        <v>#REF!</v>
      </c>
      <c r="Q74" s="3" t="e">
        <f>SUMIF(#REF!,'【（仮）作業シート】見直し集計'!$F74,#REF!)</f>
        <v>#REF!</v>
      </c>
      <c r="R74" s="3" t="s">
        <v>48</v>
      </c>
    </row>
    <row r="75" spans="2:18" ht="11.5" thickTop="1" x14ac:dyDescent="0.2">
      <c r="F75" s="44" t="s">
        <v>15</v>
      </c>
      <c r="G75" s="44" t="e">
        <f t="shared" ref="G75:Q75" si="27">SUM(G72:G74)</f>
        <v>#REF!</v>
      </c>
      <c r="H75" s="44" t="e">
        <f t="shared" si="27"/>
        <v>#REF!</v>
      </c>
      <c r="I75" s="44" t="e">
        <f t="shared" si="27"/>
        <v>#REF!</v>
      </c>
      <c r="J75" s="44" t="e">
        <f t="shared" si="27"/>
        <v>#REF!</v>
      </c>
      <c r="K75" s="44" t="e">
        <f t="shared" si="27"/>
        <v>#REF!</v>
      </c>
      <c r="L75" s="44" t="e">
        <f t="shared" si="27"/>
        <v>#REF!</v>
      </c>
      <c r="M75" s="44" t="e">
        <f t="shared" si="27"/>
        <v>#REF!</v>
      </c>
      <c r="N75" s="44" t="e">
        <f t="shared" si="27"/>
        <v>#REF!</v>
      </c>
      <c r="O75" s="44" t="e">
        <f t="shared" si="27"/>
        <v>#REF!</v>
      </c>
      <c r="P75" s="44" t="e">
        <f t="shared" si="27"/>
        <v>#REF!</v>
      </c>
      <c r="Q75" s="44" t="e">
        <f t="shared" si="27"/>
        <v>#REF!</v>
      </c>
      <c r="R75" s="44"/>
    </row>
  </sheetData>
  <customSheetViews>
    <customSheetView guid="{4FA3AD9B-1298-4C96-AD3F-A54B405485B0}" state="hidden" topLeftCell="D55">
      <selection activeCell="N82" sqref="N82"/>
      <pageMargins left="0.7" right="0.7" top="0.75" bottom="0.75" header="0.3" footer="0.3"/>
      <pageSetup paperSize="9" orientation="portrait" r:id="rId1"/>
    </customSheetView>
    <customSheetView guid="{BABE49F0-6EF1-4B82-946E-A16E6E202E91}" state="hidden" topLeftCell="D55">
      <selection activeCell="N82" sqref="N82"/>
      <pageMargins left="0.7" right="0.7" top="0.75" bottom="0.75" header="0.3" footer="0.3"/>
      <pageSetup paperSize="9" orientation="portrait" r:id="rId2"/>
    </customSheetView>
    <customSheetView guid="{866F98CE-B449-4C80-80CD-897DBB025239}" state="hidden" topLeftCell="D55">
      <selection activeCell="N82" sqref="N82"/>
      <pageMargins left="0.7" right="0.7" top="0.75" bottom="0.75" header="0.3" footer="0.3"/>
      <pageSetup paperSize="9" orientation="portrait" r:id="rId3"/>
    </customSheetView>
    <customSheetView guid="{1E2933A3-7908-4D15-BE44-27C74903096F}" state="hidden" topLeftCell="D55">
      <selection activeCell="N82" sqref="N82"/>
      <pageMargins left="0.7" right="0.7" top="0.75" bottom="0.75" header="0.3" footer="0.3"/>
      <pageSetup paperSize="9" orientation="portrait" r:id="rId4"/>
    </customSheetView>
    <customSheetView guid="{92EB4CEB-97A4-4C6F-8A85-9576CD8D52F9}" state="hidden" topLeftCell="D55">
      <selection activeCell="N82" sqref="N82"/>
      <pageMargins left="0.7" right="0.7" top="0.75" bottom="0.75" header="0.3" footer="0.3"/>
      <pageSetup paperSize="9" orientation="portrait" r:id="rId5"/>
    </customSheetView>
    <customSheetView guid="{1ACC0038-298A-4F81-98A5-674304C957A4}" state="hidden" topLeftCell="D55">
      <selection activeCell="N82" sqref="N82"/>
      <pageMargins left="0.7" right="0.7" top="0.75" bottom="0.75" header="0.3" footer="0.3"/>
      <pageSetup paperSize="9" orientation="portrait" r:id="rId6"/>
    </customSheetView>
    <customSheetView guid="{0B74C060-4A33-4431-9DFE-1F231A63AF57}" state="hidden" topLeftCell="D55">
      <selection activeCell="N82" sqref="N82"/>
      <pageMargins left="0.7" right="0.7" top="0.75" bottom="0.75" header="0.3" footer="0.3"/>
      <pageSetup paperSize="9" orientation="portrait" r:id="rId7"/>
    </customSheetView>
    <customSheetView guid="{EF4958F7-C967-406D-B6C3-0A71EB1BC7C2}" state="hidden" topLeftCell="D55">
      <selection activeCell="N82" sqref="N82"/>
      <pageMargins left="0.7" right="0.7" top="0.75" bottom="0.75" header="0.3" footer="0.3"/>
      <pageSetup paperSize="9" orientation="portrait" r:id="rId8"/>
    </customSheetView>
    <customSheetView guid="{247AED13-9FF5-493F-B3CC-F0F54BD3CEAB}" state="hidden" topLeftCell="D55">
      <selection activeCell="N82" sqref="N82"/>
      <pageMargins left="0.7" right="0.7" top="0.75" bottom="0.75" header="0.3" footer="0.3"/>
      <pageSetup paperSize="9" orientation="portrait" r:id="rId9"/>
    </customSheetView>
    <customSheetView guid="{D18F99F9-2699-41E5-8BC4-2A5C905B9FC5}" state="hidden" topLeftCell="D55">
      <selection activeCell="N82" sqref="N82"/>
      <pageMargins left="0.7" right="0.7" top="0.75" bottom="0.75" header="0.3" footer="0.3"/>
      <pageSetup paperSize="9" orientation="portrait" r:id="rId10"/>
    </customSheetView>
    <customSheetView guid="{478A226C-3819-494B-B75C-6F13CE721740}" state="hidden" topLeftCell="D55">
      <selection activeCell="N82" sqref="N82"/>
      <pageMargins left="0.7" right="0.7" top="0.75" bottom="0.75" header="0.3" footer="0.3"/>
      <pageSetup paperSize="9" orientation="portrait" r:id="rId11"/>
    </customSheetView>
    <customSheetView guid="{0C01144D-7C18-4EBC-809D-CD9A6873B9A4}" state="hidden" topLeftCell="D55">
      <selection activeCell="N82" sqref="N82"/>
      <pageMargins left="0.7" right="0.7" top="0.75" bottom="0.75" header="0.3" footer="0.3"/>
      <pageSetup paperSize="9" orientation="portrait" r:id="rId12"/>
    </customSheetView>
    <customSheetView guid="{109441FB-5D27-4261-97F8-D74F3C56EAAC}" state="hidden" topLeftCell="D55">
      <selection activeCell="N82" sqref="N82"/>
      <pageMargins left="0.7" right="0.7" top="0.75" bottom="0.75" header="0.3" footer="0.3"/>
      <pageSetup paperSize="9" orientation="portrait" r:id="rId13"/>
    </customSheetView>
    <customSheetView guid="{02582FD4-22F5-45D4-89DD-F12122EDCA8D}" state="hidden" topLeftCell="D55">
      <selection activeCell="N82" sqref="N82"/>
      <pageMargins left="0.7" right="0.7" top="0.75" bottom="0.75" header="0.3" footer="0.3"/>
      <pageSetup paperSize="9" orientation="portrait" r:id="rId14"/>
    </customSheetView>
    <customSheetView guid="{92B42E46-A1C4-4CA2-980F-E48586F08DAF}" state="hidden" topLeftCell="D55">
      <selection activeCell="N82" sqref="N82"/>
      <pageMargins left="0.7" right="0.7" top="0.75" bottom="0.75" header="0.3" footer="0.3"/>
      <pageSetup paperSize="9" orientation="portrait" r:id="rId15"/>
    </customSheetView>
    <customSheetView guid="{0278E81E-B992-4858-B1F1-C546269A93CE}" state="hidden" topLeftCell="D55">
      <selection activeCell="N82" sqref="N82"/>
      <pageMargins left="0.7" right="0.7" top="0.75" bottom="0.75" header="0.3" footer="0.3"/>
      <pageSetup paperSize="9" orientation="portrait" r:id="rId16"/>
    </customSheetView>
    <customSheetView guid="{793DB2A3-A580-43E4-BA65-5104FE123C5C}" state="hidden" topLeftCell="D55">
      <selection activeCell="N82" sqref="N82"/>
      <pageMargins left="0.7" right="0.7" top="0.75" bottom="0.75" header="0.3" footer="0.3"/>
      <pageSetup paperSize="9" orientation="portrait" r:id="rId17"/>
    </customSheetView>
    <customSheetView guid="{E827AF52-889A-4F50-A39E-F0E1D36CA732}" state="hidden" topLeftCell="D55">
      <selection activeCell="N82" sqref="N82"/>
      <pageMargins left="0.7" right="0.7" top="0.75" bottom="0.75" header="0.3" footer="0.3"/>
      <pageSetup paperSize="9" orientation="portrait" r:id="rId18"/>
    </customSheetView>
    <customSheetView guid="{B999EF1A-05D7-45C0-96D4-233228D48054}" state="hidden" topLeftCell="D55">
      <selection activeCell="N82" sqref="N82"/>
      <pageMargins left="0.7" right="0.7" top="0.75" bottom="0.75" header="0.3" footer="0.3"/>
      <pageSetup paperSize="9" orientation="portrait" r:id="rId19"/>
    </customSheetView>
    <customSheetView guid="{ACA2E6CC-2B3E-4AB8-A723-880E1F3C7DC6}" state="hidden" topLeftCell="D55">
      <selection activeCell="N82" sqref="N82"/>
      <pageMargins left="0.7" right="0.7" top="0.75" bottom="0.75" header="0.3" footer="0.3"/>
      <pageSetup paperSize="9" orientation="portrait" r:id="rId20"/>
    </customSheetView>
    <customSheetView guid="{D5B9F501-40C2-485D-A8DD-76C9AFDA146B}" showPageBreaks="1" state="hidden" topLeftCell="D55">
      <selection activeCell="N82" sqref="N82"/>
      <pageMargins left="0.7" right="0.7" top="0.75" bottom="0.75" header="0.3" footer="0.3"/>
      <pageSetup paperSize="9" orientation="portrait" r:id="rId21"/>
    </customSheetView>
    <customSheetView guid="{E1A46B07-D6D8-4219-B694-3633A690E562}" state="hidden" topLeftCell="D55">
      <selection activeCell="N82" sqref="N82"/>
      <pageMargins left="0.7" right="0.7" top="0.75" bottom="0.75" header="0.3" footer="0.3"/>
      <pageSetup paperSize="9" orientation="portrait" r:id="rId22"/>
    </customSheetView>
    <customSheetView guid="{240C352A-D6EF-4728-9219-DD6B528CE022}" state="hidden" topLeftCell="D55">
      <selection activeCell="N82" sqref="N82"/>
      <pageMargins left="0.7" right="0.7" top="0.75" bottom="0.75" header="0.3" footer="0.3"/>
      <pageSetup paperSize="9" orientation="portrait" r:id="rId23"/>
    </customSheetView>
    <customSheetView guid="{5A027B3F-4BDA-4D5B-99A1-C2E547422488}" state="hidden" topLeftCell="D55">
      <selection activeCell="N82" sqref="N82"/>
      <pageMargins left="0.7" right="0.7" top="0.75" bottom="0.75" header="0.3" footer="0.3"/>
      <pageSetup paperSize="9" orientation="portrait" r:id="rId24"/>
    </customSheetView>
    <customSheetView guid="{262EDA3B-7785-4483-8C7E-BCBD0D6A995B}" state="hidden" topLeftCell="D55">
      <selection activeCell="N82" sqref="N82"/>
      <pageMargins left="0.7" right="0.7" top="0.75" bottom="0.75" header="0.3" footer="0.3"/>
      <pageSetup paperSize="9" orientation="portrait" r:id="rId25"/>
    </customSheetView>
    <customSheetView guid="{315230D8-F0E9-48EF-90D6-9C6D7FFE9006}" state="hidden" topLeftCell="D55">
      <selection activeCell="N82" sqref="N82"/>
      <pageMargins left="0.7" right="0.7" top="0.75" bottom="0.75" header="0.3" footer="0.3"/>
      <pageSetup paperSize="9" orientation="portrait" r:id="rId26"/>
    </customSheetView>
    <customSheetView guid="{99E3FE3A-7B49-48B4-BEFD-0DD64952A046}" state="hidden" topLeftCell="D55">
      <selection activeCell="N82" sqref="N82"/>
      <pageMargins left="0.7" right="0.7" top="0.75" bottom="0.75" header="0.3" footer="0.3"/>
      <pageSetup paperSize="9" orientation="portrait" r:id="rId27"/>
    </customSheetView>
    <customSheetView guid="{9FF3767D-B5E2-4274-8C91-D6BE67029FF6}" state="hidden" topLeftCell="D55">
      <selection activeCell="N82" sqref="N82"/>
      <pageMargins left="0.7" right="0.7" top="0.75" bottom="0.75" header="0.3" footer="0.3"/>
      <pageSetup paperSize="9" orientation="portrait" r:id="rId28"/>
    </customSheetView>
    <customSheetView guid="{89CFD966-126F-414B-94EC-2C1358CF5DA9}" state="hidden" topLeftCell="D55">
      <selection activeCell="N82" sqref="N82"/>
      <pageMargins left="0.7" right="0.7" top="0.75" bottom="0.75" header="0.3" footer="0.3"/>
      <pageSetup paperSize="9" orientation="portrait" r:id="rId29"/>
    </customSheetView>
  </customSheetViews>
  <phoneticPr fontId="2"/>
  <pageMargins left="0.7" right="0.7" top="0.75" bottom="0.75" header="0.3" footer="0.3"/>
  <pageSetup paperSize="9" orientation="portrait" r:id="rId30"/>
  <legacyDrawing r:id="rId3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47"/>
  <sheetViews>
    <sheetView view="pageBreakPreview" zoomScale="85" zoomScaleNormal="70" zoomScaleSheetLayoutView="85" workbookViewId="0">
      <selection activeCell="A7" sqref="A7"/>
    </sheetView>
  </sheetViews>
  <sheetFormatPr defaultRowHeight="45" customHeight="1" x14ac:dyDescent="0.2"/>
  <cols>
    <col min="1" max="1" width="121.6328125" style="57" customWidth="1"/>
    <col min="2" max="2" width="12.453125" customWidth="1"/>
    <col min="4" max="4" width="13.26953125" customWidth="1"/>
  </cols>
  <sheetData>
    <row r="1" spans="1:1" ht="41.5" x14ac:dyDescent="0.2">
      <c r="A1" s="93" t="s">
        <v>109</v>
      </c>
    </row>
    <row r="2" spans="1:1" ht="15" customHeight="1" x14ac:dyDescent="0.2">
      <c r="A2" s="104"/>
    </row>
    <row r="3" spans="1:1" ht="41.5" x14ac:dyDescent="0.2">
      <c r="A3" s="93" t="s">
        <v>107</v>
      </c>
    </row>
    <row r="4" spans="1:1" ht="21.25" customHeight="1" x14ac:dyDescent="0.2">
      <c r="A4" s="94"/>
    </row>
    <row r="5" spans="1:1" s="57" customFormat="1" ht="41.25" customHeight="1" x14ac:dyDescent="0.2">
      <c r="A5" s="105" t="s">
        <v>110</v>
      </c>
    </row>
    <row r="6" spans="1:1" ht="41.25" customHeight="1" x14ac:dyDescent="0.2">
      <c r="A6" s="105" t="s">
        <v>111</v>
      </c>
    </row>
    <row r="7" spans="1:1" ht="41.25" customHeight="1" x14ac:dyDescent="0.2">
      <c r="A7" s="105" t="s">
        <v>112</v>
      </c>
    </row>
    <row r="8" spans="1:1" ht="8.5" customHeight="1" x14ac:dyDescent="0.2"/>
    <row r="9" spans="1:1" ht="21.75" customHeight="1" x14ac:dyDescent="0.2"/>
    <row r="10" spans="1:1" ht="45.75" customHeight="1" x14ac:dyDescent="0.2"/>
    <row r="11" spans="1:1" ht="45.75" customHeight="1" x14ac:dyDescent="0.2"/>
    <row r="12" spans="1:1" ht="45.75" customHeight="1" x14ac:dyDescent="0.2"/>
    <row r="13" spans="1:1" s="55" customFormat="1" ht="93.25" customHeight="1" x14ac:dyDescent="0.2">
      <c r="A13" s="93" t="s">
        <v>108</v>
      </c>
    </row>
    <row r="72" spans="7:7" ht="45" customHeight="1" x14ac:dyDescent="0.2">
      <c r="G72" s="45" t="s">
        <v>114</v>
      </c>
    </row>
    <row r="228" spans="10:11" ht="45" customHeight="1" x14ac:dyDescent="0.2">
      <c r="J228" s="45" t="s">
        <v>116</v>
      </c>
      <c r="K228" s="45" t="s">
        <v>113</v>
      </c>
    </row>
    <row r="247" spans="7:7" ht="45" customHeight="1" x14ac:dyDescent="0.2">
      <c r="G247" s="45" t="s">
        <v>115</v>
      </c>
    </row>
  </sheetData>
  <customSheetViews>
    <customSheetView guid="{4FA3AD9B-1298-4C96-AD3F-A54B405485B0}"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1"/>
    </customSheetView>
    <customSheetView guid="{BABE49F0-6EF1-4B82-946E-A16E6E202E91}"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2"/>
    </customSheetView>
    <customSheetView guid="{866F98CE-B449-4C80-80CD-897DBB025239}"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3"/>
    </customSheetView>
    <customSheetView guid="{1E2933A3-7908-4D15-BE44-27C74903096F}" scale="85" showPageBreaks="1" printArea="1" view="pageBreakPreview">
      <selection activeCell="E250" sqref="E250"/>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4"/>
    </customSheetView>
    <customSheetView guid="{D5B9F501-40C2-485D-A8DD-76C9AFDA146B}" scale="70" showPageBreaks="1" printArea="1">
      <selection activeCell="E7" sqref="E7"/>
      <rowBreaks count="1" manualBreakCount="1">
        <brk id="12" man="1"/>
      </rowBreaks>
      <pageMargins left="0.70866141732283472" right="0.74803149606299213" top="0.43307086614173229" bottom="0.32" header="0.31496062992125984" footer="0.18"/>
      <printOptions horizontalCentered="1" verticalCentered="1"/>
      <pageSetup paperSize="9" orientation="landscape" r:id="rId5"/>
    </customSheetView>
    <customSheetView guid="{E1A46B07-D6D8-4219-B694-3633A690E562}"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6"/>
    </customSheetView>
    <customSheetView guid="{240C352A-D6EF-4728-9219-DD6B528CE022}"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7"/>
    </customSheetView>
    <customSheetView guid="{5A027B3F-4BDA-4D5B-99A1-C2E547422488}"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8"/>
    </customSheetView>
    <customSheetView guid="{262EDA3B-7785-4483-8C7E-BCBD0D6A995B}"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9"/>
    </customSheetView>
    <customSheetView guid="{315230D8-F0E9-48EF-90D6-9C6D7FFE9006}"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10"/>
    </customSheetView>
    <customSheetView guid="{99E3FE3A-7B49-48B4-BEFD-0DD64952A046}"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11"/>
    </customSheetView>
    <customSheetView guid="{9FF3767D-B5E2-4274-8C91-D6BE67029FF6}"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12"/>
    </customSheetView>
    <customSheetView guid="{89CFD966-126F-414B-94EC-2C1358CF5DA9}" scale="85" showPageBreaks="1" printArea="1" state="hidden" view="pageBreakPreview">
      <selection activeCell="A7" sqref="A7"/>
      <rowBreaks count="1" manualBreakCount="1">
        <brk id="13" man="1"/>
      </rowBreaks>
      <pageMargins left="0.78740157480314965" right="0.78740157480314965" top="0.98425196850393704" bottom="0.78740157480314965" header="0.31496062992125984" footer="0.19685039370078741"/>
      <printOptions horizontalCentered="1" verticalCentered="1"/>
      <pageSetup paperSize="9" orientation="landscape" r:id="rId13"/>
    </customSheetView>
  </customSheetViews>
  <phoneticPr fontId="2"/>
  <printOptions horizontalCentered="1" verticalCentered="1"/>
  <pageMargins left="0.78740157480314965" right="0.78740157480314965" top="0.98425196850393704" bottom="0.78740157480314965" header="0.31496062992125984" footer="0.19685039370078741"/>
  <pageSetup paperSize="9" orientation="landscape" r:id="rId14"/>
  <rowBreaks count="1" manualBreakCount="1">
    <brk id="13" man="1"/>
  </rowBreaks>
  <drawing r:id="rId1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3"/>
  <sheetViews>
    <sheetView tabSelected="1" zoomScale="80" zoomScaleNormal="80" zoomScaleSheetLayoutView="80" workbookViewId="0">
      <pane ySplit="6" topLeftCell="A7" activePane="bottomLeft" state="frozen"/>
      <selection pane="bottomLeft" activeCell="F9" sqref="F9"/>
    </sheetView>
  </sheetViews>
  <sheetFormatPr defaultColWidth="9" defaultRowHeight="11" x14ac:dyDescent="0.2"/>
  <cols>
    <col min="1" max="1" width="16.6328125" style="45" customWidth="1"/>
    <col min="2" max="6" width="16.6328125" style="46" customWidth="1"/>
    <col min="7" max="7" width="40.6328125" style="47" customWidth="1"/>
    <col min="8" max="8" width="40.6328125" style="48" customWidth="1"/>
    <col min="9" max="10" width="7.6328125" style="56" customWidth="1"/>
    <col min="11" max="16384" width="9" style="45"/>
  </cols>
  <sheetData>
    <row r="1" spans="1:18" ht="18" customHeight="1" x14ac:dyDescent="0.2">
      <c r="N1" s="112"/>
    </row>
    <row r="2" spans="1:18" s="108" customFormat="1" ht="18" customHeight="1" x14ac:dyDescent="0.2">
      <c r="A2" s="113" t="s">
        <v>122</v>
      </c>
      <c r="B2" s="111"/>
      <c r="C2" s="111"/>
      <c r="D2" s="111"/>
      <c r="E2" s="111"/>
      <c r="F2" s="111"/>
      <c r="G2" s="114"/>
      <c r="H2" s="114"/>
      <c r="I2" s="123" t="s">
        <v>4</v>
      </c>
      <c r="J2" s="124"/>
      <c r="N2" s="115"/>
    </row>
    <row r="3" spans="1:18" s="108" customFormat="1" ht="18" customHeight="1" x14ac:dyDescent="0.2">
      <c r="A3" s="109" t="s">
        <v>104</v>
      </c>
      <c r="B3" s="114"/>
      <c r="C3" s="110"/>
      <c r="D3" s="130"/>
      <c r="E3" s="130"/>
      <c r="F3" s="131"/>
      <c r="G3" s="132"/>
      <c r="H3" s="133"/>
      <c r="J3" s="118" t="s">
        <v>119</v>
      </c>
      <c r="N3" s="115"/>
    </row>
    <row r="4" spans="1:18" ht="11.25" customHeight="1" x14ac:dyDescent="0.2">
      <c r="A4" s="125" t="s">
        <v>0</v>
      </c>
      <c r="B4" s="128" t="s">
        <v>1</v>
      </c>
      <c r="C4" s="128" t="s">
        <v>2</v>
      </c>
      <c r="D4" s="135" t="s">
        <v>123</v>
      </c>
      <c r="E4" s="135" t="s">
        <v>124</v>
      </c>
      <c r="F4" s="135" t="s">
        <v>121</v>
      </c>
      <c r="G4" s="128" t="s">
        <v>105</v>
      </c>
      <c r="H4" s="128" t="s">
        <v>106</v>
      </c>
      <c r="I4" s="121" t="s">
        <v>117</v>
      </c>
      <c r="J4" s="121" t="s">
        <v>120</v>
      </c>
      <c r="N4" s="112"/>
    </row>
    <row r="5" spans="1:18" x14ac:dyDescent="0.2">
      <c r="A5" s="122"/>
      <c r="B5" s="129"/>
      <c r="C5" s="129"/>
      <c r="D5" s="135"/>
      <c r="E5" s="135"/>
      <c r="F5" s="135"/>
      <c r="G5" s="134"/>
      <c r="H5" s="134"/>
      <c r="I5" s="122"/>
      <c r="J5" s="122"/>
      <c r="N5" s="112"/>
    </row>
    <row r="6" spans="1:18" x14ac:dyDescent="0.2">
      <c r="A6" s="122"/>
      <c r="B6" s="129"/>
      <c r="C6" s="129"/>
      <c r="D6" s="135"/>
      <c r="E6" s="135"/>
      <c r="F6" s="135"/>
      <c r="G6" s="134"/>
      <c r="H6" s="134"/>
      <c r="I6" s="122"/>
      <c r="J6" s="122"/>
      <c r="N6" s="112"/>
    </row>
    <row r="7" spans="1:18" s="49" customFormat="1" ht="82" customHeight="1" x14ac:dyDescent="0.2">
      <c r="A7" s="119" t="s">
        <v>129</v>
      </c>
      <c r="B7" s="53" t="s">
        <v>130</v>
      </c>
      <c r="C7" s="53" t="s">
        <v>131</v>
      </c>
      <c r="D7" s="106">
        <v>41392000</v>
      </c>
      <c r="E7" s="106">
        <v>41392000</v>
      </c>
      <c r="F7" s="107">
        <v>41515750</v>
      </c>
      <c r="G7" s="119" t="s">
        <v>125</v>
      </c>
      <c r="H7" s="120" t="s">
        <v>126</v>
      </c>
      <c r="I7" s="52" t="s">
        <v>127</v>
      </c>
      <c r="J7" s="52" t="s">
        <v>128</v>
      </c>
      <c r="K7" s="54"/>
      <c r="L7" s="54"/>
      <c r="M7" s="54"/>
      <c r="N7" s="54"/>
      <c r="O7" s="54"/>
      <c r="P7" s="54"/>
      <c r="Q7" s="54"/>
      <c r="R7" s="54"/>
    </row>
    <row r="8" spans="1:18" s="49" customFormat="1" ht="85.5" customHeight="1" x14ac:dyDescent="0.2">
      <c r="A8" s="50"/>
      <c r="B8" s="53"/>
      <c r="C8" s="53"/>
      <c r="D8" s="106"/>
      <c r="E8" s="106"/>
      <c r="F8" s="107"/>
      <c r="G8" s="51"/>
      <c r="H8" s="51"/>
      <c r="I8" s="52"/>
      <c r="J8" s="52"/>
    </row>
    <row r="9" spans="1:18" s="49" customFormat="1" ht="74.25" customHeight="1" x14ac:dyDescent="0.2">
      <c r="A9" s="50"/>
      <c r="B9" s="53"/>
      <c r="C9" s="53"/>
      <c r="D9" s="106"/>
      <c r="E9" s="106"/>
      <c r="F9" s="107"/>
      <c r="G9" s="51"/>
      <c r="H9" s="51"/>
      <c r="I9" s="52"/>
      <c r="J9" s="117"/>
      <c r="K9" s="54"/>
      <c r="L9" s="54"/>
      <c r="M9" s="54"/>
      <c r="N9" s="54"/>
      <c r="O9" s="54"/>
      <c r="P9" s="54"/>
      <c r="Q9" s="54"/>
      <c r="R9" s="54"/>
    </row>
    <row r="10" spans="1:18" s="49" customFormat="1" ht="74.25" customHeight="1" x14ac:dyDescent="0.2">
      <c r="A10" s="50"/>
      <c r="B10" s="53"/>
      <c r="C10" s="53"/>
      <c r="D10" s="106"/>
      <c r="E10" s="106"/>
      <c r="F10" s="107"/>
      <c r="G10" s="51"/>
      <c r="H10" s="51"/>
      <c r="I10" s="52"/>
      <c r="J10" s="117"/>
      <c r="K10" s="54"/>
      <c r="L10" s="54"/>
      <c r="M10" s="54"/>
      <c r="N10" s="54"/>
      <c r="O10" s="54"/>
      <c r="P10" s="54"/>
      <c r="Q10" s="54"/>
      <c r="R10" s="54"/>
    </row>
    <row r="11" spans="1:18" s="49" customFormat="1" ht="85.5" customHeight="1" x14ac:dyDescent="0.2">
      <c r="A11" s="50"/>
      <c r="B11" s="53"/>
      <c r="C11" s="53"/>
      <c r="D11" s="106"/>
      <c r="E11" s="106"/>
      <c r="F11" s="107"/>
      <c r="G11" s="51"/>
      <c r="H11" s="51"/>
      <c r="I11" s="52"/>
      <c r="J11" s="117"/>
    </row>
    <row r="12" spans="1:18" s="49" customFormat="1" ht="85.5" customHeight="1" x14ac:dyDescent="0.2">
      <c r="A12" s="50"/>
      <c r="B12" s="53"/>
      <c r="C12" s="53"/>
      <c r="D12" s="106"/>
      <c r="E12" s="106"/>
      <c r="F12" s="107"/>
      <c r="G12" s="51"/>
      <c r="H12" s="51"/>
      <c r="I12" s="52"/>
      <c r="J12" s="117"/>
    </row>
    <row r="13" spans="1:18" ht="40" customHeight="1" x14ac:dyDescent="0.2">
      <c r="A13" s="125" t="s">
        <v>118</v>
      </c>
      <c r="B13" s="126"/>
      <c r="C13" s="127"/>
      <c r="D13" s="116">
        <f>SUM(D12:D12)</f>
        <v>0</v>
      </c>
      <c r="E13" s="116">
        <f>SUM(E12:E12)</f>
        <v>0</v>
      </c>
    </row>
  </sheetData>
  <customSheetViews>
    <customSheetView guid="{4FA3AD9B-1298-4C96-AD3F-A54B405485B0}" scale="85" showPageBreaks="1" fitToPage="1" printArea="1" showAutoFilter="1" hiddenColumns="1" view="pageBreakPreview">
      <pane ySplit="6" topLeftCell="A7" activePane="bottomLeft" state="frozen"/>
      <selection pane="bottomLeft" activeCell="R263" sqref="R263"/>
      <pageMargins left="0.39370078740157483" right="0.39370078740157483" top="0.59055118110236227" bottom="0.59055118110236227" header="0.39370078740157483" footer="0.39370078740157483"/>
      <printOptions horizontalCentered="1"/>
      <pageSetup paperSize="9" scale="50" fitToHeight="0" pageOrder="overThenDown" orientation="landscape" useFirstPageNumber="1" r:id="rId1"/>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5:AF260" xr:uid="{064A29E7-5844-4EB4-8285-374E96BF8C7B}"/>
    </customSheetView>
    <customSheetView guid="{BABE49F0-6EF1-4B82-946E-A16E6E202E91}" showPageBreaks="1" printArea="1" showAutoFilter="1" hiddenColumns="1" view="pageBreakPreview">
      <pane xSplit="7" ySplit="5" topLeftCell="M181" activePane="bottomRight" state="frozen"/>
      <selection pane="bottomRight" activeCell="C8" sqref="C8"/>
      <pageMargins left="0.39370078740157483" right="0.39370078740157483" top="0.59055118110236227" bottom="0.59055118110236227" header="0.39370078740157483" footer="0.39370078740157483"/>
      <printOptions horizontalCentered="1"/>
      <pageSetup paperSize="8" scale="52" fitToWidth="23" fitToHeight="23" pageOrder="overThenDown" orientation="landscape" useFirstPageNumber="1" r:id="rId2"/>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7:AK268" xr:uid="{26436CB7-7CFF-47F7-8D7B-068AB8B36015}"/>
    </customSheetView>
    <customSheetView guid="{866F98CE-B449-4C80-80CD-897DBB025239}" scale="85" showPageBreaks="1" printArea="1" showAutoFilter="1" hiddenColumns="1" view="pageBreakPreview">
      <pane xSplit="7" ySplit="5" topLeftCell="H6" activePane="bottomRight" state="frozen"/>
      <selection pane="bottomRight" activeCell="AC5" sqref="AC5"/>
      <pageMargins left="0.39370078740157483" right="0.39370078740157483" top="0.59055118110236227" bottom="0.59055118110236227" header="0.39370078740157483" footer="0.39370078740157483"/>
      <printOptions horizontalCentered="1"/>
      <pageSetup paperSize="8" scale="52" fitToWidth="23" fitToHeight="23" pageOrder="overThenDown" orientation="landscape" useFirstPageNumber="1" r:id="rId3"/>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5:AR265" xr:uid="{D2694DD1-A76E-4C79-95E4-6F1546FB8996}"/>
    </customSheetView>
    <customSheetView guid="{1E2933A3-7908-4D15-BE44-27C74903096F}" scale="80" showPageBreaks="1" printArea="1" filter="1" showAutoFilter="1" hiddenColumns="1" view="pageBreakPreview" topLeftCell="A178">
      <selection activeCell="K186" sqref="K186"/>
      <pageMargins left="0.39370078740157483" right="0.39370078740157483" top="0.59055118110236227" bottom="0.59055118110236227" header="0.39370078740157483" footer="0.39370078740157483"/>
      <printOptions horizontalCentered="1"/>
      <pageSetup paperSize="9" scale="75" pageOrder="overThenDown" orientation="landscape" useFirstPageNumber="1" r:id="rId4"/>
      <headerFooter differentOddEven="1">
        <oddFooter>&amp;C&amp;"ＭＳ Ｐ明朝,標準"&amp;13- &amp;P -</oddFooter>
        <evenHeader>&amp;C&amp;"ＭＳ Ｐ明朝,標準"&amp;13- &amp;P -</evenHeader>
        <firstHeader xml:space="preserve">&amp;R
&amp;"ＭＳ Ｐ明朝,標準"
&amp;"ＭＳ Ｐゴシック,標準"
</firstHeader>
      </headerFooter>
      <autoFilter ref="A6:XET275" xr:uid="{F85E9B3C-2190-4433-81A0-26A3B93CFA5A}">
        <filterColumn colId="5">
          <customFilters>
            <customFilter val="*地域活動協議会*"/>
          </customFilters>
        </filterColumn>
      </autoFilter>
    </customSheetView>
    <customSheetView guid="{92EB4CEB-97A4-4C6F-8A85-9576CD8D52F9}" showPageBreaks="1" printArea="1" showAutoFilter="1" hiddenColumns="1" view="pageBreakPreview" topLeftCell="A2">
      <pane xSplit="9" ySplit="5" topLeftCell="J84" activePane="bottomRight" state="frozen"/>
      <selection pane="bottomRight" activeCell="G86" sqref="G86"/>
      <colBreaks count="1" manualBreakCount="1">
        <brk id="17" min="1" max="178" man="1"/>
      </colBreaks>
      <pageMargins left="0.47244094488188981" right="0.47244094488188981" top="0.59055118110236227" bottom="0.59055118110236227" header="0.31496062992125984" footer="0.31496062992125984"/>
      <pageSetup paperSize="9" scale="65" pageOrder="overThenDown" orientation="landscape" r:id="rId5"/>
      <headerFooter>
        <oddHeader>&amp;R&amp;"ＭＳ ゴシック,標準"&amp;12（様式１）</oddHeader>
        <oddFooter>&amp;L&amp;10・性質別分類…１：団体運営費補助、２：施設運営費補助、３：施設整備事業に対する補助、４：借入額の利子等償還に対する補助、５イベント、大会等に対する補助、６：その他事業費補助、７：その他（個人に対する補助など）
・細節…２：補助金、16：児童生徒就学費補助金、17：奨学費補助金、18：信用保証協会補助金、23：利子補給金&amp;R&amp;P/&amp;N
&amp;D/&amp;T</oddFooter>
      </headerFooter>
      <autoFilter ref="A6:AI179" xr:uid="{FDC63E8F-94C4-42BC-949B-4503CE30B002}"/>
    </customSheetView>
    <customSheetView guid="{D5B9F501-40C2-485D-A8DD-76C9AFDA146B}" scale="85" showPageBreaks="1" printArea="1" showAutoFilter="1" hiddenColumns="1" view="pageBreakPreview" topLeftCell="C239">
      <selection activeCell="K217" sqref="K217"/>
      <rowBreaks count="1" manualBreakCount="1">
        <brk id="262" min="3" max="16" man="1"/>
      </rowBreaks>
      <pageMargins left="0.39370078740157483" right="0.39370078740157483" top="0.59055118110236227" bottom="0.59055118110236227" header="0.39370078740157483" footer="0.39370078740157483"/>
      <printOptions horizontalCentered="1"/>
      <pageSetup paperSize="9" scale="75" pageOrder="overThenDown" orientation="landscape" useFirstPageNumber="1" r:id="rId6"/>
      <headerFooter differentOddEven="1">
        <oddFooter>&amp;C&amp;"ＭＳ Ｐ明朝,標準"&amp;13- &amp;P -</oddFooter>
        <evenHeader>&amp;C&amp;"ＭＳ Ｐ明朝,標準"&amp;13- &amp;P -</evenHeader>
        <firstHeader xml:space="preserve">&amp;R
&amp;"ＭＳ Ｐ明朝,標準"
&amp;"ＭＳ Ｐゴシック,標準"
</firstHeader>
      </headerFooter>
      <autoFilter ref="A6:AI276" xr:uid="{EC83AE8C-B5FC-4B1D-A0D0-B96710C256C7}"/>
    </customSheetView>
    <customSheetView guid="{E1A46B07-D6D8-4219-B694-3633A690E562}" showPageBreaks="1" printArea="1" showAutoFilter="1" hiddenColumns="1" view="pageBreakPreview">
      <pane xSplit="7" ySplit="5" topLeftCell="H148" activePane="bottomRight" state="frozen"/>
      <selection pane="bottomRight" activeCell="H148" sqref="H148"/>
      <pageMargins left="0.39370078740157483" right="0.39370078740157483" top="0.59055118110236227" bottom="0.59055118110236227" header="0.39370078740157483" footer="0.39370078740157483"/>
      <printOptions horizontalCentered="1"/>
      <pageSetup paperSize="8" scale="52" fitToWidth="23" fitToHeight="23" pageOrder="overThenDown" orientation="landscape" useFirstPageNumber="1" r:id="rId7"/>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6:AK265" xr:uid="{1E3D04B0-2C4D-4C62-B7FD-01B4E93B187E}"/>
    </customSheetView>
    <customSheetView guid="{240C352A-D6EF-4728-9219-DD6B528CE022}" showPageBreaks="1" printArea="1" filter="1" showAutoFilter="1" view="pageBreakPreview">
      <pane xSplit="5" ySplit="5" topLeftCell="J58" activePane="bottomRight" state="frozen"/>
      <selection pane="bottomRight" activeCell="L59" sqref="L59"/>
      <rowBreaks count="1" manualBreakCount="1">
        <brk id="145" min="4" max="44" man="1"/>
      </rowBreaks>
      <pageMargins left="0.39370078740157483" right="0.39370078740157483" top="0.59055118110236227" bottom="0.59055118110236227" header="0.39370078740157483" footer="0.39370078740157483"/>
      <printOptions horizontalCentered="1"/>
      <pageSetup paperSize="8" scale="43" pageOrder="overThenDown" orientation="landscape" useFirstPageNumber="1" r:id="rId8"/>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6:AR265" xr:uid="{985860E0-8CF4-4FD5-A12A-D4A65159FF08}">
        <filterColumn colId="30">
          <filters blank="1"/>
        </filterColumn>
      </autoFilter>
    </customSheetView>
    <customSheetView guid="{5A027B3F-4BDA-4D5B-99A1-C2E547422488}" scale="85" showPageBreaks="1" fitToPage="1" printArea="1" showAutoFilter="1" view="pageBreakPreview">
      <pane xSplit="5" ySplit="5" topLeftCell="L246" activePane="bottomRight" state="frozen"/>
      <selection pane="bottomRight" activeCell="R246" sqref="R246"/>
      <rowBreaks count="1" manualBreakCount="1">
        <brk id="177" min="4" max="44" man="1"/>
      </rowBreaks>
      <pageMargins left="0.39370078740157483" right="0.39370078740157483" top="0.59055118110236227" bottom="0.59055118110236227" header="0.39370078740157483" footer="0.39370078740157483"/>
      <printOptions horizontalCentered="1"/>
      <pageSetup paperSize="8" scale="80" fitToWidth="23" fitToHeight="23" pageOrder="overThenDown" orientation="landscape" useFirstPageNumber="1" r:id="rId9"/>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6:AR267" xr:uid="{ECF644CF-A27A-4B82-9996-DA651B253522}"/>
    </customSheetView>
    <customSheetView guid="{262EDA3B-7785-4483-8C7E-BCBD0D6A995B}" scale="85" showPageBreaks="1" printArea="1" showAutoFilter="1" hiddenColumns="1" view="pageBreakPreview" topLeftCell="E1">
      <pane xSplit="6" ySplit="6" topLeftCell="K7" activePane="bottomRight" state="frozen"/>
      <selection pane="bottomRight" activeCell="I7" sqref="I7"/>
      <rowBreaks count="8" manualBreakCount="8">
        <brk id="55" max="17" man="1"/>
        <brk id="95" max="17" man="1"/>
        <brk id="106" max="17" man="1"/>
        <brk id="135" max="17" man="1"/>
        <brk id="143" max="17" man="1"/>
        <brk id="152" max="17" man="1"/>
        <brk id="162" max="17" man="1"/>
        <brk id="267" max="17" man="1"/>
      </rowBreaks>
      <colBreaks count="1" manualBreakCount="1">
        <brk id="26" max="1048575" man="1"/>
      </colBreaks>
      <pageMargins left="0.39370078740157483" right="0.39370078740157483" top="0.59055118110236227" bottom="0.59055118110236227" header="0.39370078740157483" footer="0.39370078740157483"/>
      <printOptions horizontalCentered="1"/>
      <pageSetup paperSize="9" scale="75" pageOrder="overThenDown" orientation="landscape" useFirstPageNumber="1" horizontalDpi="2400" verticalDpi="1200" r:id="rId10"/>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6:AU268" xr:uid="{B3EA0F82-5963-4EB8-AB04-E40609C8F5D7}"/>
    </customSheetView>
    <customSheetView guid="{315230D8-F0E9-48EF-90D6-9C6D7FFE9006}" scale="85" showPageBreaks="1" printArea="1" showAutoFilter="1" hiddenColumns="1" view="pageBreakPreview" topLeftCell="E1">
      <pane xSplit="6" ySplit="6" topLeftCell="K124" activePane="bottomRight" state="frozen"/>
      <selection pane="bottomRight" activeCell="H125" sqref="H125"/>
      <rowBreaks count="4" manualBreakCount="4">
        <brk id="137" max="17" man="1"/>
        <brk id="144" max="17" man="1"/>
        <brk id="153" max="17" man="1"/>
        <brk id="266" max="17" man="1"/>
      </rowBreaks>
      <colBreaks count="1" manualBreakCount="1">
        <brk id="26" max="1048575" man="1"/>
      </colBreaks>
      <pageMargins left="0.39370078740157483" right="0.39370078740157483" top="0.59055118110236227" bottom="0.59055118110236227" header="0.39370078740157483" footer="0.39370078740157483"/>
      <printOptions horizontalCentered="1"/>
      <pageSetup paperSize="9" scale="75" pageOrder="overThenDown" orientation="landscape" useFirstPageNumber="1" r:id="rId11"/>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6:AU268" xr:uid="{F52A8D16-1733-41E0-B87B-03E9EA43F18F}"/>
    </customSheetView>
    <customSheetView guid="{99E3FE3A-7B49-48B4-BEFD-0DD64952A046}" scale="85" showPageBreaks="1" fitToPage="1" printArea="1" filter="1" showAutoFilter="1" hiddenColumns="1" view="pageBreakPreview">
      <pane ySplit="5" topLeftCell="A111" activePane="bottomLeft" state="frozen"/>
      <selection pane="bottomLeft" activeCell="K114" sqref="K114"/>
      <pageMargins left="0.39370078740157483" right="0.39370078740157483" top="0.59055118110236227" bottom="0.59055118110236227" header="0.39370078740157483" footer="0.39370078740157483"/>
      <printOptions horizontalCentered="1"/>
      <pageSetup paperSize="9" scale="51" fitToHeight="0" pageOrder="overThenDown" orientation="landscape" useFirstPageNumber="1" r:id="rId12"/>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5:AF260" xr:uid="{8D832472-9E33-444E-979D-88D8C7E287FF}">
        <filterColumn colId="0">
          <filters>
            <filter val="こども"/>
          </filters>
        </filterColumn>
      </autoFilter>
    </customSheetView>
    <customSheetView guid="{9FF3767D-B5E2-4274-8C91-D6BE67029FF6}" scale="110" showPageBreaks="1" printArea="1" showAutoFilter="1" hiddenColumns="1" view="pageBreakPreview" topLeftCell="I1">
      <pane ySplit="6" topLeftCell="A252" activePane="bottomLeft" state="frozen"/>
      <selection pane="bottomLeft" activeCell="V267" sqref="V267"/>
      <pageMargins left="0.39370078740157483" right="0.39370078740157483" top="0.59055118110236227" bottom="0.59055118110236227" header="0.39370078740157483" footer="0.39370078740157483"/>
      <printOptions horizontalCentered="1"/>
      <pageSetup paperSize="9" scale="75" fitToWidth="0" fitToHeight="0" pageOrder="overThenDown" orientation="landscape" useFirstPageNumber="1" r:id="rId13"/>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5:AF260" xr:uid="{84027F4C-234B-4C05-890E-D0205EF31131}"/>
    </customSheetView>
    <customSheetView guid="{89CFD966-126F-414B-94EC-2C1358CF5DA9}" scale="85" showPageBreaks="1" fitToPage="1" printArea="1" showAutoFilter="1" hiddenColumns="1" view="pageBreakPreview">
      <pane ySplit="6" topLeftCell="A7" activePane="bottomLeft" state="frozen"/>
      <selection pane="bottomLeft" activeCell="L100" sqref="L100"/>
      <pageMargins left="0.39370078740157483" right="0.39370078740157483" top="0.59055118110236227" bottom="0.59055118110236227" header="0.39370078740157483" footer="0.39370078740157483"/>
      <printOptions horizontalCentered="1"/>
      <pageSetup paperSize="9" scale="50" fitToHeight="0" pageOrder="overThenDown" orientation="landscape" useFirstPageNumber="1" r:id="rId14"/>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autoFilter ref="A5:AF260" xr:uid="{07D2F077-E982-4328-BB04-A4D746561FDC}"/>
    </customSheetView>
  </customSheetViews>
  <mergeCells count="13">
    <mergeCell ref="J4:J6"/>
    <mergeCell ref="I2:J2"/>
    <mergeCell ref="A13:C13"/>
    <mergeCell ref="A4:A6"/>
    <mergeCell ref="B4:B6"/>
    <mergeCell ref="D3:H3"/>
    <mergeCell ref="I4:I6"/>
    <mergeCell ref="G4:G6"/>
    <mergeCell ref="H4:H6"/>
    <mergeCell ref="C4:C6"/>
    <mergeCell ref="F4:F6"/>
    <mergeCell ref="D4:D6"/>
    <mergeCell ref="E4:E6"/>
  </mergeCells>
  <phoneticPr fontId="2"/>
  <dataValidations count="2">
    <dataValidation imeMode="hiragana" allowBlank="1" showInputMessage="1" showErrorMessage="1" sqref="B14:C1048576 B1:C12 A1:A1048576" xr:uid="{00000000-0002-0000-0200-000000000000}"/>
    <dataValidation imeMode="off" allowBlank="1" showInputMessage="1" showErrorMessage="1" sqref="D1:F1048576" xr:uid="{00000000-0002-0000-0200-000001000000}"/>
  </dataValidations>
  <printOptions horizontalCentered="1"/>
  <pageMargins left="0.39370078740157483" right="0.39370078740157483" top="0.59055118110236227" bottom="0.59055118110236227" header="0.39370078740157483" footer="0.39370078740157483"/>
  <pageSetup paperSize="9" scale="70" pageOrder="overThenDown" orientation="landscape" useFirstPageNumber="1" r:id="rId15"/>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458"/>
  <sheetViews>
    <sheetView topLeftCell="A22" workbookViewId="0">
      <selection activeCell="H41" sqref="H41"/>
    </sheetView>
  </sheetViews>
  <sheetFormatPr defaultRowHeight="13" x14ac:dyDescent="0.2"/>
  <cols>
    <col min="1" max="2" width="1.90625" style="94" customWidth="1"/>
    <col min="3" max="3" width="14.453125" style="94" customWidth="1"/>
    <col min="4" max="4" width="19" style="94" customWidth="1"/>
    <col min="5" max="6" width="15.90625" style="55" customWidth="1"/>
    <col min="7" max="7" width="10.08984375" style="55" customWidth="1"/>
    <col min="8" max="9" width="17.36328125" style="55" bestFit="1" customWidth="1"/>
    <col min="10" max="10" width="16.08984375" style="55" customWidth="1"/>
    <col min="11" max="11" width="7.90625" style="55" customWidth="1"/>
    <col min="12" max="13" width="18.90625" style="55" bestFit="1" customWidth="1"/>
    <col min="14" max="250" width="9" style="55"/>
    <col min="251" max="251" width="2.36328125" style="55" customWidth="1"/>
    <col min="252" max="252" width="14.453125" style="55" customWidth="1"/>
    <col min="253" max="254" width="15.90625" style="55" customWidth="1"/>
    <col min="255" max="256" width="15.6328125" style="55" customWidth="1"/>
    <col min="257" max="257" width="15.36328125" style="55" customWidth="1"/>
    <col min="258" max="506" width="9" style="55"/>
    <col min="507" max="507" width="2.36328125" style="55" customWidth="1"/>
    <col min="508" max="508" width="14.453125" style="55" customWidth="1"/>
    <col min="509" max="510" width="15.90625" style="55" customWidth="1"/>
    <col min="511" max="512" width="15.6328125" style="55" customWidth="1"/>
    <col min="513" max="513" width="15.36328125" style="55" customWidth="1"/>
    <col min="514" max="762" width="9" style="55"/>
    <col min="763" max="763" width="2.36328125" style="55" customWidth="1"/>
    <col min="764" max="764" width="14.453125" style="55" customWidth="1"/>
    <col min="765" max="766" width="15.90625" style="55" customWidth="1"/>
    <col min="767" max="768" width="15.6328125" style="55" customWidth="1"/>
    <col min="769" max="769" width="15.36328125" style="55" customWidth="1"/>
    <col min="770" max="1018" width="9" style="55"/>
    <col min="1019" max="1019" width="2.36328125" style="55" customWidth="1"/>
    <col min="1020" max="1020" width="14.453125" style="55" customWidth="1"/>
    <col min="1021" max="1022" width="15.90625" style="55" customWidth="1"/>
    <col min="1023" max="1024" width="15.6328125" style="55" customWidth="1"/>
    <col min="1025" max="1025" width="15.36328125" style="55" customWidth="1"/>
    <col min="1026" max="1274" width="9" style="55"/>
    <col min="1275" max="1275" width="2.36328125" style="55" customWidth="1"/>
    <col min="1276" max="1276" width="14.453125" style="55" customWidth="1"/>
    <col min="1277" max="1278" width="15.90625" style="55" customWidth="1"/>
    <col min="1279" max="1280" width="15.6328125" style="55" customWidth="1"/>
    <col min="1281" max="1281" width="15.36328125" style="55" customWidth="1"/>
    <col min="1282" max="1530" width="9" style="55"/>
    <col min="1531" max="1531" width="2.36328125" style="55" customWidth="1"/>
    <col min="1532" max="1532" width="14.453125" style="55" customWidth="1"/>
    <col min="1533" max="1534" width="15.90625" style="55" customWidth="1"/>
    <col min="1535" max="1536" width="15.6328125" style="55" customWidth="1"/>
    <col min="1537" max="1537" width="15.36328125" style="55" customWidth="1"/>
    <col min="1538" max="1786" width="9" style="55"/>
    <col min="1787" max="1787" width="2.36328125" style="55" customWidth="1"/>
    <col min="1788" max="1788" width="14.453125" style="55" customWidth="1"/>
    <col min="1789" max="1790" width="15.90625" style="55" customWidth="1"/>
    <col min="1791" max="1792" width="15.6328125" style="55" customWidth="1"/>
    <col min="1793" max="1793" width="15.36328125" style="55" customWidth="1"/>
    <col min="1794" max="2042" width="9" style="55"/>
    <col min="2043" max="2043" width="2.36328125" style="55" customWidth="1"/>
    <col min="2044" max="2044" width="14.453125" style="55" customWidth="1"/>
    <col min="2045" max="2046" width="15.90625" style="55" customWidth="1"/>
    <col min="2047" max="2048" width="15.6328125" style="55" customWidth="1"/>
    <col min="2049" max="2049" width="15.36328125" style="55" customWidth="1"/>
    <col min="2050" max="2298" width="9" style="55"/>
    <col min="2299" max="2299" width="2.36328125" style="55" customWidth="1"/>
    <col min="2300" max="2300" width="14.453125" style="55" customWidth="1"/>
    <col min="2301" max="2302" width="15.90625" style="55" customWidth="1"/>
    <col min="2303" max="2304" width="15.6328125" style="55" customWidth="1"/>
    <col min="2305" max="2305" width="15.36328125" style="55" customWidth="1"/>
    <col min="2306" max="2554" width="9" style="55"/>
    <col min="2555" max="2555" width="2.36328125" style="55" customWidth="1"/>
    <col min="2556" max="2556" width="14.453125" style="55" customWidth="1"/>
    <col min="2557" max="2558" width="15.90625" style="55" customWidth="1"/>
    <col min="2559" max="2560" width="15.6328125" style="55" customWidth="1"/>
    <col min="2561" max="2561" width="15.36328125" style="55" customWidth="1"/>
    <col min="2562" max="2810" width="9" style="55"/>
    <col min="2811" max="2811" width="2.36328125" style="55" customWidth="1"/>
    <col min="2812" max="2812" width="14.453125" style="55" customWidth="1"/>
    <col min="2813" max="2814" width="15.90625" style="55" customWidth="1"/>
    <col min="2815" max="2816" width="15.6328125" style="55" customWidth="1"/>
    <col min="2817" max="2817" width="15.36328125" style="55" customWidth="1"/>
    <col min="2818" max="3066" width="9" style="55"/>
    <col min="3067" max="3067" width="2.36328125" style="55" customWidth="1"/>
    <col min="3068" max="3068" width="14.453125" style="55" customWidth="1"/>
    <col min="3069" max="3070" width="15.90625" style="55" customWidth="1"/>
    <col min="3071" max="3072" width="15.6328125" style="55" customWidth="1"/>
    <col min="3073" max="3073" width="15.36328125" style="55" customWidth="1"/>
    <col min="3074" max="3322" width="9" style="55"/>
    <col min="3323" max="3323" width="2.36328125" style="55" customWidth="1"/>
    <col min="3324" max="3324" width="14.453125" style="55" customWidth="1"/>
    <col min="3325" max="3326" width="15.90625" style="55" customWidth="1"/>
    <col min="3327" max="3328" width="15.6328125" style="55" customWidth="1"/>
    <col min="3329" max="3329" width="15.36328125" style="55" customWidth="1"/>
    <col min="3330" max="3578" width="9" style="55"/>
    <col min="3579" max="3579" width="2.36328125" style="55" customWidth="1"/>
    <col min="3580" max="3580" width="14.453125" style="55" customWidth="1"/>
    <col min="3581" max="3582" width="15.90625" style="55" customWidth="1"/>
    <col min="3583" max="3584" width="15.6328125" style="55" customWidth="1"/>
    <col min="3585" max="3585" width="15.36328125" style="55" customWidth="1"/>
    <col min="3586" max="3834" width="9" style="55"/>
    <col min="3835" max="3835" width="2.36328125" style="55" customWidth="1"/>
    <col min="3836" max="3836" width="14.453125" style="55" customWidth="1"/>
    <col min="3837" max="3838" width="15.90625" style="55" customWidth="1"/>
    <col min="3839" max="3840" width="15.6328125" style="55" customWidth="1"/>
    <col min="3841" max="3841" width="15.36328125" style="55" customWidth="1"/>
    <col min="3842" max="4090" width="9" style="55"/>
    <col min="4091" max="4091" width="2.36328125" style="55" customWidth="1"/>
    <col min="4092" max="4092" width="14.453125" style="55" customWidth="1"/>
    <col min="4093" max="4094" width="15.90625" style="55" customWidth="1"/>
    <col min="4095" max="4096" width="15.6328125" style="55" customWidth="1"/>
    <col min="4097" max="4097" width="15.36328125" style="55" customWidth="1"/>
    <col min="4098" max="4346" width="9" style="55"/>
    <col min="4347" max="4347" width="2.36328125" style="55" customWidth="1"/>
    <col min="4348" max="4348" width="14.453125" style="55" customWidth="1"/>
    <col min="4349" max="4350" width="15.90625" style="55" customWidth="1"/>
    <col min="4351" max="4352" width="15.6328125" style="55" customWidth="1"/>
    <col min="4353" max="4353" width="15.36328125" style="55" customWidth="1"/>
    <col min="4354" max="4602" width="9" style="55"/>
    <col min="4603" max="4603" width="2.36328125" style="55" customWidth="1"/>
    <col min="4604" max="4604" width="14.453125" style="55" customWidth="1"/>
    <col min="4605" max="4606" width="15.90625" style="55" customWidth="1"/>
    <col min="4607" max="4608" width="15.6328125" style="55" customWidth="1"/>
    <col min="4609" max="4609" width="15.36328125" style="55" customWidth="1"/>
    <col min="4610" max="4858" width="9" style="55"/>
    <col min="4859" max="4859" width="2.36328125" style="55" customWidth="1"/>
    <col min="4860" max="4860" width="14.453125" style="55" customWidth="1"/>
    <col min="4861" max="4862" width="15.90625" style="55" customWidth="1"/>
    <col min="4863" max="4864" width="15.6328125" style="55" customWidth="1"/>
    <col min="4865" max="4865" width="15.36328125" style="55" customWidth="1"/>
    <col min="4866" max="5114" width="9" style="55"/>
    <col min="5115" max="5115" width="2.36328125" style="55" customWidth="1"/>
    <col min="5116" max="5116" width="14.453125" style="55" customWidth="1"/>
    <col min="5117" max="5118" width="15.90625" style="55" customWidth="1"/>
    <col min="5119" max="5120" width="15.6328125" style="55" customWidth="1"/>
    <col min="5121" max="5121" width="15.36328125" style="55" customWidth="1"/>
    <col min="5122" max="5370" width="9" style="55"/>
    <col min="5371" max="5371" width="2.36328125" style="55" customWidth="1"/>
    <col min="5372" max="5372" width="14.453125" style="55" customWidth="1"/>
    <col min="5373" max="5374" width="15.90625" style="55" customWidth="1"/>
    <col min="5375" max="5376" width="15.6328125" style="55" customWidth="1"/>
    <col min="5377" max="5377" width="15.36328125" style="55" customWidth="1"/>
    <col min="5378" max="5626" width="9" style="55"/>
    <col min="5627" max="5627" width="2.36328125" style="55" customWidth="1"/>
    <col min="5628" max="5628" width="14.453125" style="55" customWidth="1"/>
    <col min="5629" max="5630" width="15.90625" style="55" customWidth="1"/>
    <col min="5631" max="5632" width="15.6328125" style="55" customWidth="1"/>
    <col min="5633" max="5633" width="15.36328125" style="55" customWidth="1"/>
    <col min="5634" max="5882" width="9" style="55"/>
    <col min="5883" max="5883" width="2.36328125" style="55" customWidth="1"/>
    <col min="5884" max="5884" width="14.453125" style="55" customWidth="1"/>
    <col min="5885" max="5886" width="15.90625" style="55" customWidth="1"/>
    <col min="5887" max="5888" width="15.6328125" style="55" customWidth="1"/>
    <col min="5889" max="5889" width="15.36328125" style="55" customWidth="1"/>
    <col min="5890" max="6138" width="9" style="55"/>
    <col min="6139" max="6139" width="2.36328125" style="55" customWidth="1"/>
    <col min="6140" max="6140" width="14.453125" style="55" customWidth="1"/>
    <col min="6141" max="6142" width="15.90625" style="55" customWidth="1"/>
    <col min="6143" max="6144" width="15.6328125" style="55" customWidth="1"/>
    <col min="6145" max="6145" width="15.36328125" style="55" customWidth="1"/>
    <col min="6146" max="6394" width="9" style="55"/>
    <col min="6395" max="6395" width="2.36328125" style="55" customWidth="1"/>
    <col min="6396" max="6396" width="14.453125" style="55" customWidth="1"/>
    <col min="6397" max="6398" width="15.90625" style="55" customWidth="1"/>
    <col min="6399" max="6400" width="15.6328125" style="55" customWidth="1"/>
    <col min="6401" max="6401" width="15.36328125" style="55" customWidth="1"/>
    <col min="6402" max="6650" width="9" style="55"/>
    <col min="6651" max="6651" width="2.36328125" style="55" customWidth="1"/>
    <col min="6652" max="6652" width="14.453125" style="55" customWidth="1"/>
    <col min="6653" max="6654" width="15.90625" style="55" customWidth="1"/>
    <col min="6655" max="6656" width="15.6328125" style="55" customWidth="1"/>
    <col min="6657" max="6657" width="15.36328125" style="55" customWidth="1"/>
    <col min="6658" max="6906" width="9" style="55"/>
    <col min="6907" max="6907" width="2.36328125" style="55" customWidth="1"/>
    <col min="6908" max="6908" width="14.453125" style="55" customWidth="1"/>
    <col min="6909" max="6910" width="15.90625" style="55" customWidth="1"/>
    <col min="6911" max="6912" width="15.6328125" style="55" customWidth="1"/>
    <col min="6913" max="6913" width="15.36328125" style="55" customWidth="1"/>
    <col min="6914" max="7162" width="9" style="55"/>
    <col min="7163" max="7163" width="2.36328125" style="55" customWidth="1"/>
    <col min="7164" max="7164" width="14.453125" style="55" customWidth="1"/>
    <col min="7165" max="7166" width="15.90625" style="55" customWidth="1"/>
    <col min="7167" max="7168" width="15.6328125" style="55" customWidth="1"/>
    <col min="7169" max="7169" width="15.36328125" style="55" customWidth="1"/>
    <col min="7170" max="7418" width="9" style="55"/>
    <col min="7419" max="7419" width="2.36328125" style="55" customWidth="1"/>
    <col min="7420" max="7420" width="14.453125" style="55" customWidth="1"/>
    <col min="7421" max="7422" width="15.90625" style="55" customWidth="1"/>
    <col min="7423" max="7424" width="15.6328125" style="55" customWidth="1"/>
    <col min="7425" max="7425" width="15.36328125" style="55" customWidth="1"/>
    <col min="7426" max="7674" width="9" style="55"/>
    <col min="7675" max="7675" width="2.36328125" style="55" customWidth="1"/>
    <col min="7676" max="7676" width="14.453125" style="55" customWidth="1"/>
    <col min="7677" max="7678" width="15.90625" style="55" customWidth="1"/>
    <col min="7679" max="7680" width="15.6328125" style="55" customWidth="1"/>
    <col min="7681" max="7681" width="15.36328125" style="55" customWidth="1"/>
    <col min="7682" max="7930" width="9" style="55"/>
    <col min="7931" max="7931" width="2.36328125" style="55" customWidth="1"/>
    <col min="7932" max="7932" width="14.453125" style="55" customWidth="1"/>
    <col min="7933" max="7934" width="15.90625" style="55" customWidth="1"/>
    <col min="7935" max="7936" width="15.6328125" style="55" customWidth="1"/>
    <col min="7937" max="7937" width="15.36328125" style="55" customWidth="1"/>
    <col min="7938" max="8186" width="9" style="55"/>
    <col min="8187" max="8187" width="2.36328125" style="55" customWidth="1"/>
    <col min="8188" max="8188" width="14.453125" style="55" customWidth="1"/>
    <col min="8189" max="8190" width="15.90625" style="55" customWidth="1"/>
    <col min="8191" max="8192" width="15.6328125" style="55" customWidth="1"/>
    <col min="8193" max="8193" width="15.36328125" style="55" customWidth="1"/>
    <col min="8194" max="8442" width="9" style="55"/>
    <col min="8443" max="8443" width="2.36328125" style="55" customWidth="1"/>
    <col min="8444" max="8444" width="14.453125" style="55" customWidth="1"/>
    <col min="8445" max="8446" width="15.90625" style="55" customWidth="1"/>
    <col min="8447" max="8448" width="15.6328125" style="55" customWidth="1"/>
    <col min="8449" max="8449" width="15.36328125" style="55" customWidth="1"/>
    <col min="8450" max="8698" width="9" style="55"/>
    <col min="8699" max="8699" width="2.36328125" style="55" customWidth="1"/>
    <col min="8700" max="8700" width="14.453125" style="55" customWidth="1"/>
    <col min="8701" max="8702" width="15.90625" style="55" customWidth="1"/>
    <col min="8703" max="8704" width="15.6328125" style="55" customWidth="1"/>
    <col min="8705" max="8705" width="15.36328125" style="55" customWidth="1"/>
    <col min="8706" max="8954" width="9" style="55"/>
    <col min="8955" max="8955" width="2.36328125" style="55" customWidth="1"/>
    <col min="8956" max="8956" width="14.453125" style="55" customWidth="1"/>
    <col min="8957" max="8958" width="15.90625" style="55" customWidth="1"/>
    <col min="8959" max="8960" width="15.6328125" style="55" customWidth="1"/>
    <col min="8961" max="8961" width="15.36328125" style="55" customWidth="1"/>
    <col min="8962" max="9210" width="9" style="55"/>
    <col min="9211" max="9211" width="2.36328125" style="55" customWidth="1"/>
    <col min="9212" max="9212" width="14.453125" style="55" customWidth="1"/>
    <col min="9213" max="9214" width="15.90625" style="55" customWidth="1"/>
    <col min="9215" max="9216" width="15.6328125" style="55" customWidth="1"/>
    <col min="9217" max="9217" width="15.36328125" style="55" customWidth="1"/>
    <col min="9218" max="9466" width="9" style="55"/>
    <col min="9467" max="9467" width="2.36328125" style="55" customWidth="1"/>
    <col min="9468" max="9468" width="14.453125" style="55" customWidth="1"/>
    <col min="9469" max="9470" width="15.90625" style="55" customWidth="1"/>
    <col min="9471" max="9472" width="15.6328125" style="55" customWidth="1"/>
    <col min="9473" max="9473" width="15.36328125" style="55" customWidth="1"/>
    <col min="9474" max="9722" width="9" style="55"/>
    <col min="9723" max="9723" width="2.36328125" style="55" customWidth="1"/>
    <col min="9724" max="9724" width="14.453125" style="55" customWidth="1"/>
    <col min="9725" max="9726" width="15.90625" style="55" customWidth="1"/>
    <col min="9727" max="9728" width="15.6328125" style="55" customWidth="1"/>
    <col min="9729" max="9729" width="15.36328125" style="55" customWidth="1"/>
    <col min="9730" max="9978" width="9" style="55"/>
    <col min="9979" max="9979" width="2.36328125" style="55" customWidth="1"/>
    <col min="9980" max="9980" width="14.453125" style="55" customWidth="1"/>
    <col min="9981" max="9982" width="15.90625" style="55" customWidth="1"/>
    <col min="9983" max="9984" width="15.6328125" style="55" customWidth="1"/>
    <col min="9985" max="9985" width="15.36328125" style="55" customWidth="1"/>
    <col min="9986" max="10234" width="9" style="55"/>
    <col min="10235" max="10235" width="2.36328125" style="55" customWidth="1"/>
    <col min="10236" max="10236" width="14.453125" style="55" customWidth="1"/>
    <col min="10237" max="10238" width="15.90625" style="55" customWidth="1"/>
    <col min="10239" max="10240" width="15.6328125" style="55" customWidth="1"/>
    <col min="10241" max="10241" width="15.36328125" style="55" customWidth="1"/>
    <col min="10242" max="10490" width="9" style="55"/>
    <col min="10491" max="10491" width="2.36328125" style="55" customWidth="1"/>
    <col min="10492" max="10492" width="14.453125" style="55" customWidth="1"/>
    <col min="10493" max="10494" width="15.90625" style="55" customWidth="1"/>
    <col min="10495" max="10496" width="15.6328125" style="55" customWidth="1"/>
    <col min="10497" max="10497" width="15.36328125" style="55" customWidth="1"/>
    <col min="10498" max="10746" width="9" style="55"/>
    <col min="10747" max="10747" width="2.36328125" style="55" customWidth="1"/>
    <col min="10748" max="10748" width="14.453125" style="55" customWidth="1"/>
    <col min="10749" max="10750" width="15.90625" style="55" customWidth="1"/>
    <col min="10751" max="10752" width="15.6328125" style="55" customWidth="1"/>
    <col min="10753" max="10753" width="15.36328125" style="55" customWidth="1"/>
    <col min="10754" max="11002" width="9" style="55"/>
    <col min="11003" max="11003" width="2.36328125" style="55" customWidth="1"/>
    <col min="11004" max="11004" width="14.453125" style="55" customWidth="1"/>
    <col min="11005" max="11006" width="15.90625" style="55" customWidth="1"/>
    <col min="11007" max="11008" width="15.6328125" style="55" customWidth="1"/>
    <col min="11009" max="11009" width="15.36328125" style="55" customWidth="1"/>
    <col min="11010" max="11258" width="9" style="55"/>
    <col min="11259" max="11259" width="2.36328125" style="55" customWidth="1"/>
    <col min="11260" max="11260" width="14.453125" style="55" customWidth="1"/>
    <col min="11261" max="11262" width="15.90625" style="55" customWidth="1"/>
    <col min="11263" max="11264" width="15.6328125" style="55" customWidth="1"/>
    <col min="11265" max="11265" width="15.36328125" style="55" customWidth="1"/>
    <col min="11266" max="11514" width="9" style="55"/>
    <col min="11515" max="11515" width="2.36328125" style="55" customWidth="1"/>
    <col min="11516" max="11516" width="14.453125" style="55" customWidth="1"/>
    <col min="11517" max="11518" width="15.90625" style="55" customWidth="1"/>
    <col min="11519" max="11520" width="15.6328125" style="55" customWidth="1"/>
    <col min="11521" max="11521" width="15.36328125" style="55" customWidth="1"/>
    <col min="11522" max="11770" width="9" style="55"/>
    <col min="11771" max="11771" width="2.36328125" style="55" customWidth="1"/>
    <col min="11772" max="11772" width="14.453125" style="55" customWidth="1"/>
    <col min="11773" max="11774" width="15.90625" style="55" customWidth="1"/>
    <col min="11775" max="11776" width="15.6328125" style="55" customWidth="1"/>
    <col min="11777" max="11777" width="15.36328125" style="55" customWidth="1"/>
    <col min="11778" max="12026" width="9" style="55"/>
    <col min="12027" max="12027" width="2.36328125" style="55" customWidth="1"/>
    <col min="12028" max="12028" width="14.453125" style="55" customWidth="1"/>
    <col min="12029" max="12030" width="15.90625" style="55" customWidth="1"/>
    <col min="12031" max="12032" width="15.6328125" style="55" customWidth="1"/>
    <col min="12033" max="12033" width="15.36328125" style="55" customWidth="1"/>
    <col min="12034" max="12282" width="9" style="55"/>
    <col min="12283" max="12283" width="2.36328125" style="55" customWidth="1"/>
    <col min="12284" max="12284" width="14.453125" style="55" customWidth="1"/>
    <col min="12285" max="12286" width="15.90625" style="55" customWidth="1"/>
    <col min="12287" max="12288" width="15.6328125" style="55" customWidth="1"/>
    <col min="12289" max="12289" width="15.36328125" style="55" customWidth="1"/>
    <col min="12290" max="12538" width="9" style="55"/>
    <col min="12539" max="12539" width="2.36328125" style="55" customWidth="1"/>
    <col min="12540" max="12540" width="14.453125" style="55" customWidth="1"/>
    <col min="12541" max="12542" width="15.90625" style="55" customWidth="1"/>
    <col min="12543" max="12544" width="15.6328125" style="55" customWidth="1"/>
    <col min="12545" max="12545" width="15.36328125" style="55" customWidth="1"/>
    <col min="12546" max="12794" width="9" style="55"/>
    <col min="12795" max="12795" width="2.36328125" style="55" customWidth="1"/>
    <col min="12796" max="12796" width="14.453125" style="55" customWidth="1"/>
    <col min="12797" max="12798" width="15.90625" style="55" customWidth="1"/>
    <col min="12799" max="12800" width="15.6328125" style="55" customWidth="1"/>
    <col min="12801" max="12801" width="15.36328125" style="55" customWidth="1"/>
    <col min="12802" max="13050" width="9" style="55"/>
    <col min="13051" max="13051" width="2.36328125" style="55" customWidth="1"/>
    <col min="13052" max="13052" width="14.453125" style="55" customWidth="1"/>
    <col min="13053" max="13054" width="15.90625" style="55" customWidth="1"/>
    <col min="13055" max="13056" width="15.6328125" style="55" customWidth="1"/>
    <col min="13057" max="13057" width="15.36328125" style="55" customWidth="1"/>
    <col min="13058" max="13306" width="9" style="55"/>
    <col min="13307" max="13307" width="2.36328125" style="55" customWidth="1"/>
    <col min="13308" max="13308" width="14.453125" style="55" customWidth="1"/>
    <col min="13309" max="13310" width="15.90625" style="55" customWidth="1"/>
    <col min="13311" max="13312" width="15.6328125" style="55" customWidth="1"/>
    <col min="13313" max="13313" width="15.36328125" style="55" customWidth="1"/>
    <col min="13314" max="13562" width="9" style="55"/>
    <col min="13563" max="13563" width="2.36328125" style="55" customWidth="1"/>
    <col min="13564" max="13564" width="14.453125" style="55" customWidth="1"/>
    <col min="13565" max="13566" width="15.90625" style="55" customWidth="1"/>
    <col min="13567" max="13568" width="15.6328125" style="55" customWidth="1"/>
    <col min="13569" max="13569" width="15.36328125" style="55" customWidth="1"/>
    <col min="13570" max="13818" width="9" style="55"/>
    <col min="13819" max="13819" width="2.36328125" style="55" customWidth="1"/>
    <col min="13820" max="13820" width="14.453125" style="55" customWidth="1"/>
    <col min="13821" max="13822" width="15.90625" style="55" customWidth="1"/>
    <col min="13823" max="13824" width="15.6328125" style="55" customWidth="1"/>
    <col min="13825" max="13825" width="15.36328125" style="55" customWidth="1"/>
    <col min="13826" max="14074" width="9" style="55"/>
    <col min="14075" max="14075" width="2.36328125" style="55" customWidth="1"/>
    <col min="14076" max="14076" width="14.453125" style="55" customWidth="1"/>
    <col min="14077" max="14078" width="15.90625" style="55" customWidth="1"/>
    <col min="14079" max="14080" width="15.6328125" style="55" customWidth="1"/>
    <col min="14081" max="14081" width="15.36328125" style="55" customWidth="1"/>
    <col min="14082" max="14330" width="9" style="55"/>
    <col min="14331" max="14331" width="2.36328125" style="55" customWidth="1"/>
    <col min="14332" max="14332" width="14.453125" style="55" customWidth="1"/>
    <col min="14333" max="14334" width="15.90625" style="55" customWidth="1"/>
    <col min="14335" max="14336" width="15.6328125" style="55" customWidth="1"/>
    <col min="14337" max="14337" width="15.36328125" style="55" customWidth="1"/>
    <col min="14338" max="14586" width="9" style="55"/>
    <col min="14587" max="14587" width="2.36328125" style="55" customWidth="1"/>
    <col min="14588" max="14588" width="14.453125" style="55" customWidth="1"/>
    <col min="14589" max="14590" width="15.90625" style="55" customWidth="1"/>
    <col min="14591" max="14592" width="15.6328125" style="55" customWidth="1"/>
    <col min="14593" max="14593" width="15.36328125" style="55" customWidth="1"/>
    <col min="14594" max="14842" width="9" style="55"/>
    <col min="14843" max="14843" width="2.36328125" style="55" customWidth="1"/>
    <col min="14844" max="14844" width="14.453125" style="55" customWidth="1"/>
    <col min="14845" max="14846" width="15.90625" style="55" customWidth="1"/>
    <col min="14847" max="14848" width="15.6328125" style="55" customWidth="1"/>
    <col min="14849" max="14849" width="15.36328125" style="55" customWidth="1"/>
    <col min="14850" max="15098" width="9" style="55"/>
    <col min="15099" max="15099" width="2.36328125" style="55" customWidth="1"/>
    <col min="15100" max="15100" width="14.453125" style="55" customWidth="1"/>
    <col min="15101" max="15102" width="15.90625" style="55" customWidth="1"/>
    <col min="15103" max="15104" width="15.6328125" style="55" customWidth="1"/>
    <col min="15105" max="15105" width="15.36328125" style="55" customWidth="1"/>
    <col min="15106" max="15354" width="9" style="55"/>
    <col min="15355" max="15355" width="2.36328125" style="55" customWidth="1"/>
    <col min="15356" max="15356" width="14.453125" style="55" customWidth="1"/>
    <col min="15357" max="15358" width="15.90625" style="55" customWidth="1"/>
    <col min="15359" max="15360" width="15.6328125" style="55" customWidth="1"/>
    <col min="15361" max="15361" width="15.36328125" style="55" customWidth="1"/>
    <col min="15362" max="15610" width="9" style="55"/>
    <col min="15611" max="15611" width="2.36328125" style="55" customWidth="1"/>
    <col min="15612" max="15612" width="14.453125" style="55" customWidth="1"/>
    <col min="15613" max="15614" width="15.90625" style="55" customWidth="1"/>
    <col min="15615" max="15616" width="15.6328125" style="55" customWidth="1"/>
    <col min="15617" max="15617" width="15.36328125" style="55" customWidth="1"/>
    <col min="15618" max="15866" width="9" style="55"/>
    <col min="15867" max="15867" width="2.36328125" style="55" customWidth="1"/>
    <col min="15868" max="15868" width="14.453125" style="55" customWidth="1"/>
    <col min="15869" max="15870" width="15.90625" style="55" customWidth="1"/>
    <col min="15871" max="15872" width="15.6328125" style="55" customWidth="1"/>
    <col min="15873" max="15873" width="15.36328125" style="55" customWidth="1"/>
    <col min="15874" max="16122" width="9" style="55"/>
    <col min="16123" max="16123" width="2.36328125" style="55" customWidth="1"/>
    <col min="16124" max="16124" width="14.453125" style="55" customWidth="1"/>
    <col min="16125" max="16126" width="15.90625" style="55" customWidth="1"/>
    <col min="16127" max="16128" width="15.6328125" style="55" customWidth="1"/>
    <col min="16129" max="16129" width="15.36328125" style="55" customWidth="1"/>
    <col min="16130" max="16384" width="9" style="55"/>
  </cols>
  <sheetData>
    <row r="1" spans="1:13" x14ac:dyDescent="0.2">
      <c r="A1" s="150" t="s">
        <v>89</v>
      </c>
      <c r="B1" s="150"/>
      <c r="C1" s="150"/>
      <c r="D1" s="150"/>
      <c r="E1" s="150"/>
      <c r="F1" s="150"/>
      <c r="G1" s="150"/>
      <c r="H1" s="150"/>
      <c r="I1" s="150"/>
      <c r="J1" s="150"/>
      <c r="K1" s="150"/>
      <c r="L1" s="150"/>
      <c r="M1" s="150"/>
    </row>
    <row r="2" spans="1:13" ht="13.5" thickBot="1" x14ac:dyDescent="0.25">
      <c r="E2" s="95"/>
      <c r="F2" s="96"/>
      <c r="G2" s="95"/>
      <c r="H2" s="95"/>
      <c r="I2" s="95"/>
      <c r="J2" s="95"/>
      <c r="K2" s="95"/>
      <c r="L2" s="96"/>
      <c r="M2" s="96"/>
    </row>
    <row r="3" spans="1:13" ht="13.5" thickBot="1" x14ac:dyDescent="0.25">
      <c r="A3" s="151"/>
      <c r="B3" s="152"/>
      <c r="C3" s="153"/>
      <c r="D3" s="58" t="s">
        <v>99</v>
      </c>
      <c r="E3" s="59" t="s">
        <v>100</v>
      </c>
      <c r="F3" s="60" t="s">
        <v>90</v>
      </c>
      <c r="G3" s="61" t="s">
        <v>91</v>
      </c>
      <c r="H3" s="58" t="s">
        <v>101</v>
      </c>
      <c r="I3" s="59" t="s">
        <v>101</v>
      </c>
      <c r="J3" s="60" t="s">
        <v>90</v>
      </c>
      <c r="K3" s="61" t="s">
        <v>91</v>
      </c>
      <c r="L3" s="60" t="s">
        <v>102</v>
      </c>
      <c r="M3" s="60" t="s">
        <v>103</v>
      </c>
    </row>
    <row r="4" spans="1:13" x14ac:dyDescent="0.2">
      <c r="A4" s="154" t="s">
        <v>4</v>
      </c>
      <c r="B4" s="155"/>
      <c r="C4" s="156"/>
      <c r="D4" s="62" t="e">
        <f t="shared" ref="D4:G4" si="0">SUM(D5:D10,D35:D42)</f>
        <v>#REF!</v>
      </c>
      <c r="E4" s="63" t="e">
        <f t="shared" si="0"/>
        <v>#REF!</v>
      </c>
      <c r="F4" s="64">
        <f t="shared" si="0"/>
        <v>30857929</v>
      </c>
      <c r="G4" s="65" t="e">
        <f t="shared" si="0"/>
        <v>#REF!</v>
      </c>
      <c r="H4" s="62" t="e">
        <f t="shared" ref="H4:I4" si="1">SUM(H5:H10,H35:H42)</f>
        <v>#REF!</v>
      </c>
      <c r="I4" s="63" t="e">
        <f t="shared" si="1"/>
        <v>#REF!</v>
      </c>
      <c r="J4" s="65">
        <f>L4+M4</f>
        <v>33727476</v>
      </c>
      <c r="K4" s="65" t="e">
        <f t="shared" ref="K4" si="2">SUM(K5:K10,K35:K42)</f>
        <v>#REF!</v>
      </c>
      <c r="L4" s="64">
        <f t="shared" ref="L4:M4" si="3">SUM(L5:L10,L35:L42)</f>
        <v>2970154</v>
      </c>
      <c r="M4" s="64">
        <f t="shared" si="3"/>
        <v>30757322</v>
      </c>
    </row>
    <row r="5" spans="1:13" x14ac:dyDescent="0.2">
      <c r="A5" s="97"/>
      <c r="B5" s="157" t="s">
        <v>51</v>
      </c>
      <c r="C5" s="158"/>
      <c r="D5" s="66" t="e">
        <f>SUMIF(補助金支出一覧!#REF!,$B5,補助金支出一覧!#REF!)</f>
        <v>#REF!</v>
      </c>
      <c r="E5" s="67" t="e">
        <f>ROUND(D5/1000,1)</f>
        <v>#REF!</v>
      </c>
      <c r="F5" s="68">
        <v>2446626</v>
      </c>
      <c r="G5" s="69" t="e">
        <f>E5-F5</f>
        <v>#REF!</v>
      </c>
      <c r="H5" s="66" t="e">
        <f>SUMIF(補助金支出一覧!#REF!,$B5,補助金支出一覧!#REF!)</f>
        <v>#REF!</v>
      </c>
      <c r="I5" s="67" t="e">
        <f>ROUND(H5/1000,1)</f>
        <v>#REF!</v>
      </c>
      <c r="J5" s="69">
        <f>L5+M5+15000</f>
        <v>2380447</v>
      </c>
      <c r="K5" s="69" t="e">
        <f>I5-J5</f>
        <v>#REF!</v>
      </c>
      <c r="L5" s="68">
        <v>4000</v>
      </c>
      <c r="M5" s="68">
        <v>2361447</v>
      </c>
    </row>
    <row r="6" spans="1:13" x14ac:dyDescent="0.2">
      <c r="A6" s="98"/>
      <c r="B6" s="142" t="s">
        <v>53</v>
      </c>
      <c r="C6" s="136"/>
      <c r="D6" s="66" t="e">
        <f>SUMIF(補助金支出一覧!#REF!,$B6,補助金支出一覧!#REF!)</f>
        <v>#REF!</v>
      </c>
      <c r="E6" s="70" t="e">
        <f t="shared" ref="E6:E8" si="4">ROUND(D6/1000,1)</f>
        <v>#REF!</v>
      </c>
      <c r="F6" s="68">
        <v>740</v>
      </c>
      <c r="G6" s="69" t="e">
        <f t="shared" ref="G6:G8" si="5">E6-F6</f>
        <v>#REF!</v>
      </c>
      <c r="H6" s="66" t="e">
        <f>SUMIF(補助金支出一覧!#REF!,$B6,補助金支出一覧!#REF!)</f>
        <v>#REF!</v>
      </c>
      <c r="I6" s="70" t="e">
        <f t="shared" ref="I6:I9" si="6">ROUND(H6/1000,1)</f>
        <v>#REF!</v>
      </c>
      <c r="J6" s="69">
        <f>L6+M6</f>
        <v>180</v>
      </c>
      <c r="K6" s="69" t="e">
        <f t="shared" ref="K6:K9" si="7">I6-J6</f>
        <v>#REF!</v>
      </c>
      <c r="L6" s="68">
        <v>0</v>
      </c>
      <c r="M6" s="68">
        <v>180</v>
      </c>
    </row>
    <row r="7" spans="1:13" x14ac:dyDescent="0.2">
      <c r="A7" s="98"/>
      <c r="B7" s="142" t="s">
        <v>54</v>
      </c>
      <c r="C7" s="136"/>
      <c r="D7" s="66" t="e">
        <f>SUMIF(補助金支出一覧!#REF!,$B7,補助金支出一覧!#REF!)</f>
        <v>#REF!</v>
      </c>
      <c r="E7" s="70" t="e">
        <f t="shared" si="4"/>
        <v>#REF!</v>
      </c>
      <c r="F7" s="68">
        <v>18502</v>
      </c>
      <c r="G7" s="69" t="e">
        <f t="shared" si="5"/>
        <v>#REF!</v>
      </c>
      <c r="H7" s="66" t="e">
        <f>SUMIF(補助金支出一覧!#REF!,$B7,補助金支出一覧!#REF!)</f>
        <v>#REF!</v>
      </c>
      <c r="I7" s="70" t="e">
        <f t="shared" si="6"/>
        <v>#REF!</v>
      </c>
      <c r="J7" s="69">
        <f>L7+M7</f>
        <v>187236</v>
      </c>
      <c r="K7" s="69" t="e">
        <f t="shared" si="7"/>
        <v>#REF!</v>
      </c>
      <c r="L7" s="68">
        <v>0</v>
      </c>
      <c r="M7" s="68">
        <v>187236</v>
      </c>
    </row>
    <row r="8" spans="1:13" x14ac:dyDescent="0.2">
      <c r="A8" s="143"/>
      <c r="B8" s="142" t="s">
        <v>55</v>
      </c>
      <c r="C8" s="136"/>
      <c r="D8" s="66" t="e">
        <f>SUMIF(補助金支出一覧!#REF!,$B8,補助金支出一覧!#REF!)</f>
        <v>#REF!</v>
      </c>
      <c r="E8" s="70" t="e">
        <f t="shared" si="4"/>
        <v>#REF!</v>
      </c>
      <c r="F8" s="68">
        <v>1563024</v>
      </c>
      <c r="G8" s="69" t="e">
        <f t="shared" si="5"/>
        <v>#REF!</v>
      </c>
      <c r="H8" s="66" t="e">
        <f>SUMIF(補助金支出一覧!#REF!,$B8,補助金支出一覧!#REF!)</f>
        <v>#REF!</v>
      </c>
      <c r="I8" s="70" t="e">
        <f t="shared" si="6"/>
        <v>#REF!</v>
      </c>
      <c r="J8" s="69">
        <f>L8+M8-15000</f>
        <v>1779022</v>
      </c>
      <c r="K8" s="69" t="e">
        <f t="shared" si="7"/>
        <v>#REF!</v>
      </c>
      <c r="L8" s="68">
        <v>13000</v>
      </c>
      <c r="M8" s="68">
        <v>1781022</v>
      </c>
    </row>
    <row r="9" spans="1:13" ht="13.5" thickBot="1" x14ac:dyDescent="0.25">
      <c r="A9" s="143"/>
      <c r="B9" s="142" t="s">
        <v>50</v>
      </c>
      <c r="C9" s="136"/>
      <c r="D9" s="66" t="e">
        <f>SUMIF(補助金支出一覧!#REF!,$B9,補助金支出一覧!#REF!)</f>
        <v>#REF!</v>
      </c>
      <c r="E9" s="70" t="e">
        <f t="shared" ref="E9" si="8">ROUND(D9/1000,1)</f>
        <v>#REF!</v>
      </c>
      <c r="F9" s="68">
        <v>10000</v>
      </c>
      <c r="G9" s="69" t="e">
        <f t="shared" ref="G9" si="9">E9-F9</f>
        <v>#REF!</v>
      </c>
      <c r="H9" s="66" t="e">
        <f>SUMIF(補助金支出一覧!#REF!,$B9,補助金支出一覧!#REF!)</f>
        <v>#REF!</v>
      </c>
      <c r="I9" s="70" t="e">
        <f t="shared" si="6"/>
        <v>#REF!</v>
      </c>
      <c r="J9" s="69">
        <f>L9+M9</f>
        <v>0</v>
      </c>
      <c r="K9" s="69" t="e">
        <f t="shared" si="7"/>
        <v>#REF!</v>
      </c>
      <c r="L9" s="68">
        <v>0</v>
      </c>
      <c r="M9" s="68">
        <v>0</v>
      </c>
    </row>
    <row r="10" spans="1:13" x14ac:dyDescent="0.2">
      <c r="A10" s="144"/>
      <c r="B10" s="136" t="s">
        <v>62</v>
      </c>
      <c r="C10" s="137"/>
      <c r="D10" s="71" t="e">
        <f t="shared" ref="D10:J10" si="10">SUM(D11:D34)</f>
        <v>#REF!</v>
      </c>
      <c r="E10" s="72" t="e">
        <f t="shared" si="10"/>
        <v>#REF!</v>
      </c>
      <c r="F10" s="73">
        <f t="shared" si="10"/>
        <v>1063777</v>
      </c>
      <c r="G10" s="73" t="e">
        <f t="shared" si="10"/>
        <v>#REF!</v>
      </c>
      <c r="H10" s="62" t="e">
        <f t="shared" si="10"/>
        <v>#REF!</v>
      </c>
      <c r="I10" s="72" t="e">
        <f t="shared" si="10"/>
        <v>#REF!</v>
      </c>
      <c r="J10" s="73">
        <f t="shared" si="10"/>
        <v>963654</v>
      </c>
      <c r="K10" s="73" t="e">
        <f t="shared" ref="K10" si="11">SUM(K11:K34)</f>
        <v>#REF!</v>
      </c>
      <c r="L10" s="73">
        <f t="shared" ref="L10" si="12">SUM(L11:L34)</f>
        <v>149319</v>
      </c>
      <c r="M10" s="73">
        <f t="shared" ref="M10" si="13">SUM(M11:M34)</f>
        <v>814335</v>
      </c>
    </row>
    <row r="11" spans="1:13" x14ac:dyDescent="0.2">
      <c r="A11" s="144"/>
      <c r="B11" s="147"/>
      <c r="C11" s="99" t="s">
        <v>63</v>
      </c>
      <c r="D11" s="66" t="e">
        <f>SUMIF(補助金支出一覧!#REF!,$C11,補助金支出一覧!#REF!)</f>
        <v>#REF!</v>
      </c>
      <c r="E11" s="67" t="e">
        <f t="shared" ref="E11:E42" si="14">ROUND(D11/1000,1)</f>
        <v>#REF!</v>
      </c>
      <c r="F11" s="68">
        <v>184006</v>
      </c>
      <c r="G11" s="69" t="e">
        <f t="shared" ref="G11:G42" si="15">E11-F11</f>
        <v>#REF!</v>
      </c>
      <c r="H11" s="66" t="e">
        <f>SUMIF(補助金支出一覧!#REF!,$C11,補助金支出一覧!#REF!)</f>
        <v>#REF!</v>
      </c>
      <c r="I11" s="70" t="e">
        <f t="shared" ref="I11" si="16">ROUND(H11/1000,1)</f>
        <v>#REF!</v>
      </c>
      <c r="J11" s="69">
        <f t="shared" ref="J11:J42" si="17">L11+M11</f>
        <v>54659</v>
      </c>
      <c r="K11" s="69" t="e">
        <f t="shared" ref="K11:K42" si="18">I11-J11</f>
        <v>#REF!</v>
      </c>
      <c r="L11" s="68">
        <v>10600</v>
      </c>
      <c r="M11" s="68">
        <v>44059</v>
      </c>
    </row>
    <row r="12" spans="1:13" x14ac:dyDescent="0.2">
      <c r="A12" s="144"/>
      <c r="B12" s="148"/>
      <c r="C12" s="99" t="s">
        <v>73</v>
      </c>
      <c r="D12" s="66" t="e">
        <f>SUMIF(補助金支出一覧!#REF!,$C12,補助金支出一覧!#REF!)</f>
        <v>#REF!</v>
      </c>
      <c r="E12" s="70" t="e">
        <f t="shared" si="14"/>
        <v>#REF!</v>
      </c>
      <c r="F12" s="68">
        <v>23063</v>
      </c>
      <c r="G12" s="69" t="e">
        <f t="shared" si="15"/>
        <v>#REF!</v>
      </c>
      <c r="H12" s="66" t="e">
        <f>SUMIF(補助金支出一覧!#REF!,$C12,補助金支出一覧!#REF!)</f>
        <v>#REF!</v>
      </c>
      <c r="I12" s="70" t="e">
        <f t="shared" ref="I12:I34" si="19">ROUND(H12/1000,1)</f>
        <v>#REF!</v>
      </c>
      <c r="J12" s="69">
        <f t="shared" si="17"/>
        <v>35413</v>
      </c>
      <c r="K12" s="69" t="e">
        <f t="shared" si="18"/>
        <v>#REF!</v>
      </c>
      <c r="L12" s="68">
        <v>10600</v>
      </c>
      <c r="M12" s="68">
        <v>24813</v>
      </c>
    </row>
    <row r="13" spans="1:13" x14ac:dyDescent="0.2">
      <c r="A13" s="144"/>
      <c r="B13" s="148"/>
      <c r="C13" s="99" t="s">
        <v>64</v>
      </c>
      <c r="D13" s="66" t="e">
        <f>SUMIF(補助金支出一覧!#REF!,$C13,補助金支出一覧!#REF!)</f>
        <v>#REF!</v>
      </c>
      <c r="E13" s="70" t="e">
        <f t="shared" si="14"/>
        <v>#REF!</v>
      </c>
      <c r="F13" s="68">
        <v>20938</v>
      </c>
      <c r="G13" s="69" t="e">
        <f t="shared" si="15"/>
        <v>#REF!</v>
      </c>
      <c r="H13" s="66" t="e">
        <f>SUMIF(補助金支出一覧!#REF!,$C13,補助金支出一覧!#REF!)</f>
        <v>#REF!</v>
      </c>
      <c r="I13" s="70" t="e">
        <f t="shared" si="19"/>
        <v>#REF!</v>
      </c>
      <c r="J13" s="69">
        <f t="shared" si="17"/>
        <v>21654</v>
      </c>
      <c r="K13" s="69" t="e">
        <f t="shared" si="18"/>
        <v>#REF!</v>
      </c>
      <c r="L13" s="68">
        <v>5300</v>
      </c>
      <c r="M13" s="68">
        <v>16354</v>
      </c>
    </row>
    <row r="14" spans="1:13" x14ac:dyDescent="0.2">
      <c r="A14" s="144"/>
      <c r="B14" s="148"/>
      <c r="C14" s="99" t="s">
        <v>65</v>
      </c>
      <c r="D14" s="66" t="e">
        <f>SUMIF(補助金支出一覧!#REF!,$C14,補助金支出一覧!#REF!)</f>
        <v>#REF!</v>
      </c>
      <c r="E14" s="70" t="e">
        <f t="shared" si="14"/>
        <v>#REF!</v>
      </c>
      <c r="F14" s="68">
        <v>22974</v>
      </c>
      <c r="G14" s="69" t="e">
        <f t="shared" si="15"/>
        <v>#REF!</v>
      </c>
      <c r="H14" s="66" t="e">
        <f>SUMIF(補助金支出一覧!#REF!,$C14,補助金支出一覧!#REF!)</f>
        <v>#REF!</v>
      </c>
      <c r="I14" s="70" t="e">
        <f t="shared" si="19"/>
        <v>#REF!</v>
      </c>
      <c r="J14" s="69">
        <f t="shared" si="17"/>
        <v>22219</v>
      </c>
      <c r="K14" s="69" t="e">
        <f t="shared" si="18"/>
        <v>#REF!</v>
      </c>
      <c r="L14" s="68">
        <v>6890</v>
      </c>
      <c r="M14" s="68">
        <v>15329</v>
      </c>
    </row>
    <row r="15" spans="1:13" x14ac:dyDescent="0.2">
      <c r="A15" s="144"/>
      <c r="B15" s="148"/>
      <c r="C15" s="99" t="s">
        <v>74</v>
      </c>
      <c r="D15" s="66" t="e">
        <f>SUMIF(補助金支出一覧!#REF!,$C15,補助金支出一覧!#REF!)</f>
        <v>#REF!</v>
      </c>
      <c r="E15" s="70" t="e">
        <f t="shared" si="14"/>
        <v>#REF!</v>
      </c>
      <c r="F15" s="68">
        <v>59938</v>
      </c>
      <c r="G15" s="69" t="e">
        <f t="shared" si="15"/>
        <v>#REF!</v>
      </c>
      <c r="H15" s="66" t="e">
        <f>SUMIF(補助金支出一覧!#REF!,$C15,補助金支出一覧!#REF!)</f>
        <v>#REF!</v>
      </c>
      <c r="I15" s="70" t="e">
        <f t="shared" si="19"/>
        <v>#REF!</v>
      </c>
      <c r="J15" s="69">
        <f t="shared" si="17"/>
        <v>61084</v>
      </c>
      <c r="K15" s="69" t="e">
        <f t="shared" si="18"/>
        <v>#REF!</v>
      </c>
      <c r="L15" s="68">
        <v>2230</v>
      </c>
      <c r="M15" s="68">
        <v>58854</v>
      </c>
    </row>
    <row r="16" spans="1:13" x14ac:dyDescent="0.2">
      <c r="A16" s="144"/>
      <c r="B16" s="148"/>
      <c r="C16" s="99" t="s">
        <v>66</v>
      </c>
      <c r="D16" s="66" t="e">
        <f>SUMIF(補助金支出一覧!#REF!,$C16,補助金支出一覧!#REF!)</f>
        <v>#REF!</v>
      </c>
      <c r="E16" s="70" t="e">
        <f t="shared" si="14"/>
        <v>#REF!</v>
      </c>
      <c r="F16" s="68">
        <v>24388</v>
      </c>
      <c r="G16" s="69" t="e">
        <f t="shared" si="15"/>
        <v>#REF!</v>
      </c>
      <c r="H16" s="66" t="e">
        <f>SUMIF(補助金支出一覧!#REF!,$C16,補助金支出一覧!#REF!)</f>
        <v>#REF!</v>
      </c>
      <c r="I16" s="70" t="e">
        <f t="shared" si="19"/>
        <v>#REF!</v>
      </c>
      <c r="J16" s="69">
        <f t="shared" si="17"/>
        <v>24268</v>
      </c>
      <c r="K16" s="69" t="e">
        <f t="shared" si="18"/>
        <v>#REF!</v>
      </c>
      <c r="L16" s="68">
        <v>0</v>
      </c>
      <c r="M16" s="68">
        <v>24268</v>
      </c>
    </row>
    <row r="17" spans="1:13" x14ac:dyDescent="0.2">
      <c r="A17" s="144"/>
      <c r="B17" s="148"/>
      <c r="C17" s="99" t="s">
        <v>67</v>
      </c>
      <c r="D17" s="66" t="e">
        <f>SUMIF(補助金支出一覧!#REF!,$C17,補助金支出一覧!#REF!)</f>
        <v>#REF!</v>
      </c>
      <c r="E17" s="70" t="e">
        <f t="shared" si="14"/>
        <v>#REF!</v>
      </c>
      <c r="F17" s="68">
        <v>32203</v>
      </c>
      <c r="G17" s="69" t="e">
        <f t="shared" si="15"/>
        <v>#REF!</v>
      </c>
      <c r="H17" s="66" t="e">
        <f>SUMIF(補助金支出一覧!#REF!,$C17,補助金支出一覧!#REF!)</f>
        <v>#REF!</v>
      </c>
      <c r="I17" s="70" t="e">
        <f t="shared" si="19"/>
        <v>#REF!</v>
      </c>
      <c r="J17" s="69">
        <f t="shared" si="17"/>
        <v>37648</v>
      </c>
      <c r="K17" s="69" t="e">
        <f t="shared" si="18"/>
        <v>#REF!</v>
      </c>
      <c r="L17" s="68">
        <v>8520</v>
      </c>
      <c r="M17" s="68">
        <v>29128</v>
      </c>
    </row>
    <row r="18" spans="1:13" x14ac:dyDescent="0.2">
      <c r="A18" s="144"/>
      <c r="B18" s="148"/>
      <c r="C18" s="99" t="s">
        <v>92</v>
      </c>
      <c r="D18" s="66" t="e">
        <f>SUMIF(補助金支出一覧!#REF!,$C18,補助金支出一覧!#REF!)</f>
        <v>#REF!</v>
      </c>
      <c r="E18" s="70" t="e">
        <f t="shared" si="14"/>
        <v>#REF!</v>
      </c>
      <c r="F18" s="68">
        <v>113</v>
      </c>
      <c r="G18" s="69" t="e">
        <f t="shared" si="15"/>
        <v>#REF!</v>
      </c>
      <c r="H18" s="66" t="e">
        <f>SUMIF(補助金支出一覧!#REF!,$C18,補助金支出一覧!#REF!)</f>
        <v>#REF!</v>
      </c>
      <c r="I18" s="70" t="e">
        <f t="shared" si="19"/>
        <v>#REF!</v>
      </c>
      <c r="J18" s="69">
        <f t="shared" si="17"/>
        <v>3835</v>
      </c>
      <c r="K18" s="69" t="e">
        <f t="shared" si="18"/>
        <v>#REF!</v>
      </c>
      <c r="L18" s="68">
        <v>3835</v>
      </c>
      <c r="M18" s="68">
        <v>0</v>
      </c>
    </row>
    <row r="19" spans="1:13" x14ac:dyDescent="0.2">
      <c r="A19" s="144"/>
      <c r="B19" s="148"/>
      <c r="C19" s="99" t="s">
        <v>75</v>
      </c>
      <c r="D19" s="66" t="e">
        <f>SUMIF(補助金支出一覧!#REF!,$C19,補助金支出一覧!#REF!)</f>
        <v>#REF!</v>
      </c>
      <c r="E19" s="70" t="e">
        <f t="shared" si="14"/>
        <v>#REF!</v>
      </c>
      <c r="F19" s="68">
        <v>19832</v>
      </c>
      <c r="G19" s="69" t="e">
        <f t="shared" si="15"/>
        <v>#REF!</v>
      </c>
      <c r="H19" s="66" t="e">
        <f>SUMIF(補助金支出一覧!#REF!,$C19,補助金支出一覧!#REF!)</f>
        <v>#REF!</v>
      </c>
      <c r="I19" s="70" t="e">
        <f t="shared" si="19"/>
        <v>#REF!</v>
      </c>
      <c r="J19" s="69">
        <f t="shared" si="17"/>
        <v>15696</v>
      </c>
      <c r="K19" s="69" t="e">
        <f t="shared" si="18"/>
        <v>#REF!</v>
      </c>
      <c r="L19" s="68">
        <v>0</v>
      </c>
      <c r="M19" s="68">
        <v>15696</v>
      </c>
    </row>
    <row r="20" spans="1:13" x14ac:dyDescent="0.2">
      <c r="A20" s="144"/>
      <c r="B20" s="148"/>
      <c r="C20" s="99" t="s">
        <v>76</v>
      </c>
      <c r="D20" s="66" t="e">
        <f>SUMIF(補助金支出一覧!#REF!,$C20,補助金支出一覧!#REF!)</f>
        <v>#REF!</v>
      </c>
      <c r="E20" s="70" t="e">
        <f t="shared" si="14"/>
        <v>#REF!</v>
      </c>
      <c r="F20" s="68">
        <v>20242</v>
      </c>
      <c r="G20" s="69" t="e">
        <f t="shared" si="15"/>
        <v>#REF!</v>
      </c>
      <c r="H20" s="66" t="e">
        <f>SUMIF(補助金支出一覧!#REF!,$C20,補助金支出一覧!#REF!)</f>
        <v>#REF!</v>
      </c>
      <c r="I20" s="70" t="e">
        <f t="shared" si="19"/>
        <v>#REF!</v>
      </c>
      <c r="J20" s="69">
        <f t="shared" si="17"/>
        <v>18833</v>
      </c>
      <c r="K20" s="69" t="e">
        <f t="shared" si="18"/>
        <v>#REF!</v>
      </c>
      <c r="L20" s="68">
        <v>0</v>
      </c>
      <c r="M20" s="68">
        <v>18833</v>
      </c>
    </row>
    <row r="21" spans="1:13" x14ac:dyDescent="0.2">
      <c r="A21" s="144"/>
      <c r="B21" s="148"/>
      <c r="C21" s="99" t="s">
        <v>77</v>
      </c>
      <c r="D21" s="66" t="e">
        <f>SUMIF(補助金支出一覧!#REF!,$C21,補助金支出一覧!#REF!)</f>
        <v>#REF!</v>
      </c>
      <c r="E21" s="70" t="e">
        <f t="shared" si="14"/>
        <v>#REF!</v>
      </c>
      <c r="F21" s="68">
        <v>36691</v>
      </c>
      <c r="G21" s="69" t="e">
        <f t="shared" si="15"/>
        <v>#REF!</v>
      </c>
      <c r="H21" s="66" t="e">
        <f>SUMIF(補助金支出一覧!#REF!,$C21,補助金支出一覧!#REF!)</f>
        <v>#REF!</v>
      </c>
      <c r="I21" s="70" t="e">
        <f t="shared" si="19"/>
        <v>#REF!</v>
      </c>
      <c r="J21" s="69">
        <f t="shared" si="17"/>
        <v>47273</v>
      </c>
      <c r="K21" s="69" t="e">
        <f t="shared" si="18"/>
        <v>#REF!</v>
      </c>
      <c r="L21" s="68">
        <v>9540</v>
      </c>
      <c r="M21" s="68">
        <v>37733</v>
      </c>
    </row>
    <row r="22" spans="1:13" x14ac:dyDescent="0.2">
      <c r="A22" s="144"/>
      <c r="B22" s="148"/>
      <c r="C22" s="99" t="s">
        <v>78</v>
      </c>
      <c r="D22" s="66" t="e">
        <f>SUMIF(補助金支出一覧!#REF!,$C22,補助金支出一覧!#REF!)</f>
        <v>#REF!</v>
      </c>
      <c r="E22" s="70" t="e">
        <f t="shared" si="14"/>
        <v>#REF!</v>
      </c>
      <c r="F22" s="68">
        <v>58812</v>
      </c>
      <c r="G22" s="69" t="e">
        <f t="shared" si="15"/>
        <v>#REF!</v>
      </c>
      <c r="H22" s="66" t="e">
        <f>SUMIF(補助金支出一覧!#REF!,$C22,補助金支出一覧!#REF!)</f>
        <v>#REF!</v>
      </c>
      <c r="I22" s="70" t="e">
        <f t="shared" si="19"/>
        <v>#REF!</v>
      </c>
      <c r="J22" s="69">
        <f t="shared" si="17"/>
        <v>60855</v>
      </c>
      <c r="K22" s="69" t="e">
        <f t="shared" si="18"/>
        <v>#REF!</v>
      </c>
      <c r="L22" s="68">
        <v>15900</v>
      </c>
      <c r="M22" s="68">
        <v>44955</v>
      </c>
    </row>
    <row r="23" spans="1:13" x14ac:dyDescent="0.2">
      <c r="A23" s="144"/>
      <c r="B23" s="148"/>
      <c r="C23" s="99" t="s">
        <v>83</v>
      </c>
      <c r="D23" s="66" t="e">
        <f>SUMIF(補助金支出一覧!#REF!,$C23,補助金支出一覧!#REF!)</f>
        <v>#REF!</v>
      </c>
      <c r="E23" s="70" t="e">
        <f t="shared" si="14"/>
        <v>#REF!</v>
      </c>
      <c r="F23" s="68">
        <v>91621</v>
      </c>
      <c r="G23" s="69" t="e">
        <f t="shared" si="15"/>
        <v>#REF!</v>
      </c>
      <c r="H23" s="66" t="e">
        <f>SUMIF(補助金支出一覧!#REF!,$C23,補助金支出一覧!#REF!)</f>
        <v>#REF!</v>
      </c>
      <c r="I23" s="70" t="e">
        <f t="shared" si="19"/>
        <v>#REF!</v>
      </c>
      <c r="J23" s="69">
        <f t="shared" si="17"/>
        <v>97971</v>
      </c>
      <c r="K23" s="69" t="e">
        <f t="shared" si="18"/>
        <v>#REF!</v>
      </c>
      <c r="L23" s="68">
        <v>21200</v>
      </c>
      <c r="M23" s="68">
        <v>76771</v>
      </c>
    </row>
    <row r="24" spans="1:13" x14ac:dyDescent="0.2">
      <c r="A24" s="144"/>
      <c r="B24" s="148"/>
      <c r="C24" s="99" t="s">
        <v>79</v>
      </c>
      <c r="D24" s="66" t="e">
        <f>SUMIF(補助金支出一覧!#REF!,$C24,補助金支出一覧!#REF!)</f>
        <v>#REF!</v>
      </c>
      <c r="E24" s="70" t="e">
        <f t="shared" si="14"/>
        <v>#REF!</v>
      </c>
      <c r="F24" s="68">
        <v>28800</v>
      </c>
      <c r="G24" s="69" t="e">
        <f t="shared" si="15"/>
        <v>#REF!</v>
      </c>
      <c r="H24" s="66" t="e">
        <f>SUMIF(補助金支出一覧!#REF!,$C24,補助金支出一覧!#REF!)</f>
        <v>#REF!</v>
      </c>
      <c r="I24" s="70" t="e">
        <f t="shared" si="19"/>
        <v>#REF!</v>
      </c>
      <c r="J24" s="69">
        <f t="shared" si="17"/>
        <v>18400</v>
      </c>
      <c r="K24" s="69" t="e">
        <f t="shared" si="18"/>
        <v>#REF!</v>
      </c>
      <c r="L24" s="68">
        <v>0</v>
      </c>
      <c r="M24" s="68">
        <v>18400</v>
      </c>
    </row>
    <row r="25" spans="1:13" x14ac:dyDescent="0.2">
      <c r="A25" s="144"/>
      <c r="B25" s="148"/>
      <c r="C25" s="99" t="s">
        <v>68</v>
      </c>
      <c r="D25" s="66" t="e">
        <f>SUMIF(補助金支出一覧!#REF!,$C25,補助金支出一覧!#REF!)</f>
        <v>#REF!</v>
      </c>
      <c r="E25" s="70" t="e">
        <f t="shared" si="14"/>
        <v>#REF!</v>
      </c>
      <c r="F25" s="68">
        <v>43764</v>
      </c>
      <c r="G25" s="69" t="e">
        <f t="shared" si="15"/>
        <v>#REF!</v>
      </c>
      <c r="H25" s="66" t="e">
        <f>SUMIF(補助金支出一覧!#REF!,$C25,補助金支出一覧!#REF!)</f>
        <v>#REF!</v>
      </c>
      <c r="I25" s="70" t="e">
        <f t="shared" si="19"/>
        <v>#REF!</v>
      </c>
      <c r="J25" s="69">
        <f t="shared" si="17"/>
        <v>40763</v>
      </c>
      <c r="K25" s="69" t="e">
        <f t="shared" si="18"/>
        <v>#REF!</v>
      </c>
      <c r="L25" s="68">
        <v>5300</v>
      </c>
      <c r="M25" s="68">
        <v>35463</v>
      </c>
    </row>
    <row r="26" spans="1:13" x14ac:dyDescent="0.2">
      <c r="A26" s="144"/>
      <c r="B26" s="148"/>
      <c r="C26" s="99" t="s">
        <v>69</v>
      </c>
      <c r="D26" s="66" t="e">
        <f>SUMIF(補助金支出一覧!#REF!,$C26,補助金支出一覧!#REF!)</f>
        <v>#REF!</v>
      </c>
      <c r="E26" s="70" t="e">
        <f t="shared" si="14"/>
        <v>#REF!</v>
      </c>
      <c r="F26" s="68">
        <v>27439</v>
      </c>
      <c r="G26" s="69" t="e">
        <f t="shared" si="15"/>
        <v>#REF!</v>
      </c>
      <c r="H26" s="66" t="e">
        <f>SUMIF(補助金支出一覧!#REF!,$C26,補助金支出一覧!#REF!)</f>
        <v>#REF!</v>
      </c>
      <c r="I26" s="70" t="e">
        <f t="shared" si="19"/>
        <v>#REF!</v>
      </c>
      <c r="J26" s="69">
        <f t="shared" si="17"/>
        <v>26317</v>
      </c>
      <c r="K26" s="69" t="e">
        <f t="shared" si="18"/>
        <v>#REF!</v>
      </c>
      <c r="L26" s="68">
        <v>2120</v>
      </c>
      <c r="M26" s="68">
        <v>24197</v>
      </c>
    </row>
    <row r="27" spans="1:13" x14ac:dyDescent="0.2">
      <c r="A27" s="144"/>
      <c r="B27" s="148"/>
      <c r="C27" s="99" t="s">
        <v>80</v>
      </c>
      <c r="D27" s="66" t="e">
        <f>SUMIF(補助金支出一覧!#REF!,$C27,補助金支出一覧!#REF!)</f>
        <v>#REF!</v>
      </c>
      <c r="E27" s="70" t="e">
        <f t="shared" si="14"/>
        <v>#REF!</v>
      </c>
      <c r="F27" s="68">
        <v>49440</v>
      </c>
      <c r="G27" s="69" t="e">
        <f t="shared" si="15"/>
        <v>#REF!</v>
      </c>
      <c r="H27" s="66" t="e">
        <f>SUMIF(補助金支出一覧!#REF!,$C27,補助金支出一覧!#REF!)</f>
        <v>#REF!</v>
      </c>
      <c r="I27" s="70" t="e">
        <f t="shared" si="19"/>
        <v>#REF!</v>
      </c>
      <c r="J27" s="69">
        <f t="shared" si="17"/>
        <v>46598</v>
      </c>
      <c r="K27" s="69" t="e">
        <f t="shared" si="18"/>
        <v>#REF!</v>
      </c>
      <c r="L27" s="68">
        <v>1802</v>
      </c>
      <c r="M27" s="68">
        <v>44796</v>
      </c>
    </row>
    <row r="28" spans="1:13" x14ac:dyDescent="0.2">
      <c r="A28" s="144"/>
      <c r="B28" s="148"/>
      <c r="C28" s="99" t="s">
        <v>81</v>
      </c>
      <c r="D28" s="66" t="e">
        <f>SUMIF(補助金支出一覧!#REF!,$C28,補助金支出一覧!#REF!)</f>
        <v>#REF!</v>
      </c>
      <c r="E28" s="70" t="e">
        <f t="shared" si="14"/>
        <v>#REF!</v>
      </c>
      <c r="F28" s="68">
        <v>31350</v>
      </c>
      <c r="G28" s="69" t="e">
        <f t="shared" si="15"/>
        <v>#REF!</v>
      </c>
      <c r="H28" s="66" t="e">
        <f>SUMIF(補助金支出一覧!#REF!,$C28,補助金支出一覧!#REF!)</f>
        <v>#REF!</v>
      </c>
      <c r="I28" s="70" t="e">
        <f t="shared" si="19"/>
        <v>#REF!</v>
      </c>
      <c r="J28" s="69">
        <f t="shared" si="17"/>
        <v>38599</v>
      </c>
      <c r="K28" s="69" t="e">
        <f t="shared" si="18"/>
        <v>#REF!</v>
      </c>
      <c r="L28" s="68">
        <v>5300</v>
      </c>
      <c r="M28" s="68">
        <v>33299</v>
      </c>
    </row>
    <row r="29" spans="1:13" x14ac:dyDescent="0.2">
      <c r="A29" s="144"/>
      <c r="B29" s="148"/>
      <c r="C29" s="99" t="s">
        <v>70</v>
      </c>
      <c r="D29" s="66" t="e">
        <f>SUMIF(補助金支出一覧!#REF!,$C29,補助金支出一覧!#REF!)</f>
        <v>#REF!</v>
      </c>
      <c r="E29" s="70" t="e">
        <f t="shared" si="14"/>
        <v>#REF!</v>
      </c>
      <c r="F29" s="68">
        <v>25966</v>
      </c>
      <c r="G29" s="69" t="e">
        <f t="shared" si="15"/>
        <v>#REF!</v>
      </c>
      <c r="H29" s="66" t="e">
        <f>SUMIF(補助金支出一覧!#REF!,$C29,補助金支出一覧!#REF!)</f>
        <v>#REF!</v>
      </c>
      <c r="I29" s="70" t="e">
        <f t="shared" si="19"/>
        <v>#REF!</v>
      </c>
      <c r="J29" s="69">
        <f t="shared" si="17"/>
        <v>23000</v>
      </c>
      <c r="K29" s="69" t="e">
        <f t="shared" si="18"/>
        <v>#REF!</v>
      </c>
      <c r="L29" s="68">
        <v>0</v>
      </c>
      <c r="M29" s="68">
        <v>23000</v>
      </c>
    </row>
    <row r="30" spans="1:13" x14ac:dyDescent="0.2">
      <c r="A30" s="144"/>
      <c r="B30" s="148"/>
      <c r="C30" s="99" t="s">
        <v>71</v>
      </c>
      <c r="D30" s="66" t="e">
        <f>SUMIF(補助金支出一覧!#REF!,$C30,補助金支出一覧!#REF!)</f>
        <v>#REF!</v>
      </c>
      <c r="E30" s="70" t="e">
        <f t="shared" si="14"/>
        <v>#REF!</v>
      </c>
      <c r="F30" s="68">
        <v>40162</v>
      </c>
      <c r="G30" s="69" t="e">
        <f t="shared" si="15"/>
        <v>#REF!</v>
      </c>
      <c r="H30" s="66" t="e">
        <f>SUMIF(補助金支出一覧!#REF!,$C30,補助金支出一覧!#REF!)</f>
        <v>#REF!</v>
      </c>
      <c r="I30" s="70" t="e">
        <f t="shared" si="19"/>
        <v>#REF!</v>
      </c>
      <c r="J30" s="69">
        <f t="shared" si="17"/>
        <v>50797</v>
      </c>
      <c r="K30" s="69" t="e">
        <f t="shared" si="18"/>
        <v>#REF!</v>
      </c>
      <c r="L30" s="68">
        <v>10600</v>
      </c>
      <c r="M30" s="68">
        <v>40197</v>
      </c>
    </row>
    <row r="31" spans="1:13" x14ac:dyDescent="0.2">
      <c r="A31" s="144"/>
      <c r="B31" s="148"/>
      <c r="C31" s="99" t="s">
        <v>87</v>
      </c>
      <c r="D31" s="66" t="e">
        <f>SUMIF(補助金支出一覧!#REF!,$C31,補助金支出一覧!#REF!)</f>
        <v>#REF!</v>
      </c>
      <c r="E31" s="74" t="e">
        <f t="shared" si="14"/>
        <v>#REF!</v>
      </c>
      <c r="F31" s="68">
        <v>42470</v>
      </c>
      <c r="G31" s="69" t="e">
        <f t="shared" si="15"/>
        <v>#REF!</v>
      </c>
      <c r="H31" s="66" t="e">
        <f>SUMIF(補助金支出一覧!#REF!,$C31,補助金支出一覧!#REF!)</f>
        <v>#REF!</v>
      </c>
      <c r="I31" s="70" t="e">
        <f t="shared" si="19"/>
        <v>#REF!</v>
      </c>
      <c r="J31" s="69">
        <f t="shared" si="17"/>
        <v>47584</v>
      </c>
      <c r="K31" s="69" t="e">
        <f t="shared" si="18"/>
        <v>#REF!</v>
      </c>
      <c r="L31" s="68">
        <v>7300</v>
      </c>
      <c r="M31" s="68">
        <v>40284</v>
      </c>
    </row>
    <row r="32" spans="1:13" x14ac:dyDescent="0.2">
      <c r="A32" s="144"/>
      <c r="B32" s="148"/>
      <c r="C32" s="99" t="s">
        <v>88</v>
      </c>
      <c r="D32" s="66" t="e">
        <f>SUMIF(補助金支出一覧!#REF!,$C32,補助金支出一覧!#REF!)</f>
        <v>#REF!</v>
      </c>
      <c r="E32" s="70" t="e">
        <f t="shared" si="14"/>
        <v>#REF!</v>
      </c>
      <c r="F32" s="68">
        <v>45766</v>
      </c>
      <c r="G32" s="69" t="e">
        <f t="shared" si="15"/>
        <v>#REF!</v>
      </c>
      <c r="H32" s="66" t="e">
        <f>SUMIF(補助金支出一覧!#REF!,$C32,補助金支出一覧!#REF!)</f>
        <v>#REF!</v>
      </c>
      <c r="I32" s="70" t="e">
        <f t="shared" si="19"/>
        <v>#REF!</v>
      </c>
      <c r="J32" s="69">
        <f t="shared" si="17"/>
        <v>45222</v>
      </c>
      <c r="K32" s="69" t="e">
        <f t="shared" si="18"/>
        <v>#REF!</v>
      </c>
      <c r="L32" s="68">
        <v>0</v>
      </c>
      <c r="M32" s="68">
        <v>45222</v>
      </c>
    </row>
    <row r="33" spans="1:13" x14ac:dyDescent="0.2">
      <c r="A33" s="144"/>
      <c r="B33" s="148"/>
      <c r="C33" s="99" t="s">
        <v>72</v>
      </c>
      <c r="D33" s="66" t="e">
        <f>SUMIF(補助金支出一覧!#REF!,$C33,補助金支出一覧!#REF!)</f>
        <v>#REF!</v>
      </c>
      <c r="E33" s="70" t="e">
        <f t="shared" si="14"/>
        <v>#REF!</v>
      </c>
      <c r="F33" s="68">
        <v>52402</v>
      </c>
      <c r="G33" s="69" t="e">
        <f t="shared" si="15"/>
        <v>#REF!</v>
      </c>
      <c r="H33" s="66" t="e">
        <f>SUMIF(補助金支出一覧!#REF!,$C33,補助金支出一覧!#REF!)</f>
        <v>#REF!</v>
      </c>
      <c r="I33" s="70" t="e">
        <f t="shared" si="19"/>
        <v>#REF!</v>
      </c>
      <c r="J33" s="69">
        <f t="shared" si="17"/>
        <v>63782</v>
      </c>
      <c r="K33" s="69" t="e">
        <f t="shared" si="18"/>
        <v>#REF!</v>
      </c>
      <c r="L33" s="68">
        <v>11682</v>
      </c>
      <c r="M33" s="68">
        <v>52100</v>
      </c>
    </row>
    <row r="34" spans="1:13" x14ac:dyDescent="0.2">
      <c r="A34" s="144"/>
      <c r="B34" s="149"/>
      <c r="C34" s="99" t="s">
        <v>82</v>
      </c>
      <c r="D34" s="66" t="e">
        <f>SUMIF(補助金支出一覧!#REF!,$C34,補助金支出一覧!#REF!)</f>
        <v>#REF!</v>
      </c>
      <c r="E34" s="70" t="e">
        <f t="shared" si="14"/>
        <v>#REF!</v>
      </c>
      <c r="F34" s="68">
        <v>81397</v>
      </c>
      <c r="G34" s="69" t="e">
        <f t="shared" si="15"/>
        <v>#REF!</v>
      </c>
      <c r="H34" s="66" t="e">
        <f>SUMIF(補助金支出一覧!#REF!,$C34,補助金支出一覧!#REF!)</f>
        <v>#REF!</v>
      </c>
      <c r="I34" s="70" t="e">
        <f t="shared" si="19"/>
        <v>#REF!</v>
      </c>
      <c r="J34" s="69">
        <f t="shared" si="17"/>
        <v>61184</v>
      </c>
      <c r="K34" s="69" t="e">
        <f t="shared" si="18"/>
        <v>#REF!</v>
      </c>
      <c r="L34" s="68">
        <v>10600</v>
      </c>
      <c r="M34" s="68">
        <v>50584</v>
      </c>
    </row>
    <row r="35" spans="1:13" x14ac:dyDescent="0.2">
      <c r="A35" s="144"/>
      <c r="B35" s="136" t="s">
        <v>56</v>
      </c>
      <c r="C35" s="137"/>
      <c r="D35" s="66" t="e">
        <f>SUMIF(補助金支出一覧!#REF!,$B35,補助金支出一覧!#REF!)</f>
        <v>#REF!</v>
      </c>
      <c r="E35" s="70" t="e">
        <f t="shared" si="14"/>
        <v>#REF!</v>
      </c>
      <c r="F35" s="68">
        <v>8071923</v>
      </c>
      <c r="G35" s="69" t="e">
        <f t="shared" si="15"/>
        <v>#REF!</v>
      </c>
      <c r="H35" s="66" t="e">
        <f>SUMIF(補助金支出一覧!#REF!,$B35,補助金支出一覧!#REF!)</f>
        <v>#REF!</v>
      </c>
      <c r="I35" s="70" t="e">
        <f t="shared" ref="I35:I37" si="20">ROUND(H35/1000,1)</f>
        <v>#REF!</v>
      </c>
      <c r="J35" s="69">
        <f t="shared" si="17"/>
        <v>8111302</v>
      </c>
      <c r="K35" s="69" t="e">
        <f t="shared" si="18"/>
        <v>#REF!</v>
      </c>
      <c r="L35" s="68">
        <v>2361443</v>
      </c>
      <c r="M35" s="68">
        <v>5749859</v>
      </c>
    </row>
    <row r="36" spans="1:13" x14ac:dyDescent="0.2">
      <c r="A36" s="144"/>
      <c r="B36" s="136" t="s">
        <v>57</v>
      </c>
      <c r="C36" s="137"/>
      <c r="D36" s="66" t="e">
        <f>SUMIF(補助金支出一覧!#REF!,$B36,補助金支出一覧!#REF!)</f>
        <v>#REF!</v>
      </c>
      <c r="E36" s="70" t="e">
        <f t="shared" si="14"/>
        <v>#REF!</v>
      </c>
      <c r="F36" s="68">
        <v>133245</v>
      </c>
      <c r="G36" s="69" t="e">
        <f t="shared" si="15"/>
        <v>#REF!</v>
      </c>
      <c r="H36" s="66" t="e">
        <f>SUMIF(補助金支出一覧!#REF!,$B36,補助金支出一覧!#REF!)</f>
        <v>#REF!</v>
      </c>
      <c r="I36" s="70" t="e">
        <f t="shared" si="20"/>
        <v>#REF!</v>
      </c>
      <c r="J36" s="69">
        <f t="shared" si="17"/>
        <v>351810</v>
      </c>
      <c r="K36" s="69" t="e">
        <f t="shared" si="18"/>
        <v>#REF!</v>
      </c>
      <c r="L36" s="68">
        <v>0</v>
      </c>
      <c r="M36" s="68">
        <v>351810</v>
      </c>
    </row>
    <row r="37" spans="1:13" x14ac:dyDescent="0.2">
      <c r="A37" s="144"/>
      <c r="B37" s="136" t="s">
        <v>93</v>
      </c>
      <c r="C37" s="137"/>
      <c r="D37" s="66" t="e">
        <f>SUMIF(補助金支出一覧!#REF!,$B37,補助金支出一覧!#REF!)</f>
        <v>#REF!</v>
      </c>
      <c r="E37" s="70" t="e">
        <f t="shared" si="14"/>
        <v>#REF!</v>
      </c>
      <c r="F37" s="68">
        <v>9949507</v>
      </c>
      <c r="G37" s="69" t="e">
        <f t="shared" si="15"/>
        <v>#REF!</v>
      </c>
      <c r="H37" s="66" t="e">
        <f>SUMIF(補助金支出一覧!#REF!,$B37,補助金支出一覧!#REF!)</f>
        <v>#REF!</v>
      </c>
      <c r="I37" s="70" t="e">
        <f t="shared" si="20"/>
        <v>#REF!</v>
      </c>
      <c r="J37" s="69">
        <f t="shared" si="17"/>
        <v>10834634</v>
      </c>
      <c r="K37" s="69" t="e">
        <f t="shared" si="18"/>
        <v>#REF!</v>
      </c>
      <c r="L37" s="68">
        <v>53388</v>
      </c>
      <c r="M37" s="68">
        <v>10781246</v>
      </c>
    </row>
    <row r="38" spans="1:13" x14ac:dyDescent="0.2">
      <c r="A38" s="144"/>
      <c r="B38" s="136" t="s">
        <v>58</v>
      </c>
      <c r="C38" s="137"/>
      <c r="D38" s="66" t="e">
        <f>SUMIF(補助金支出一覧!#REF!,$B38,補助金支出一覧!#REF!)</f>
        <v>#REF!</v>
      </c>
      <c r="E38" s="70" t="e">
        <f t="shared" si="14"/>
        <v>#REF!</v>
      </c>
      <c r="F38" s="68">
        <v>21290</v>
      </c>
      <c r="G38" s="69" t="e">
        <f t="shared" si="15"/>
        <v>#REF!</v>
      </c>
      <c r="H38" s="66" t="e">
        <f>SUMIF(補助金支出一覧!#REF!,$B38,補助金支出一覧!#REF!)</f>
        <v>#REF!</v>
      </c>
      <c r="I38" s="70" t="e">
        <f t="shared" ref="I38:I42" si="21">ROUND(H38/1000,1)</f>
        <v>#REF!</v>
      </c>
      <c r="J38" s="69">
        <f t="shared" si="17"/>
        <v>159924</v>
      </c>
      <c r="K38" s="69" t="e">
        <f t="shared" si="18"/>
        <v>#REF!</v>
      </c>
      <c r="L38" s="68">
        <v>0</v>
      </c>
      <c r="M38" s="68">
        <v>159924</v>
      </c>
    </row>
    <row r="39" spans="1:13" x14ac:dyDescent="0.2">
      <c r="A39" s="144"/>
      <c r="B39" s="136" t="s">
        <v>94</v>
      </c>
      <c r="C39" s="137"/>
      <c r="D39" s="66" t="e">
        <f>SUMIF(補助金支出一覧!#REF!,$B39,補助金支出一覧!#REF!)</f>
        <v>#REF!</v>
      </c>
      <c r="E39" s="70" t="e">
        <f t="shared" si="14"/>
        <v>#REF!</v>
      </c>
      <c r="F39" s="68">
        <v>4577283</v>
      </c>
      <c r="G39" s="69" t="e">
        <f t="shared" si="15"/>
        <v>#REF!</v>
      </c>
      <c r="H39" s="66" t="e">
        <f>SUMIF(補助金支出一覧!#REF!,$B39,補助金支出一覧!#REF!)</f>
        <v>#REF!</v>
      </c>
      <c r="I39" s="70" t="e">
        <f t="shared" si="21"/>
        <v>#REF!</v>
      </c>
      <c r="J39" s="69">
        <f t="shared" si="17"/>
        <v>5729410</v>
      </c>
      <c r="K39" s="69" t="e">
        <f t="shared" si="18"/>
        <v>#REF!</v>
      </c>
      <c r="L39" s="68">
        <v>253666</v>
      </c>
      <c r="M39" s="68">
        <v>5475744</v>
      </c>
    </row>
    <row r="40" spans="1:13" x14ac:dyDescent="0.2">
      <c r="A40" s="144"/>
      <c r="B40" s="136" t="s">
        <v>59</v>
      </c>
      <c r="C40" s="137"/>
      <c r="D40" s="66" t="e">
        <f>SUMIF(補助金支出一覧!#REF!,$B40,補助金支出一覧!#REF!)</f>
        <v>#REF!</v>
      </c>
      <c r="E40" s="70" t="e">
        <f t="shared" si="14"/>
        <v>#REF!</v>
      </c>
      <c r="F40" s="68">
        <v>16908</v>
      </c>
      <c r="G40" s="69" t="e">
        <f t="shared" si="15"/>
        <v>#REF!</v>
      </c>
      <c r="H40" s="66" t="e">
        <f>SUMIF(補助金支出一覧!#REF!,$B40,補助金支出一覧!#REF!)</f>
        <v>#REF!</v>
      </c>
      <c r="I40" s="70" t="e">
        <f t="shared" si="21"/>
        <v>#REF!</v>
      </c>
      <c r="J40" s="69">
        <f t="shared" si="17"/>
        <v>11133</v>
      </c>
      <c r="K40" s="69" t="e">
        <f t="shared" si="18"/>
        <v>#REF!</v>
      </c>
      <c r="L40" s="68">
        <v>0</v>
      </c>
      <c r="M40" s="68">
        <v>11133</v>
      </c>
    </row>
    <row r="41" spans="1:13" x14ac:dyDescent="0.2">
      <c r="A41" s="145"/>
      <c r="B41" s="136" t="s">
        <v>60</v>
      </c>
      <c r="C41" s="137"/>
      <c r="D41" s="66" t="e">
        <f>SUMIF(補助金支出一覧!#REF!,$B41,補助金支出一覧!#REF!)</f>
        <v>#REF!</v>
      </c>
      <c r="E41" s="70" t="e">
        <f t="shared" si="14"/>
        <v>#REF!</v>
      </c>
      <c r="F41" s="68">
        <v>0</v>
      </c>
      <c r="G41" s="69" t="e">
        <f t="shared" si="15"/>
        <v>#REF!</v>
      </c>
      <c r="H41" s="66" t="e">
        <f>SUMIF(補助金支出一覧!#REF!,$B41,補助金支出一覧!#REF!)</f>
        <v>#REF!</v>
      </c>
      <c r="I41" s="70" t="e">
        <f t="shared" si="21"/>
        <v>#REF!</v>
      </c>
      <c r="J41" s="69">
        <f t="shared" si="17"/>
        <v>0</v>
      </c>
      <c r="K41" s="69" t="e">
        <f t="shared" si="18"/>
        <v>#REF!</v>
      </c>
      <c r="L41" s="68">
        <v>0</v>
      </c>
      <c r="M41" s="68"/>
    </row>
    <row r="42" spans="1:13" ht="13.5" thickBot="1" x14ac:dyDescent="0.25">
      <c r="A42" s="146"/>
      <c r="B42" s="138" t="s">
        <v>61</v>
      </c>
      <c r="C42" s="139"/>
      <c r="D42" s="66" t="e">
        <f>SUMIF(補助金支出一覧!#REF!,$B42,補助金支出一覧!#REF!)</f>
        <v>#REF!</v>
      </c>
      <c r="E42" s="67" t="e">
        <f t="shared" si="14"/>
        <v>#REF!</v>
      </c>
      <c r="F42" s="75">
        <v>2985104</v>
      </c>
      <c r="G42" s="69" t="e">
        <f t="shared" si="15"/>
        <v>#REF!</v>
      </c>
      <c r="H42" s="66" t="e">
        <f>SUMIF(補助金支出一覧!#REF!,$B42,補助金支出一覧!#REF!)</f>
        <v>#REF!</v>
      </c>
      <c r="I42" s="70" t="e">
        <f t="shared" si="21"/>
        <v>#REF!</v>
      </c>
      <c r="J42" s="69">
        <f t="shared" si="17"/>
        <v>3218724</v>
      </c>
      <c r="K42" s="69" t="e">
        <f t="shared" si="18"/>
        <v>#REF!</v>
      </c>
      <c r="L42" s="75">
        <v>135338</v>
      </c>
      <c r="M42" s="75">
        <v>3083386</v>
      </c>
    </row>
    <row r="43" spans="1:13" ht="13.5" thickBot="1" x14ac:dyDescent="0.25">
      <c r="A43" s="140" t="s">
        <v>95</v>
      </c>
      <c r="B43" s="141"/>
      <c r="C43" s="141"/>
      <c r="D43" s="76"/>
      <c r="E43" s="77"/>
      <c r="F43" s="78"/>
      <c r="G43" s="79"/>
      <c r="H43" s="92"/>
      <c r="I43" s="92"/>
      <c r="J43" s="92"/>
      <c r="K43" s="92"/>
      <c r="L43" s="78"/>
      <c r="M43" s="78"/>
    </row>
    <row r="44" spans="1:13" x14ac:dyDescent="0.2">
      <c r="D44" s="94" t="s">
        <v>96</v>
      </c>
      <c r="E44" s="100" t="e">
        <f>補助金支出一覧!#REF!/1000</f>
        <v>#REF!</v>
      </c>
      <c r="H44" s="94" t="s">
        <v>96</v>
      </c>
      <c r="I44" s="100" t="e">
        <f>補助金支出一覧!#REF!/1000</f>
        <v>#REF!</v>
      </c>
    </row>
    <row r="45" spans="1:13" x14ac:dyDescent="0.2">
      <c r="D45" s="94" t="s">
        <v>97</v>
      </c>
      <c r="E45" s="100" t="e">
        <f>E44-E4</f>
        <v>#REF!</v>
      </c>
      <c r="F45" s="101"/>
      <c r="H45" s="94" t="s">
        <v>97</v>
      </c>
      <c r="I45" s="100" t="e">
        <f>I44-I4</f>
        <v>#REF!</v>
      </c>
      <c r="L45" s="101"/>
      <c r="M45" s="101"/>
    </row>
    <row r="46" spans="1:13" x14ac:dyDescent="0.2">
      <c r="H46" s="94"/>
    </row>
    <row r="47" spans="1:13" x14ac:dyDescent="0.2">
      <c r="H47" s="94"/>
    </row>
    <row r="48" spans="1:13" x14ac:dyDescent="0.2">
      <c r="H48" s="94"/>
    </row>
    <row r="49" spans="8:8" x14ac:dyDescent="0.2">
      <c r="H49" s="94"/>
    </row>
    <row r="458" spans="1:27" s="103" customFormat="1" ht="75.25" customHeight="1" x14ac:dyDescent="0.2">
      <c r="A458" s="80" t="s">
        <v>70</v>
      </c>
      <c r="B458" s="81"/>
      <c r="C458" s="82" t="s">
        <v>84</v>
      </c>
      <c r="D458" s="81">
        <v>450</v>
      </c>
      <c r="E458" s="83" t="s">
        <v>85</v>
      </c>
      <c r="F458" s="84" t="s">
        <v>86</v>
      </c>
      <c r="G458" s="85" t="e">
        <f>#REF!+#REF!</f>
        <v>#REF!</v>
      </c>
      <c r="H458" s="85"/>
      <c r="I458" s="85"/>
      <c r="J458" s="85"/>
      <c r="K458" s="85"/>
      <c r="L458" s="84" t="s">
        <v>86</v>
      </c>
      <c r="M458" s="86">
        <v>0</v>
      </c>
      <c r="N458" s="87">
        <v>0</v>
      </c>
      <c r="O458" s="87">
        <v>0</v>
      </c>
      <c r="P458" s="87">
        <v>0</v>
      </c>
      <c r="Q458" s="87">
        <v>0</v>
      </c>
      <c r="R458" s="88">
        <v>0</v>
      </c>
      <c r="S458" s="55"/>
      <c r="T458" s="55"/>
      <c r="U458" s="89">
        <f t="shared" ref="U458:V458" si="22">Q458+S458</f>
        <v>0</v>
      </c>
      <c r="V458" s="90">
        <f t="shared" si="22"/>
        <v>0</v>
      </c>
      <c r="W458" s="82"/>
      <c r="X458" s="83"/>
      <c r="Y458" s="102" t="str">
        <f t="shared" ref="Y458" si="23">IF(Q458&lt;O458,"効果額下がってる！","○")</f>
        <v>○</v>
      </c>
      <c r="Z458" s="80" t="s">
        <v>52</v>
      </c>
      <c r="AA458" s="91" t="s">
        <v>98</v>
      </c>
    </row>
  </sheetData>
  <customSheetViews>
    <customSheetView guid="{4FA3AD9B-1298-4C96-AD3F-A54B405485B0}" state="hidden" topLeftCell="A22">
      <selection activeCell="H41" sqref="H41"/>
      <pageMargins left="0.70866141732283472" right="0.70866141732283472" top="0.74803149606299213" bottom="0.74803149606299213" header="0.31496062992125984" footer="0.31496062992125984"/>
      <pageSetup paperSize="9" scale="70" orientation="landscape" r:id="rId1"/>
    </customSheetView>
    <customSheetView guid="{BABE49F0-6EF1-4B82-946E-A16E6E202E91}" state="hidden" topLeftCell="A22">
      <selection activeCell="H41" sqref="H41"/>
      <pageMargins left="0.70866141732283472" right="0.70866141732283472" top="0.74803149606299213" bottom="0.74803149606299213" header="0.31496062992125984" footer="0.31496062992125984"/>
      <pageSetup paperSize="9" scale="70" orientation="landscape" r:id="rId2"/>
    </customSheetView>
    <customSheetView guid="{866F98CE-B449-4C80-80CD-897DBB025239}" state="hidden" topLeftCell="A22">
      <selection activeCell="H41" sqref="H41"/>
      <pageMargins left="0.70866141732283472" right="0.70866141732283472" top="0.74803149606299213" bottom="0.74803149606299213" header="0.31496062992125984" footer="0.31496062992125984"/>
      <pageSetup paperSize="9" scale="70" orientation="landscape" r:id="rId3"/>
    </customSheetView>
    <customSheetView guid="{1E2933A3-7908-4D15-BE44-27C74903096F}" topLeftCell="A25">
      <selection activeCell="I43" sqref="I43"/>
      <pageMargins left="0.70866141732283472" right="0.70866141732283472" top="0.74803149606299213" bottom="0.74803149606299213" header="0.31496062992125984" footer="0.31496062992125984"/>
      <pageSetup paperSize="9" scale="70" orientation="landscape" r:id="rId4"/>
    </customSheetView>
    <customSheetView guid="{D5B9F501-40C2-485D-A8DD-76C9AFDA146B}" showPageBreaks="1" topLeftCell="A25">
      <selection activeCell="G46" sqref="G46"/>
      <pageMargins left="0.70866141732283472" right="0.70866141732283472" top="0.74803149606299213" bottom="0.74803149606299213" header="0.31496062992125984" footer="0.31496062992125984"/>
      <pageSetup paperSize="9" scale="70" orientation="landscape" r:id="rId5"/>
    </customSheetView>
    <customSheetView guid="{E1A46B07-D6D8-4219-B694-3633A690E562}" state="hidden" topLeftCell="A22">
      <selection activeCell="H41" sqref="H41"/>
      <pageMargins left="0.70866141732283472" right="0.70866141732283472" top="0.74803149606299213" bottom="0.74803149606299213" header="0.31496062992125984" footer="0.31496062992125984"/>
      <pageSetup paperSize="9" scale="70" orientation="landscape" r:id="rId6"/>
    </customSheetView>
    <customSheetView guid="{240C352A-D6EF-4728-9219-DD6B528CE022}" state="hidden" topLeftCell="A22">
      <selection activeCell="H41" sqref="H41"/>
      <pageMargins left="0.70866141732283472" right="0.70866141732283472" top="0.74803149606299213" bottom="0.74803149606299213" header="0.31496062992125984" footer="0.31496062992125984"/>
      <pageSetup paperSize="9" scale="70" orientation="landscape" r:id="rId7"/>
    </customSheetView>
    <customSheetView guid="{5A027B3F-4BDA-4D5B-99A1-C2E547422488}" state="hidden" topLeftCell="A22">
      <selection activeCell="H41" sqref="H41"/>
      <pageMargins left="0.70866141732283472" right="0.70866141732283472" top="0.74803149606299213" bottom="0.74803149606299213" header="0.31496062992125984" footer="0.31496062992125984"/>
      <pageSetup paperSize="9" scale="70" orientation="landscape" r:id="rId8"/>
    </customSheetView>
    <customSheetView guid="{262EDA3B-7785-4483-8C7E-BCBD0D6A995B}" state="hidden" topLeftCell="A22">
      <selection activeCell="H41" sqref="H41"/>
      <pageMargins left="0.70866141732283472" right="0.70866141732283472" top="0.74803149606299213" bottom="0.74803149606299213" header="0.31496062992125984" footer="0.31496062992125984"/>
      <pageSetup paperSize="9" scale="70" orientation="landscape" r:id="rId9"/>
    </customSheetView>
    <customSheetView guid="{315230D8-F0E9-48EF-90D6-9C6D7FFE9006}" state="hidden" topLeftCell="A22">
      <selection activeCell="H41" sqref="H41"/>
      <pageMargins left="0.70866141732283472" right="0.70866141732283472" top="0.74803149606299213" bottom="0.74803149606299213" header="0.31496062992125984" footer="0.31496062992125984"/>
      <pageSetup paperSize="9" scale="70" orientation="landscape" r:id="rId10"/>
    </customSheetView>
    <customSheetView guid="{99E3FE3A-7B49-48B4-BEFD-0DD64952A046}" state="hidden" topLeftCell="A22">
      <selection activeCell="H41" sqref="H41"/>
      <pageMargins left="0.70866141732283472" right="0.70866141732283472" top="0.74803149606299213" bottom="0.74803149606299213" header="0.31496062992125984" footer="0.31496062992125984"/>
      <pageSetup paperSize="9" scale="70" orientation="landscape" r:id="rId11"/>
    </customSheetView>
    <customSheetView guid="{9FF3767D-B5E2-4274-8C91-D6BE67029FF6}" state="hidden" topLeftCell="A22">
      <selection activeCell="H41" sqref="H41"/>
      <pageMargins left="0.70866141732283472" right="0.70866141732283472" top="0.74803149606299213" bottom="0.74803149606299213" header="0.31496062992125984" footer="0.31496062992125984"/>
      <pageSetup paperSize="9" scale="70" orientation="landscape" r:id="rId12"/>
    </customSheetView>
    <customSheetView guid="{89CFD966-126F-414B-94EC-2C1358CF5DA9}" state="hidden" topLeftCell="A22">
      <selection activeCell="H41" sqref="H41"/>
      <pageMargins left="0.70866141732283472" right="0.70866141732283472" top="0.74803149606299213" bottom="0.74803149606299213" header="0.31496062992125984" footer="0.31496062992125984"/>
      <pageSetup paperSize="9" scale="70" orientation="landscape" r:id="rId13"/>
    </customSheetView>
  </customSheetViews>
  <mergeCells count="20">
    <mergeCell ref="B7:C7"/>
    <mergeCell ref="A1:M1"/>
    <mergeCell ref="A3:C3"/>
    <mergeCell ref="A4:C4"/>
    <mergeCell ref="B5:C5"/>
    <mergeCell ref="B6:C6"/>
    <mergeCell ref="B41:C41"/>
    <mergeCell ref="B42:C42"/>
    <mergeCell ref="A43:C43"/>
    <mergeCell ref="B9:C9"/>
    <mergeCell ref="A8:A42"/>
    <mergeCell ref="B8:C8"/>
    <mergeCell ref="B10:C10"/>
    <mergeCell ref="B11:B34"/>
    <mergeCell ref="B35:C35"/>
    <mergeCell ref="B36:C36"/>
    <mergeCell ref="B37:C37"/>
    <mergeCell ref="B38:C38"/>
    <mergeCell ref="B39:C39"/>
    <mergeCell ref="B40:C40"/>
  </mergeCells>
  <phoneticPr fontId="2"/>
  <dataValidations disablePrompts="1" count="3">
    <dataValidation type="list" allowBlank="1" showInputMessage="1" showErrorMessage="1" sqref="Z458" xr:uid="{00000000-0002-0000-0300-000000000000}">
      <formula1>"PT,AP,その他,"</formula1>
    </dataValidation>
    <dataValidation type="list" allowBlank="1" showInputMessage="1" showErrorMessage="1" sqref="AA458" xr:uid="{00000000-0002-0000-0300-000001000000}">
      <formula1>"1億円以上（団体）,１億円以上（見直し）,1億円以上（その他）,団体ア廃止,団体イ宝くじ,その他ア廃止,その他イ事業補助等へ転換,ウその他の見直し,24～新規,"</formula1>
    </dataValidation>
    <dataValidation type="list" allowBlank="1" showInputMessage="1" showErrorMessage="1" sqref="W458" xr:uid="{00000000-0002-0000-0300-000002000000}">
      <formula1>"存続,見直し,廃止"</formula1>
    </dataValidation>
  </dataValidations>
  <pageMargins left="0.70866141732283472" right="0.70866141732283472" top="0.74803149606299213" bottom="0.74803149606299213" header="0.31496062992125984" footer="0.31496062992125984"/>
  <pageSetup paperSize="9" scale="70" orientation="landscape" r:id="rId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【（仮）作業シート】見直し集計</vt:lpstr>
      <vt:lpstr>表紙</vt:lpstr>
      <vt:lpstr>補助金支出一覧</vt:lpstr>
      <vt:lpstr>積上（補助金）</vt:lpstr>
      <vt:lpstr>表紙!Print_Area</vt:lpstr>
      <vt:lpstr>補助金支出一覧!Print_Area</vt:lpstr>
      <vt:lpstr>補助金支出一覧!Print_Titles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2022-07-01T05:54:54Z</cp:lastPrinted>
  <dcterms:created xsi:type="dcterms:W3CDTF">1997-01-08T22:48:59Z</dcterms:created>
  <dcterms:modified xsi:type="dcterms:W3CDTF">2025-10-10T07:01:23Z</dcterms:modified>
</cp:coreProperties>
</file>