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ユーザ作業用フォルダ\001　総務課\005 用度\008  照会等\R4\財政局\10.12〆　（10.21公表）令和3年度補助金支出一覧、貸付金一覧及び委託料支出一覧の公表について\02_公表用\"/>
    </mc:Choice>
  </mc:AlternateContent>
  <bookViews>
    <workbookView xWindow="0" yWindow="0" windowWidth="17085" windowHeight="6330" tabRatio="641" firstSheet="2" activeTab="2"/>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補助金支出一覧!$A$5:$R$9</definedName>
    <definedName name="_xlnm.Print_Area" localSheetId="1">表紙!$A$1:$A$14</definedName>
    <definedName name="_xlnm.Print_Area" localSheetId="2">補助金支出一覧!$A$1:$J$10</definedName>
    <definedName name="_xlnm.Print_Titles" localSheetId="2">補助金支出一覧!$A:$C,補助金支出一覧!$3:$6</definedName>
    <definedName name="Z_012C45CF_4954_4AED_A0AD_E584DC291F50_.wvu.FilterData" localSheetId="2" hidden="1">補助金支出一覧!$A$6:$I$9</definedName>
    <definedName name="Z_0243E130_1B36_46DD_90C3_808EEC339668_.wvu.FilterData" localSheetId="2" hidden="1">補助金支出一覧!$A$6:$I$9</definedName>
    <definedName name="Z_02582FD4_22F5_45D4_89DD_F12122EDCA8D_.wvu.Cols" localSheetId="2" hidden="1">補助金支出一覧!#REF!</definedName>
    <definedName name="Z_02582FD4_22F5_45D4_89DD_F12122EDCA8D_.wvu.FilterData" localSheetId="2" hidden="1">補助金支出一覧!$A$3:$I$9</definedName>
    <definedName name="Z_02582FD4_22F5_45D4_89DD_F12122EDCA8D_.wvu.PrintArea" localSheetId="2" hidden="1">補助金支出一覧!$A$1:$I$9</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補助金支出一覧!$A$3:$I$9</definedName>
    <definedName name="Z_0278E81E_B992_4858_B1F1_C546269A93CE_.wvu.PrintArea" localSheetId="2" hidden="1">補助金支出一覧!$A$1:$I$9</definedName>
    <definedName name="Z_0278E81E_B992_4858_B1F1_C546269A93CE_.wvu.PrintTitles" localSheetId="2" hidden="1">補助金支出一覧!$A:$C,補助金支出一覧!$1:$6</definedName>
    <definedName name="Z_0B274627_DAC6_4C3E_BADC_A5F75D74D35C_.wvu.FilterData" localSheetId="2" hidden="1">補助金支出一覧!$A$6:$I$9</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補助金支出一覧!$A$1:$I$9</definedName>
    <definedName name="Z_0B74C060_4A33_4431_9DFE_1F231A63AF57_.wvu.PrintTitles" localSheetId="2" hidden="1">補助金支出一覧!$A:$C,補助金支出一覧!$1:$6</definedName>
    <definedName name="Z_0C01144D_7C18_4EBC_809D_CD9A6873B9A4_.wvu.FilterData" localSheetId="2" hidden="1">補助金支出一覧!$A$3:$I$9</definedName>
    <definedName name="Z_0E30B0DE_AD5F_44EF_861F_40F0A55498E0_.wvu.FilterData" localSheetId="2" hidden="1">補助金支出一覧!$A$6:$I$9</definedName>
    <definedName name="Z_109441FB_5D27_4261_97F8_D74F3C56EAAC_.wvu.FilterData" localSheetId="2" hidden="1">補助金支出一覧!$A$3:$I$9</definedName>
    <definedName name="Z_1264F02F_6FAC_4AC1_9B42_7B26185B586F_.wvu.FilterData" localSheetId="2" hidden="1">補助金支出一覧!$A$6:$I$9</definedName>
    <definedName name="Z_1ACC0038_298A_4F81_98A5_674304C957A4_.wvu.Cols" localSheetId="2" hidden="1">補助金支出一覧!#REF!</definedName>
    <definedName name="Z_1ACC0038_298A_4F81_98A5_674304C957A4_.wvu.FilterData" localSheetId="2" hidden="1">補助金支出一覧!$A$3:$I$9</definedName>
    <definedName name="Z_1ACC0038_298A_4F81_98A5_674304C957A4_.wvu.PrintArea" localSheetId="2" hidden="1">補助金支出一覧!$A$1:$I$9</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補助金支出一覧!$A$6:$XCD$9</definedName>
    <definedName name="Z_1E2933A3_7908_4D15_BE44_27C74903096F_.wvu.PrintArea" localSheetId="1" hidden="1">表紙!$A$1:$A$14</definedName>
    <definedName name="Z_1E2933A3_7908_4D15_BE44_27C74903096F_.wvu.PrintArea" localSheetId="2" hidden="1">補助金支出一覧!$A$1:$I$9</definedName>
    <definedName name="Z_1E2933A3_7908_4D15_BE44_27C74903096F_.wvu.PrintTitles" localSheetId="2" hidden="1">補助金支出一覧!$A:$C,補助金支出一覧!$3:$6</definedName>
    <definedName name="Z_240C352A_D6EF_4728_9219_DD6B528CE022_.wvu.FilterData" localSheetId="2" hidden="1">補助金支出一覧!#REF!</definedName>
    <definedName name="Z_240C352A_D6EF_4728_9219_DD6B528CE022_.wvu.PrintArea" localSheetId="1" hidden="1">表紙!$A$1:$A$14</definedName>
    <definedName name="Z_240C352A_D6EF_4728_9219_DD6B528CE022_.wvu.PrintArea" localSheetId="2" hidden="1">補助金支出一覧!$A$1:$I$9</definedName>
    <definedName name="Z_240C352A_D6EF_4728_9219_DD6B528CE022_.wvu.PrintTitles" localSheetId="2" hidden="1">補助金支出一覧!$A:$C,補助金支出一覧!$3:$6</definedName>
    <definedName name="Z_245AA8E8_08AF_4E4A_83DE_D92E26942072_.wvu.FilterData" localSheetId="2" hidden="1">補助金支出一覧!$A$6:$I$9</definedName>
    <definedName name="Z_247AED13_9FF5_493F_B3CC_F0F54BD3CEAB_.wvu.Cols" localSheetId="2" hidden="1">補助金支出一覧!#REF!</definedName>
    <definedName name="Z_247AED13_9FF5_493F_B3CC_F0F54BD3CEAB_.wvu.FilterData" localSheetId="2" hidden="1">補助金支出一覧!$A$3:$I$9</definedName>
    <definedName name="Z_247AED13_9FF5_493F_B3CC_F0F54BD3CEAB_.wvu.PrintArea" localSheetId="2" hidden="1">補助金支出一覧!$A$1:$I$9</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補助金支出一覧!$A$6:$R$9</definedName>
    <definedName name="Z_262EDA3B_7785_4483_8C7E_BCBD0D6A995B_.wvu.PrintArea" localSheetId="1" hidden="1">表紙!$A$1:$A$14</definedName>
    <definedName name="Z_262EDA3B_7785_4483_8C7E_BCBD0D6A995B_.wvu.PrintArea" localSheetId="2" hidden="1">補助金支出一覧!$A$1:$I$9</definedName>
    <definedName name="Z_262EDA3B_7785_4483_8C7E_BCBD0D6A995B_.wvu.PrintTitles" localSheetId="2" hidden="1">補助金支出一覧!$A:$C,補助金支出一覧!$3:$6</definedName>
    <definedName name="Z_26CD502E_B5EE_4420_826E_2B747889AAAA_.wvu.FilterData" localSheetId="2" hidden="1">補助金支出一覧!$A$6:$I$9</definedName>
    <definedName name="Z_271B1202_2BBA_4C3D_AD9A_C3052C646813_.wvu.FilterData" localSheetId="2" hidden="1">補助金支出一覧!$A$6:$R$9</definedName>
    <definedName name="Z_30F90532_460B_48A4_8357_301B6B348C0F_.wvu.FilterData" localSheetId="2" hidden="1">補助金支出一覧!$A$6:$I$9</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補助金支出一覧!$A$6:$R$9</definedName>
    <definedName name="Z_315230D8_F0E9_48EF_90D6_9C6D7FFE9006_.wvu.PrintArea" localSheetId="1" hidden="1">表紙!$A$1:$A$14</definedName>
    <definedName name="Z_315230D8_F0E9_48EF_90D6_9C6D7FFE9006_.wvu.PrintArea" localSheetId="2" hidden="1">補助金支出一覧!$A$1:$I$9</definedName>
    <definedName name="Z_315230D8_F0E9_48EF_90D6_9C6D7FFE9006_.wvu.PrintTitles" localSheetId="2" hidden="1">補助金支出一覧!$A:$C,補助金支出一覧!$3:$6</definedName>
    <definedName name="Z_32CA06EC_B5B8_4D83_BDDB_4C9D2EBC47CB_.wvu.FilterData" localSheetId="2" hidden="1">補助金支出一覧!$A$3:$I$9</definedName>
    <definedName name="Z_37D04425_6575_4FE3_9937_3EF8E86698E6_.wvu.FilterData" localSheetId="2" hidden="1">補助金支出一覧!$A$6:$O$9</definedName>
    <definedName name="Z_3BC19BD7_5F06_428E_8217_EF9DBC4EB4A9_.wvu.FilterData" localSheetId="2" hidden="1">補助金支出一覧!#REF!</definedName>
    <definedName name="Z_3E9FFA15_9BE5_4656_89CD_EC8106EE8AE9_.wvu.FilterData" localSheetId="2" hidden="1">補助金支出一覧!$A$5:$R$9</definedName>
    <definedName name="Z_462DD89C_EE5D_4F78_A638_138DAA0C3E1C_.wvu.FilterData" localSheetId="2" hidden="1">補助金支出一覧!$A$3:$I$9</definedName>
    <definedName name="Z_478A226C_3819_494B_B75C_6F13CE721740_.wvu.FilterData" localSheetId="2" hidden="1">補助金支出一覧!$A$3:$I$9</definedName>
    <definedName name="Z_4880ADB5_402C_4D2A_BBD5_82284EF2E3FD_.wvu.FilterData" localSheetId="2" hidden="1">補助金支出一覧!$A$5:$R$9</definedName>
    <definedName name="Z_4A62E027_3146_4113_B8FE_47174AFF9722_.wvu.FilterData" localSheetId="2" hidden="1">補助金支出一覧!$A$6:$I$9</definedName>
    <definedName name="Z_4DAFC594_604B_4D77_BF70_D04CF306954C_.wvu.FilterData" localSheetId="2" hidden="1">補助金支出一覧!$A$6:$I$9</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補助金支出一覧!$A$5:$R$9</definedName>
    <definedName name="Z_4FA3AD9B_1298_4C96_AD3F_A54B405485B0_.wvu.PrintArea" localSheetId="1" hidden="1">表紙!$A$1:$A$14</definedName>
    <definedName name="Z_4FA3AD9B_1298_4C96_AD3F_A54B405485B0_.wvu.PrintArea" localSheetId="2" hidden="1">補助金支出一覧!$A$1:$I$9</definedName>
    <definedName name="Z_4FA3AD9B_1298_4C96_AD3F_A54B405485B0_.wvu.PrintTitles" localSheetId="2" hidden="1">補助金支出一覧!$A:$C,補助金支出一覧!$3:$6</definedName>
    <definedName name="Z_50A81466_2303_4B10_8311_0835FFB5328D_.wvu.FilterData" localSheetId="2" hidden="1">補助金支出一覧!$A$6:$I$9</definedName>
    <definedName name="Z_59E8661F_C21F_4195_B736_74B4B92B3255_.wvu.FilterData" localSheetId="2" hidden="1">補助金支出一覧!$A$3:$I$9</definedName>
    <definedName name="Z_5A027B3F_4BDA_4D5B_99A1_C2E547422488_.wvu.FilterData" localSheetId="2" hidden="1">補助金支出一覧!$A$6:$O$9</definedName>
    <definedName name="Z_5A027B3F_4BDA_4D5B_99A1_C2E547422488_.wvu.PrintArea" localSheetId="1" hidden="1">表紙!$A$1:$A$14</definedName>
    <definedName name="Z_5A027B3F_4BDA_4D5B_99A1_C2E547422488_.wvu.PrintArea" localSheetId="2" hidden="1">補助金支出一覧!$A$1:$I$9</definedName>
    <definedName name="Z_5A027B3F_4BDA_4D5B_99A1_C2E547422488_.wvu.PrintTitles" localSheetId="2" hidden="1">補助金支出一覧!$A:$C,補助金支出一覧!$3:$6</definedName>
    <definedName name="Z_5EC95C5C_FF2B_4D3A_815B_753664F264D1_.wvu.FilterData" localSheetId="2" hidden="1">補助金支出一覧!$A$6:$O$9</definedName>
    <definedName name="Z_62C4EC73_E644_45D4_8B45_B4EFE3CEFBFF_.wvu.FilterData" localSheetId="2" hidden="1">補助金支出一覧!#REF!</definedName>
    <definedName name="Z_6C2FCE22_94EE_40C8_BE33_9F5F445D5D28_.wvu.FilterData" localSheetId="2" hidden="1">補助金支出一覧!$A$3:$I$9</definedName>
    <definedName name="Z_7018FDB8_91D0_4983_A716_C60A107786A8_.wvu.FilterData" localSheetId="2" hidden="1">補助金支出一覧!$A$6:$I$9</definedName>
    <definedName name="Z_793DB2A3_A580_43E4_BA65_5104FE123C5C_.wvu.FilterData" localSheetId="2" hidden="1">補助金支出一覧!$A$3:$I$9</definedName>
    <definedName name="Z_82CD1A7B_02FF_4FBC_9D91_CA499FDE2A93_.wvu.FilterData" localSheetId="2" hidden="1">補助金支出一覧!$A$3:$I$9</definedName>
    <definedName name="Z_866F98CE_B449_4C80_80CD_897DBB025239_.wvu.Cols" localSheetId="2" hidden="1">補助金支出一覧!#REF!,補助金支出一覧!$I:$I</definedName>
    <definedName name="Z_866F98CE_B449_4C80_80CD_897DBB025239_.wvu.FilterData" localSheetId="2" hidden="1">補助金支出一覧!$A$6:$O$9</definedName>
    <definedName name="Z_866F98CE_B449_4C80_80CD_897DBB025239_.wvu.PrintArea" localSheetId="1" hidden="1">表紙!$A$1:$A$14</definedName>
    <definedName name="Z_866F98CE_B449_4C80_80CD_897DBB025239_.wvu.PrintArea" localSheetId="2" hidden="1">補助金支出一覧!$A$1:$I$9</definedName>
    <definedName name="Z_866F98CE_B449_4C80_80CD_897DBB025239_.wvu.PrintTitles" localSheetId="2" hidden="1">補助金支出一覧!$A:$C,補助金支出一覧!$3:$6</definedName>
    <definedName name="Z_876FFF2F_6CEF_49D1_8769_6C6F6DA6651C_.wvu.FilterData" localSheetId="2" hidden="1">補助金支出一覧!$A$6:$I$9</definedName>
    <definedName name="Z_8913E9A3_AD52_49EE_838D_09E02790AC3D_.wvu.FilterData" localSheetId="2" hidden="1">補助金支出一覧!$A$3:$I$9</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補助金支出一覧!$A$5:$R$9</definedName>
    <definedName name="Z_89CFD966_126F_414B_94EC_2C1358CF5DA9_.wvu.PrintArea" localSheetId="1" hidden="1">表紙!$A$1:$A$14</definedName>
    <definedName name="Z_89CFD966_126F_414B_94EC_2C1358CF5DA9_.wvu.PrintArea" localSheetId="2" hidden="1">補助金支出一覧!$A$1:$I$9</definedName>
    <definedName name="Z_89CFD966_126F_414B_94EC_2C1358CF5DA9_.wvu.PrintTitles" localSheetId="2" hidden="1">補助金支出一覧!$A:$C,補助金支出一覧!$3:$6</definedName>
    <definedName name="Z_89F0F423_81E4_4B74_AEBF_34F5CB168C33_.wvu.FilterData" localSheetId="2" hidden="1">補助金支出一覧!#REF!</definedName>
    <definedName name="Z_8C61FCAD_3133_4D97_98E4_72F608F1BD00_.wvu.FilterData" localSheetId="2" hidden="1">補助金支出一覧!$A$6:$I$9</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補助金支出一覧!$A$3:$I$9</definedName>
    <definedName name="Z_92B42E46_A1C4_4CA2_980F_E48586F08DAF_.wvu.PrintArea" localSheetId="2" hidden="1">補助金支出一覧!$A$1:$I$9</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補助金支出一覧!$A$6:$I$9</definedName>
    <definedName name="Z_92EB4CEB_97A4_4C6F_8A85_9576CD8D52F9_.wvu.PrintArea" localSheetId="2" hidden="1">補助金支出一覧!$A$1:$I$9</definedName>
    <definedName name="Z_92EB4CEB_97A4_4C6F_8A85_9576CD8D52F9_.wvu.PrintTitles" localSheetId="2" hidden="1">補助金支出一覧!$A:$C,補助金支出一覧!$1:$6</definedName>
    <definedName name="Z_98FFB15F_1EC6_4E5A_A2ED_017F57AE4B63_.wvu.FilterData" localSheetId="2" hidden="1">補助金支出一覧!$A$6:$I$9</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補助金支出一覧!$A$5:$R$9</definedName>
    <definedName name="Z_99E3FE3A_7B49_48B4_BEFD_0DD64952A046_.wvu.PrintArea" localSheetId="1" hidden="1">表紙!$A$1:$A$14</definedName>
    <definedName name="Z_99E3FE3A_7B49_48B4_BEFD_0DD64952A046_.wvu.PrintArea" localSheetId="2" hidden="1">補助金支出一覧!$A$1:$I$9</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補助金支出一覧!$A$5:$R$9</definedName>
    <definedName name="Z_9FF3767D_B5E2_4274_8C91_D6BE67029FF6_.wvu.PrintArea" localSheetId="1" hidden="1">表紙!$A$1:$A$14</definedName>
    <definedName name="Z_9FF3767D_B5E2_4274_8C91_D6BE67029FF6_.wvu.PrintArea" localSheetId="2" hidden="1">補助金支出一覧!$A$1:$I$9</definedName>
    <definedName name="Z_9FF3767D_B5E2_4274_8C91_D6BE67029FF6_.wvu.PrintTitles" localSheetId="2" hidden="1">補助金支出一覧!$A:$C,補助金支出一覧!$3:$6</definedName>
    <definedName name="Z_A0646D90_6BE1_44B1_8194_61BDD3089146_.wvu.FilterData" localSheetId="2" hidden="1">補助金支出一覧!$A$6:$I$9</definedName>
    <definedName name="Z_A8F02530_0558_40F4_BF95_697143251A08_.wvu.FilterData" localSheetId="2" hidden="1">補助金支出一覧!$A$6:$I$9</definedName>
    <definedName name="Z_AA56C0B9_612A_49DE_BC99_5BA087E882D0_.wvu.FilterData" localSheetId="2" hidden="1">補助金支出一覧!$A$6:$R$9</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補助金支出一覧!$A$1:$I$9</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補助金支出一覧!$A$6:$O$9</definedName>
    <definedName name="Z_AE35169E_4FB4_4CC3_BE45_852F419B0D97_.wvu.FilterData" localSheetId="2" hidden="1">補助金支出一覧!#REF!</definedName>
    <definedName name="Z_AF759511_8CA2_4DD8_8BF3_5F0BC679DECC_.wvu.FilterData" localSheetId="2" hidden="1">補助金支出一覧!$A$6:$I$9</definedName>
    <definedName name="Z_B1AA5022_1D14_435A_8A1E_5983C8EEDA57_.wvu.FilterData" localSheetId="2" hidden="1">補助金支出一覧!$A$6:$I$9</definedName>
    <definedName name="Z_B901E486_C6AD_40FA_8334_7C35D2876E5D_.wvu.FilterData" localSheetId="2" hidden="1">補助金支出一覧!$A$6:$I$9</definedName>
    <definedName name="Z_B999EF1A_05D7_45C0_96D4_233228D48054_.wvu.FilterData" localSheetId="2" hidden="1">補助金支出一覧!$A$3:$I$9</definedName>
    <definedName name="Z_BABE49F0_6EF1_4B82_946E_A16E6E202E91_.wvu.Cols" localSheetId="2" hidden="1">補助金支出一覧!#REF!</definedName>
    <definedName name="Z_BABE49F0_6EF1_4B82_946E_A16E6E202E91_.wvu.FilterData" localSheetId="2" hidden="1">補助金支出一覧!#REF!</definedName>
    <definedName name="Z_BABE49F0_6EF1_4B82_946E_A16E6E202E91_.wvu.PrintArea" localSheetId="1" hidden="1">表紙!$A$1:$A$14</definedName>
    <definedName name="Z_BABE49F0_6EF1_4B82_946E_A16E6E202E91_.wvu.PrintArea" localSheetId="2" hidden="1">補助金支出一覧!$A$1:$I$9</definedName>
    <definedName name="Z_BABE49F0_6EF1_4B82_946E_A16E6E202E91_.wvu.PrintTitles" localSheetId="2" hidden="1">補助金支出一覧!$A:$C,補助金支出一覧!$3:$6</definedName>
    <definedName name="Z_BBE36972_C8C0_4D2B_AB8E_FA08D4405633_.wvu.FilterData" localSheetId="2" hidden="1">補助金支出一覧!#REF!</definedName>
    <definedName name="Z_BC3CD404_762B_4772_9E0E_190433B5A241_.wvu.FilterData" localSheetId="2" hidden="1">補助金支出一覧!$A$6:$I$9</definedName>
    <definedName name="Z_CB684DD3_2393_45C8_A0B4_4CB76E5773B1_.wvu.FilterData" localSheetId="2" hidden="1">補助金支出一覧!$A$6:$I$9</definedName>
    <definedName name="Z_CFD98723_68ED_407F_8627_93A0986154A1_.wvu.FilterData" localSheetId="2" hidden="1">補助金支出一覧!$A$3:$I$9</definedName>
    <definedName name="Z_CFE4980C_0C35_49E6_8999_5B5ECAEF03EB_.wvu.FilterData" localSheetId="2" hidden="1">補助金支出一覧!$A$6:$I$9</definedName>
    <definedName name="Z_D406C127_9387_4A2B_9A85_A6BA4AC32A67_.wvu.FilterData" localSheetId="2" hidden="1">補助金支出一覧!$A$6:$I$9</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補助金支出一覧!$A$6:$I$9</definedName>
    <definedName name="Z_D5B9F501_40C2_485D_A8DD_76C9AFDA146B_.wvu.PrintArea" localSheetId="1" hidden="1">表紙!$A$1:$A$13</definedName>
    <definedName name="Z_D5B9F501_40C2_485D_A8DD_76C9AFDA146B_.wvu.PrintArea" localSheetId="2" hidden="1">補助金支出一覧!$A$1:$I$9</definedName>
    <definedName name="Z_D5B9F501_40C2_485D_A8DD_76C9AFDA146B_.wvu.PrintTitles" localSheetId="2" hidden="1">補助金支出一覧!$A:$C,補助金支出一覧!$3:$6</definedName>
    <definedName name="Z_DC2705CD_12E2_4E42_A224_7C6021C40418_.wvu.FilterData" localSheetId="2" hidden="1">補助金支出一覧!$A$6:$I$9</definedName>
    <definedName name="Z_DCFFEA14_E5FD_4BA4_9FF6_7F90ED8251C4_.wvu.FilterData" localSheetId="2" hidden="1">補助金支出一覧!$A$6:$I$9</definedName>
    <definedName name="Z_E18F9A6E_C6E5_4E72_90E2_949EFB870706_.wvu.FilterData" localSheetId="2" hidden="1">補助金支出一覧!$A$6:$I$9</definedName>
    <definedName name="Z_E1A46B07_D6D8_4219_B694_3633A690E562_.wvu.Cols" localSheetId="2" hidden="1">補助金支出一覧!#REF!</definedName>
    <definedName name="Z_E1A46B07_D6D8_4219_B694_3633A690E562_.wvu.FilterData" localSheetId="2" hidden="1">補助金支出一覧!#REF!</definedName>
    <definedName name="Z_E1A46B07_D6D8_4219_B694_3633A690E562_.wvu.PrintArea" localSheetId="1" hidden="1">表紙!$A$1:$A$14</definedName>
    <definedName name="Z_E1A46B07_D6D8_4219_B694_3633A690E562_.wvu.PrintArea" localSheetId="2" hidden="1">補助金支出一覧!$A$1:$I$9</definedName>
    <definedName name="Z_E1A46B07_D6D8_4219_B694_3633A690E562_.wvu.PrintTitles" localSheetId="2" hidden="1">補助金支出一覧!$A:$C,補助金支出一覧!$3:$6</definedName>
    <definedName name="Z_E32D59A5_5F29_4F6B_9913_6C2BEF207250_.wvu.FilterData" localSheetId="2" hidden="1">補助金支出一覧!$A$3:$I$9</definedName>
    <definedName name="Z_E827AF52_889A_4F50_A39E_F0E1D36CA732_.wvu.FilterData" localSheetId="2" hidden="1">補助金支出一覧!$A$3:$I$9</definedName>
    <definedName name="Z_E91FE733_2DC0_4D6E_9E09_D966F2A9CD10_.wvu.FilterData" localSheetId="2" hidden="1">補助金支出一覧!$A$6:$I$9</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補助金支出一覧!$A$3:$I$9</definedName>
    <definedName name="Z_EF4958F7_C967_406D_B6C3_0A71EB1BC7C2_.wvu.PrintArea" localSheetId="2" hidden="1">補助金支出一覧!$A$1:$I$9</definedName>
    <definedName name="Z_EF4958F7_C967_406D_B6C3_0A71EB1BC7C2_.wvu.PrintTitles" localSheetId="2" hidden="1">補助金支出一覧!$A:$C,補助金支出一覧!$1:$6</definedName>
    <definedName name="Z_F045A49B_E55F_4942_AE2D_52C51D7C09B3_.wvu.FilterData" localSheetId="2" hidden="1">補助金支出一覧!$A$6:$I$9</definedName>
    <definedName name="Z_F28D30B6_0373_4E07_84D0_E9BEE9C7F7FF_.wvu.FilterData" localSheetId="2" hidden="1">補助金支出一覧!$A$5:$R$9</definedName>
    <definedName name="Z_FB5021A6_9F8B_4D27_8277_BB6CC854E5F0_.wvu.FilterData" localSheetId="2" hidden="1">補助金支出一覧!$A$6:$I$9</definedName>
    <definedName name="Z_FE1A2E21_B9AB_43A7_93E3_26AD46D72278_.wvu.FilterData" localSheetId="2" hidden="1">補助金支出一覧!$A$6:$I$9</definedName>
  </definedNames>
  <calcPr calcId="162913"/>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workbook>
</file>

<file path=xl/calcChain.xml><?xml version="1.0" encoding="utf-8"?>
<calcChain xmlns="http://schemas.openxmlformats.org/spreadsheetml/2006/main">
  <c r="E10" i="4" l="1"/>
  <c r="D10"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authors>
    <author>i9850149</author>
  </authors>
  <commentList>
    <comment ref="C12" authorId="0" shapeId="0">
      <text>
        <r>
          <rPr>
            <b/>
            <sz val="9"/>
            <color indexed="81"/>
            <rFont val="ＭＳ Ｐゴシック"/>
            <family val="3"/>
            <charset val="128"/>
          </rPr>
          <t>老人憩いの家
運営助成
6⇒2の調整</t>
        </r>
      </text>
    </comment>
    <comment ref="C44" authorId="0" shapeId="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<sst xmlns="http://schemas.openxmlformats.org/spreadsheetml/2006/main" count="238" uniqueCount="144">
  <si>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</si>
  <si>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</si>
  <si>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</si>
  <si>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</si>
  <si>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</si>
  <si>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</si>
  <si>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</si>
  <si>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</si>
  <si>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</si>
  <si>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</si>
  <si>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</si>
  <si>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</si>
  <si>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</si>
  <si>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</si>
  <si>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</si>
  <si>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</si>
  <si>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</si>
  <si>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</si>
  <si>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</si>
  <si>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</si>
  <si>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</si>
  <si>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</si>
  <si>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</si>
  <si>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</si>
  <si>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</si>
  <si>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</si>
  <si>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</si>
  <si>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</si>
  <si>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</si>
  <si>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</si>
  <si>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</si>
  <si>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</si>
  <si>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</si>
  <si>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</si>
  <si>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</si>
  <si>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</si>
  <si>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</si>
  <si>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</si>
  <si>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</si>
  <si>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</si>
  <si>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</si>
  <si>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</si>
  <si>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</si>
  <si>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</si>
  <si>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</si>
  <si>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</si>
  <si>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</si>
  <si>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</si>
  <si>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</si>
  <si>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</si>
  <si>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</si>
  <si>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</si>
  <si>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</si>
  <si>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</si>
  <si>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</si>
  <si>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</si>
  <si>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</si>
  <si>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</si>
  <si>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</si>
  <si>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</si>
  <si>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</si>
  <si>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</si>
  <si>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</si>
  <si>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</si>
  <si>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</si>
  <si>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</si>
  <si>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</si>
  <si>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</si>
  <si>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</si>
  <si>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</si>
  <si>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</si>
  <si>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</si>
  <si>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</si>
  <si>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</si>
  <si>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</si>
  <si>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</si>
  <si>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</si>
  <si>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</si>
  <si>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</si>
  <si>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</si>
  <si>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</si>
  <si>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</si>
  <si>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</si>
  <si>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</si>
  <si>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</si>
  <si>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</si>
  <si>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</si>
  <si>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</si>
  <si>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</si>
  <si>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</si>
  <si>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</si>
  <si>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</si>
  <si>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</si>
  <si>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</si>
  <si>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</si>
  <si>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</si>
  <si>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</si>
  <si>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</si>
  <si>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</si>
  <si>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</si>
  <si>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</si>
  <si>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</si>
  <si>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</si>
  <si>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</si>
  <si>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</si>
  <si>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</si>
  <si>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</si>
  <si>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</si>
  <si>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</si>
  <si>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</si>
  <si>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</si>
  <si>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</si>
  <si>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</si>
  <si>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</si>
  <si>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</si>
  <si>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</si>
  <si>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</si>
  <si>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</si>
  <si>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</si>
  <si>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</si>
  <si>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</si>
  <si>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補助金支出一覧(令和３年度決算)</t>
    <rPh sb="0" eb="3">
      <t>ホジョキン</t>
    </rPh>
    <rPh sb="3" eb="5">
      <t>シシュツ</t>
    </rPh>
    <rPh sb="5" eb="7">
      <t>イチラン</t>
    </rPh>
    <rPh sb="8" eb="10">
      <t>レイワ</t>
    </rPh>
    <rPh sb="11" eb="13">
      <t>ネンド</t>
    </rPh>
    <rPh sb="12" eb="13">
      <t>ド</t>
    </rPh>
    <rPh sb="13" eb="15">
      <t>ケッサン</t>
    </rPh>
    <phoneticPr fontId="0"/>
  </si>
  <si>
    <t>令和３年度予算
（予算現計）</t>
    <rPh sb="0" eb="2">
      <t>レイワ</t>
    </rPh>
    <rPh sb="3" eb="5">
      <t>ネンド</t>
    </rPh>
    <rPh sb="5" eb="7">
      <t>ヨサン</t>
    </rPh>
    <rPh sb="9" eb="11">
      <t>ヨサン</t>
    </rPh>
    <rPh sb="11" eb="13">
      <t>ゲンケイ</t>
    </rPh>
    <phoneticPr fontId="2"/>
  </si>
  <si>
    <t>令和２年度支出金額</t>
    <rPh sb="0" eb="2">
      <t>レイワ</t>
    </rPh>
    <rPh sb="3" eb="5">
      <t>ネンド</t>
    </rPh>
    <rPh sb="5" eb="7">
      <t>シシュツ</t>
    </rPh>
    <rPh sb="7" eb="8">
      <t>キン</t>
    </rPh>
    <rPh sb="8" eb="9">
      <t>ガク</t>
    </rPh>
    <phoneticPr fontId="2"/>
  </si>
  <si>
    <t>令和３年度支出金額</t>
    <rPh sb="0" eb="2">
      <t>レイワ</t>
    </rPh>
    <rPh sb="3" eb="5">
      <t>ネンド</t>
    </rPh>
    <rPh sb="5" eb="7">
      <t>シシュツ</t>
    </rPh>
    <rPh sb="7" eb="8">
      <t>キン</t>
    </rPh>
    <rPh sb="8" eb="9">
      <t>ガク</t>
    </rPh>
    <phoneticPr fontId="2"/>
  </si>
  <si>
    <t>住吉区役所
地域課</t>
    <rPh sb="0" eb="5">
      <t>スミヨシクヤクショ</t>
    </rPh>
    <rPh sb="6" eb="9">
      <t>チイキカ</t>
    </rPh>
    <phoneticPr fontId="2"/>
  </si>
  <si>
    <t>地域活動協議会補助金</t>
  </si>
  <si>
    <t>地域活動協議会</t>
  </si>
  <si>
    <t>校区等地域を範囲として、特定分野の活動団体の活動対象とならない活動分野を補完しながら地域経営を行う準行政的機能を有する地域活動協議会の活動及び運営経費の一部を補助する</t>
  </si>
  <si>
    <t>H25</t>
  </si>
  <si>
    <t>住吉区役所
教育文化課</t>
  </si>
  <si>
    <t>校庭等の芝生化事業に対する自立化支援補助金（維持管理）</t>
  </si>
  <si>
    <t>地域の芝生化実行委員会等</t>
  </si>
  <si>
    <t>地域住民が校庭等を芝生化し、子どもが緑のもとで遊べる環境をつくる活動を通じて、地域のコミュニケーションを活性化させ、地域づくりの実現を目指すことを目的に行う芝生化の整備事業を行った地域団体に対し、維持管理にかかる補助金を交付する</t>
  </si>
  <si>
    <t>区の「校庭等の芝生化事業補助金」を活用して芝生の施工を行った実行委員会等に、校庭等の芝生の維持管理経費を補助する
補助対象経費：肥料・オーバーシード作業の施工及び材料に要する経費・目砂・備品・燃料・補植・エアレーションなど更新作業の施工及び材料に要する経費等
補助率：1/2</t>
  </si>
  <si>
    <t>H30</t>
  </si>
  <si>
    <t>すみよしの魅力ＰＲ補助金</t>
  </si>
  <si>
    <t>地域の実行委員会等</t>
  </si>
  <si>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</si>
  <si>
    <t xml:space="preserve">区の「すみよしの魅力ＰＲ補助金」を活用して住吉区の魅力を発信するイベントを開催する団体等に、イベント運営にかかる経費を補助する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
</t>
  </si>
  <si>
    <t>H27</t>
  </si>
  <si>
    <t>R5</t>
  </si>
  <si>
    <r>
      <t>(1)地域活動協議会が実施する公益性のある活動に対する補助
(具体的な活動内容については同協議会の選択に委ねる)
補助率:活動経費の50％
無報酬労力をみなしで金員換算(物件費の50％)して活動経費に加算する
ただし自然災害からの復旧や新型インフルエンザ等の感染拡大防止などに資する物品の整備に係る経費は、事業規模に応じた範囲内で区長が認める場合については、この限りではない
(2)地域活動協議会の運営(事務局の人件費や物件費等)への補助
補助限度額：(1)の補助額が</t>
    </r>
    <r>
      <rPr>
        <strike/>
        <sz val="9"/>
        <rFont val="ＭＳ 明朝"/>
        <family val="1"/>
        <charset val="128"/>
      </rPr>
      <t xml:space="preserve">
</t>
    </r>
    <r>
      <rPr>
        <sz val="9"/>
        <rFont val="ＭＳ 明朝"/>
        <family val="1"/>
        <charset val="128"/>
      </rPr>
      <t>・200万円以上である場合：(1)の補助額の25％額に相当する額
・100万円以上200万円未満である場合：50万円
・100万円未満である場合：(1)の補助額の50％に相当する額
※いずれも1円未満の端数が生じたときはこれを切り捨てた額</t>
    </r>
    <rPh sb="213" eb="214">
      <t>トウ</t>
    </rPh>
    <rPh sb="230" eb="232">
      <t>ホジョ</t>
    </rPh>
    <rPh sb="239" eb="240">
      <t>マン</t>
    </rPh>
    <rPh sb="253" eb="255">
      <t>ホジョ</t>
    </rPh>
    <rPh sb="255" eb="256">
      <t>ガク</t>
    </rPh>
    <rPh sb="262" eb="264">
      <t>ソウトウ</t>
    </rPh>
    <rPh sb="266" eb="267">
      <t>ガク</t>
    </rPh>
    <rPh sb="312" eb="314">
      <t>ホジョ</t>
    </rPh>
    <rPh sb="314" eb="315">
      <t>ガク</t>
    </rPh>
    <rPh sb="332" eb="335">
      <t>エンミマン</t>
    </rPh>
    <rPh sb="336" eb="338">
      <t>ハスウ</t>
    </rPh>
    <rPh sb="339" eb="340">
      <t>ショウ</t>
    </rPh>
    <rPh sb="348" eb="349">
      <t>キ</t>
    </rPh>
    <rPh sb="350" eb="351">
      <t>ス</t>
    </rPh>
    <rPh sb="353" eb="354">
      <t>ガク</t>
    </rPh>
    <phoneticPr fontId="2"/>
  </si>
  <si>
    <t>R2（終期）</t>
    <rPh sb="3" eb="5">
      <t>シュウキ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</si>
</sst>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strike/>
      <sz val="9"/>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81">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Fill="1" applyBorder="1"/>
    <xf numFmtId="176" fontId="6" fillId="0" borderId="2" xfId="0" applyNumberFormat="1" applyFont="1" applyFill="1" applyBorder="1"/>
    <xf numFmtId="176" fontId="6" fillId="0" borderId="3" xfId="0" applyNumberFormat="1" applyFont="1" applyFill="1" applyBorder="1"/>
    <xf numFmtId="176" fontId="6" fillId="0" borderId="4" xfId="0" applyNumberFormat="1" applyFont="1" applyFill="1" applyBorder="1"/>
    <xf numFmtId="176" fontId="6" fillId="0" borderId="5" xfId="0" applyNumberFormat="1" applyFont="1" applyFill="1" applyBorder="1"/>
    <xf numFmtId="176" fontId="6" fillId="0" borderId="1" xfId="0" applyNumberFormat="1" applyFont="1" applyBorder="1"/>
    <xf numFmtId="176" fontId="6" fillId="2" borderId="0" xfId="0" applyNumberFormat="1" applyFont="1" applyFill="1"/>
    <xf numFmtId="176" fontId="6" fillId="0" borderId="6" xfId="0" applyNumberFormat="1" applyFont="1" applyFill="1" applyBorder="1"/>
    <xf numFmtId="176" fontId="6" fillId="0" borderId="2" xfId="0" applyNumberFormat="1" applyFont="1" applyFill="1" applyBorder="1" applyAlignment="1">
      <alignment horizontal="distributed" justifyLastLine="1"/>
    </xf>
    <xf numFmtId="176" fontId="6" fillId="0" borderId="6" xfId="0" applyNumberFormat="1" applyFont="1" applyBorder="1"/>
    <xf numFmtId="176" fontId="6" fillId="0" borderId="0" xfId="0" applyNumberFormat="1" applyFont="1" applyFill="1"/>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Fill="1" applyBorder="1"/>
    <xf numFmtId="176" fontId="6" fillId="2" borderId="8" xfId="0" applyNumberFormat="1" applyFont="1" applyFill="1" applyBorder="1" applyAlignment="1">
      <alignment vertical="center"/>
    </xf>
    <xf numFmtId="176" fontId="6" fillId="0" borderId="8" xfId="0" applyNumberFormat="1" applyFont="1" applyBorder="1"/>
    <xf numFmtId="176" fontId="6" fillId="0" borderId="9" xfId="0" applyNumberFormat="1" applyFont="1" applyFill="1" applyBorder="1"/>
    <xf numFmtId="176" fontId="6" fillId="2" borderId="9" xfId="0" applyNumberFormat="1" applyFont="1" applyFill="1" applyBorder="1" applyAlignment="1">
      <alignment vertical="center"/>
    </xf>
    <xf numFmtId="176" fontId="6" fillId="0" borderId="9" xfId="0" applyNumberFormat="1" applyFont="1" applyBorder="1"/>
    <xf numFmtId="176" fontId="6" fillId="0" borderId="10" xfId="0" applyNumberFormat="1" applyFont="1" applyFill="1" applyBorder="1"/>
    <xf numFmtId="176" fontId="6" fillId="2" borderId="10" xfId="0" applyNumberFormat="1" applyFont="1" applyFill="1" applyBorder="1" applyAlignment="1">
      <alignment vertical="center"/>
    </xf>
    <xf numFmtId="176" fontId="6" fillId="0" borderId="10" xfId="0" applyNumberFormat="1" applyFont="1" applyBorder="1"/>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Fill="1" applyBorder="1"/>
    <xf numFmtId="176" fontId="6" fillId="3" borderId="12" xfId="0" applyNumberFormat="1" applyFont="1" applyFill="1" applyBorder="1" applyAlignment="1">
      <alignment vertical="center"/>
    </xf>
    <xf numFmtId="176" fontId="6" fillId="0" borderId="12" xfId="0" applyNumberFormat="1" applyFont="1" applyBorder="1"/>
    <xf numFmtId="176" fontId="6" fillId="3" borderId="6" xfId="0" applyNumberFormat="1" applyFont="1" applyFill="1" applyBorder="1"/>
    <xf numFmtId="176" fontId="6" fillId="0" borderId="13" xfId="0" applyNumberFormat="1" applyFont="1" applyFill="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Fill="1" applyBorder="1" applyAlignment="1">
      <alignment horizontal="center"/>
    </xf>
    <xf numFmtId="176" fontId="6" fillId="0" borderId="6" xfId="0" applyNumberFormat="1" applyFont="1" applyFill="1" applyBorder="1" applyAlignment="1">
      <alignment horizontal="center"/>
    </xf>
    <xf numFmtId="176" fontId="6" fillId="0" borderId="7" xfId="0" applyNumberFormat="1" applyFont="1" applyFill="1" applyBorder="1" applyAlignment="1">
      <alignment horizontal="center"/>
    </xf>
    <xf numFmtId="176" fontId="6" fillId="0" borderId="7" xfId="0" applyNumberFormat="1" applyFont="1" applyBorder="1" applyAlignment="1">
      <alignment horizontal="center"/>
    </xf>
    <xf numFmtId="176" fontId="6" fillId="0" borderId="6" xfId="0" applyNumberFormat="1" applyFont="1" applyBorder="1" applyAlignment="1">
      <alignment horizontal="center"/>
    </xf>
    <xf numFmtId="176" fontId="6" fillId="3" borderId="7" xfId="0" applyNumberFormat="1" applyFont="1" applyFill="1" applyBorder="1" applyAlignment="1"/>
    <xf numFmtId="176" fontId="6" fillId="3" borderId="6" xfId="0" applyNumberFormat="1" applyFont="1" applyFill="1" applyBorder="1" applyAlignment="1"/>
    <xf numFmtId="176" fontId="6" fillId="4" borderId="1" xfId="0" applyNumberFormat="1" applyFont="1" applyFill="1" applyBorder="1" applyAlignment="1"/>
    <xf numFmtId="176" fontId="6" fillId="3" borderId="1" xfId="0" applyNumberFormat="1" applyFont="1" applyFill="1" applyBorder="1" applyAlignment="1"/>
    <xf numFmtId="176" fontId="6" fillId="3" borderId="1" xfId="1" applyNumberFormat="1" applyFont="1" applyFill="1" applyBorder="1" applyAlignment="1"/>
    <xf numFmtId="176" fontId="7" fillId="0" borderId="0" xfId="0" applyNumberFormat="1" applyFont="1"/>
    <xf numFmtId="176" fontId="6" fillId="0" borderId="0" xfId="0" applyNumberFormat="1" applyFont="1" applyAlignment="1"/>
    <xf numFmtId="176" fontId="6" fillId="0" borderId="2" xfId="0" applyNumberFormat="1" applyFont="1" applyBorder="1"/>
    <xf numFmtId="176" fontId="6" fillId="0" borderId="2" xfId="0" applyNumberFormat="1" applyFont="1" applyBorder="1" applyAlignment="1">
      <alignment horizontal="center"/>
    </xf>
    <xf numFmtId="176" fontId="6" fillId="0" borderId="2" xfId="0" applyNumberFormat="1" applyFont="1" applyFill="1" applyBorder="1" applyAlignment="1">
      <alignment horizontal="center"/>
    </xf>
    <xf numFmtId="176" fontId="6" fillId="0" borderId="3" xfId="0" applyNumberFormat="1" applyFont="1" applyBorder="1"/>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8" fillId="0" borderId="0" xfId="0" applyFont="1" applyFill="1" applyProtection="1"/>
    <xf numFmtId="0" fontId="3" fillId="0" borderId="2" xfId="0" applyFont="1" applyFill="1" applyBorder="1" applyAlignment="1" applyProtection="1">
      <alignment horizontal="center" vertical="center" wrapText="1"/>
      <protection locked="0"/>
    </xf>
    <xf numFmtId="0" fontId="3" fillId="0" borderId="2" xfId="0" applyNumberFormat="1"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5" applyNumberFormat="1" applyFont="1" applyFill="1" applyBorder="1" applyAlignment="1" applyProtection="1">
      <alignment vertical="center" wrapText="1"/>
      <protection locked="0"/>
    </xf>
    <xf numFmtId="176" fontId="3" fillId="0" borderId="0" xfId="0" applyNumberFormat="1" applyFont="1" applyFill="1" applyProtection="1"/>
    <xf numFmtId="0" fontId="0" fillId="0" borderId="0" xfId="0" applyAlignment="1">
      <alignment vertical="center"/>
    </xf>
    <xf numFmtId="0" fontId="3" fillId="0" borderId="0" xfId="0" applyFont="1" applyFill="1" applyAlignment="1" applyProtection="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Fill="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38" xfId="0" applyNumberForma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0" fontId="0" fillId="0" borderId="0" xfId="0" applyFill="1"/>
    <xf numFmtId="0" fontId="3" fillId="0" borderId="0" xfId="0" applyFont="1"/>
    <xf numFmtId="38" fontId="3" fillId="0" borderId="2" xfId="1" applyFont="1" applyFill="1" applyBorder="1" applyAlignment="1" applyProtection="1">
      <alignment horizontal="right" vertical="center" wrapText="1"/>
      <protection locked="0"/>
    </xf>
    <xf numFmtId="176" fontId="3" fillId="0" borderId="2" xfId="5" applyNumberFormat="1" applyFont="1" applyFill="1" applyBorder="1" applyAlignment="1" applyProtection="1">
      <alignment horizontal="right" vertical="center" wrapText="1"/>
      <protection locked="0"/>
    </xf>
    <xf numFmtId="0" fontId="16" fillId="0" borderId="0" xfId="0" applyFont="1" applyFill="1" applyAlignment="1">
      <alignment vertical="center"/>
    </xf>
    <xf numFmtId="38" fontId="17" fillId="0" borderId="0" xfId="4" applyFont="1" applyFill="1" applyAlignment="1">
      <alignment horizontal="left"/>
    </xf>
    <xf numFmtId="176" fontId="16" fillId="0" borderId="0" xfId="0" applyNumberFormat="1" applyFont="1" applyFill="1" applyAlignment="1">
      <alignment vertical="center"/>
    </xf>
    <xf numFmtId="0" fontId="16" fillId="0" borderId="0" xfId="0" applyFont="1" applyFill="1" applyAlignment="1">
      <alignment horizontal="left" vertical="center"/>
    </xf>
    <xf numFmtId="0" fontId="12" fillId="0" borderId="0" xfId="0" applyFont="1" applyFill="1" applyAlignment="1" applyProtection="1">
      <alignment horizontal="left" vertical="center"/>
    </xf>
    <xf numFmtId="0" fontId="19" fillId="0" borderId="0" xfId="0" applyFont="1" applyFill="1" applyAlignment="1">
      <alignment horizontal="left" vertical="center"/>
    </xf>
    <xf numFmtId="0" fontId="18" fillId="0" borderId="0" xfId="0" applyFont="1" applyFill="1" applyAlignment="1">
      <alignment vertical="center"/>
    </xf>
    <xf numFmtId="0" fontId="20" fillId="0" borderId="0" xfId="0" applyFont="1" applyFill="1" applyAlignment="1">
      <alignment horizontal="left" vertical="center"/>
    </xf>
    <xf numFmtId="38" fontId="3" fillId="0" borderId="2" xfId="0" applyNumberFormat="1" applyFont="1" applyFill="1" applyBorder="1" applyAlignment="1" applyProtection="1">
      <alignment horizontal="right" vertical="center"/>
    </xf>
    <xf numFmtId="176" fontId="17" fillId="0" borderId="0" xfId="0" applyNumberFormat="1" applyFont="1" applyFill="1" applyAlignment="1">
      <alignment horizontal="right"/>
    </xf>
    <xf numFmtId="0" fontId="3" fillId="0" borderId="2" xfId="0" applyFont="1" applyFill="1" applyBorder="1" applyAlignment="1" applyProtection="1">
      <alignment horizontal="center" vertical="center"/>
    </xf>
    <xf numFmtId="0" fontId="3" fillId="0" borderId="2" xfId="0" applyFont="1" applyFill="1" applyBorder="1" applyAlignment="1">
      <alignment horizontal="center" vertical="center" wrapText="1"/>
    </xf>
    <xf numFmtId="0" fontId="3" fillId="0" borderId="2" xfId="5" applyFont="1" applyFill="1" applyBorder="1" applyAlignment="1">
      <alignment horizontal="left" vertical="center" wrapText="1"/>
    </xf>
    <xf numFmtId="0" fontId="3" fillId="0" borderId="2" xfId="0" applyFont="1" applyFill="1" applyBorder="1" applyAlignment="1">
      <alignment horizontal="left" vertical="center" wrapText="1"/>
    </xf>
    <xf numFmtId="38" fontId="3" fillId="0" borderId="2" xfId="1" applyFont="1" applyFill="1" applyBorder="1" applyAlignment="1">
      <alignment vertical="center" wrapText="1"/>
    </xf>
    <xf numFmtId="0" fontId="3" fillId="0" borderId="2" xfId="0" applyFont="1" applyFill="1" applyBorder="1" applyAlignment="1">
      <alignment vertical="top" wrapText="1"/>
    </xf>
    <xf numFmtId="0" fontId="6" fillId="0" borderId="2" xfId="5" applyFont="1" applyFill="1" applyBorder="1" applyAlignment="1" applyProtection="1">
      <alignment horizontal="center" vertical="center" wrapText="1"/>
      <protection locked="0"/>
    </xf>
    <xf numFmtId="0" fontId="3" fillId="0" borderId="2" xfId="0" applyFont="1" applyFill="1" applyBorder="1" applyAlignment="1" applyProtection="1">
      <alignment horizontal="distributed" vertical="center" wrapText="1"/>
    </xf>
    <xf numFmtId="0" fontId="3" fillId="0" borderId="2" xfId="0" applyFont="1" applyFill="1" applyBorder="1" applyAlignment="1" applyProtection="1">
      <alignment vertical="center"/>
    </xf>
    <xf numFmtId="0" fontId="19" fillId="0" borderId="4" xfId="0" applyFont="1" applyFill="1" applyBorder="1" applyAlignment="1">
      <alignment horizontal="distributed" vertical="center"/>
    </xf>
    <xf numFmtId="0" fontId="0" fillId="0" borderId="5" xfId="0" applyBorder="1" applyAlignment="1">
      <alignment horizontal="distributed" vertical="center"/>
    </xf>
    <xf numFmtId="0" fontId="3" fillId="0" borderId="2" xfId="0" applyFont="1" applyFill="1" applyBorder="1" applyAlignment="1" applyProtection="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Fill="1" applyBorder="1" applyAlignment="1" applyProtection="1">
      <alignment horizontal="center" vertical="center" wrapText="1"/>
    </xf>
    <xf numFmtId="0" fontId="3" fillId="0" borderId="2" xfId="0" applyFont="1" applyFill="1" applyBorder="1" applyAlignment="1" applyProtection="1">
      <alignment vertical="center" wrapText="1"/>
    </xf>
    <xf numFmtId="176" fontId="16" fillId="0" borderId="45"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16" fillId="0" borderId="0" xfId="0" applyFont="1" applyFill="1" applyAlignment="1">
      <alignment horizontal="left" vertical="center"/>
    </xf>
    <xf numFmtId="176" fontId="16" fillId="0" borderId="0" xfId="0" applyNumberFormat="1" applyFont="1" applyFill="1" applyAlignment="1">
      <alignment vertical="center"/>
    </xf>
    <xf numFmtId="0" fontId="3" fillId="0" borderId="2" xfId="0" applyFont="1" applyFill="1" applyBorder="1" applyAlignment="1" applyProtection="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50" t="s">
        <v>45</v>
      </c>
      <c r="R1" s="2" t="s">
        <v>3</v>
      </c>
    </row>
    <row r="2" spans="1:21" x14ac:dyDescent="0.15">
      <c r="B2" s="40" t="s">
        <v>14</v>
      </c>
      <c r="C2" s="40" t="s">
        <v>10</v>
      </c>
      <c r="D2" s="6" t="s">
        <v>19</v>
      </c>
      <c r="E2" s="7"/>
      <c r="F2" s="5" t="s">
        <v>11</v>
      </c>
      <c r="G2" s="3" t="s">
        <v>10</v>
      </c>
      <c r="H2" s="6" t="s">
        <v>19</v>
      </c>
      <c r="I2" s="7"/>
      <c r="J2" s="6" t="s">
        <v>21</v>
      </c>
      <c r="K2" s="7"/>
      <c r="L2" s="6" t="s">
        <v>44</v>
      </c>
      <c r="M2" s="7"/>
      <c r="N2" s="6" t="s">
        <v>23</v>
      </c>
      <c r="O2" s="7"/>
      <c r="P2" s="6" t="s">
        <v>24</v>
      </c>
      <c r="Q2" s="7"/>
      <c r="R2" s="8" t="s">
        <v>9</v>
      </c>
      <c r="T2" s="9"/>
      <c r="U2" s="1" t="s">
        <v>41</v>
      </c>
    </row>
    <row r="3" spans="1:21" x14ac:dyDescent="0.15">
      <c r="B3" s="41"/>
      <c r="C3" s="41"/>
      <c r="D3" s="4" t="s">
        <v>8</v>
      </c>
      <c r="E3" s="4" t="s">
        <v>20</v>
      </c>
      <c r="F3" s="10"/>
      <c r="G3" s="10"/>
      <c r="H3" s="11" t="s">
        <v>8</v>
      </c>
      <c r="I3" s="11" t="s">
        <v>20</v>
      </c>
      <c r="J3" s="11" t="s">
        <v>8</v>
      </c>
      <c r="K3" s="11" t="s">
        <v>20</v>
      </c>
      <c r="L3" s="11" t="s">
        <v>8</v>
      </c>
      <c r="M3" s="11" t="s">
        <v>20</v>
      </c>
      <c r="N3" s="11" t="s">
        <v>8</v>
      </c>
      <c r="O3" s="11" t="s">
        <v>20</v>
      </c>
      <c r="P3" s="11" t="s">
        <v>8</v>
      </c>
      <c r="Q3" s="11" t="s">
        <v>20</v>
      </c>
      <c r="R3" s="12"/>
      <c r="S3" s="13" t="s">
        <v>16</v>
      </c>
      <c r="T3" s="14"/>
      <c r="U3" s="1" t="s">
        <v>42</v>
      </c>
    </row>
    <row r="4" spans="1:21" x14ac:dyDescent="0.15">
      <c r="B4" s="42">
        <v>1</v>
      </c>
      <c r="C4" s="45" t="e">
        <f>COUNTIF(#REF!,$B4)</f>
        <v>#REF!</v>
      </c>
      <c r="D4" s="16" t="e">
        <f>SUMIF(#REF!,$B4,#REF!)</f>
        <v>#REF!</v>
      </c>
      <c r="E4" s="16" t="e">
        <f>SUMIF(#REF!,$B4,#REF!)</f>
        <v>#REF!</v>
      </c>
      <c r="F4" s="17" t="s">
        <v>12</v>
      </c>
      <c r="G4" s="18">
        <v>3</v>
      </c>
      <c r="H4" s="18">
        <v>1117258</v>
      </c>
      <c r="I4" s="18">
        <v>926493</v>
      </c>
      <c r="J4" s="18">
        <v>1117258</v>
      </c>
      <c r="K4" s="18">
        <v>926493</v>
      </c>
      <c r="L4" s="18">
        <f>J4-H4</f>
        <v>0</v>
      </c>
      <c r="M4" s="18">
        <f>K4-I4</f>
        <v>0</v>
      </c>
      <c r="N4" s="18">
        <v>0</v>
      </c>
      <c r="O4" s="18">
        <v>0</v>
      </c>
      <c r="P4" s="18">
        <v>0</v>
      </c>
      <c r="Q4" s="18">
        <v>0</v>
      </c>
      <c r="R4" s="19"/>
      <c r="S4" s="13"/>
    </row>
    <row r="5" spans="1:21" x14ac:dyDescent="0.15">
      <c r="B5" s="42"/>
      <c r="C5" s="45"/>
      <c r="D5" s="15"/>
      <c r="E5" s="15"/>
      <c r="F5" s="20" t="s">
        <v>7</v>
      </c>
      <c r="G5" s="21">
        <v>16</v>
      </c>
      <c r="H5" s="21">
        <v>419407</v>
      </c>
      <c r="I5" s="21">
        <v>402305</v>
      </c>
      <c r="J5" s="21">
        <v>305712</v>
      </c>
      <c r="K5" s="21">
        <v>292885</v>
      </c>
      <c r="L5" s="21">
        <v>-113695</v>
      </c>
      <c r="M5" s="21">
        <v>-109420</v>
      </c>
      <c r="N5" s="21">
        <v>-205650</v>
      </c>
      <c r="O5" s="21">
        <v>-197099</v>
      </c>
      <c r="P5" s="21">
        <v>-307555</v>
      </c>
      <c r="Q5" s="21">
        <v>-294728</v>
      </c>
      <c r="R5" s="22"/>
      <c r="S5" s="1" t="s">
        <v>17</v>
      </c>
    </row>
    <row r="6" spans="1:21" x14ac:dyDescent="0.15">
      <c r="B6" s="42"/>
      <c r="C6" s="45"/>
      <c r="D6" s="15"/>
      <c r="E6" s="15"/>
      <c r="F6" s="20" t="s">
        <v>13</v>
      </c>
      <c r="G6" s="21">
        <v>0</v>
      </c>
      <c r="H6" s="21"/>
      <c r="I6" s="21"/>
      <c r="J6" s="21"/>
      <c r="K6" s="21"/>
      <c r="L6" s="21"/>
      <c r="M6" s="21"/>
      <c r="N6" s="21"/>
      <c r="O6" s="21"/>
      <c r="P6" s="21"/>
      <c r="Q6" s="21"/>
      <c r="R6" s="22"/>
      <c r="S6" s="1" t="s">
        <v>18</v>
      </c>
    </row>
    <row r="7" spans="1:21" x14ac:dyDescent="0.15">
      <c r="B7" s="42"/>
      <c r="C7" s="45"/>
      <c r="D7" s="15"/>
      <c r="E7" s="15"/>
      <c r="F7" s="20" t="s">
        <v>6</v>
      </c>
      <c r="G7" s="21">
        <v>0</v>
      </c>
      <c r="H7" s="21"/>
      <c r="I7" s="21"/>
      <c r="J7" s="21"/>
      <c r="K7" s="21"/>
      <c r="L7" s="21"/>
      <c r="M7" s="21"/>
      <c r="N7" s="21"/>
      <c r="O7" s="21"/>
      <c r="P7" s="21"/>
      <c r="Q7" s="21"/>
      <c r="R7" s="22"/>
    </row>
    <row r="8" spans="1:21" ht="12" thickBot="1" x14ac:dyDescent="0.2">
      <c r="B8" s="42"/>
      <c r="C8" s="45"/>
      <c r="D8" s="15"/>
      <c r="E8" s="15"/>
      <c r="F8" s="23" t="s">
        <v>5</v>
      </c>
      <c r="G8" s="24">
        <v>0</v>
      </c>
      <c r="H8" s="24"/>
      <c r="I8" s="24"/>
      <c r="J8" s="24"/>
      <c r="K8" s="24"/>
      <c r="L8" s="24"/>
      <c r="M8" s="24"/>
      <c r="N8" s="24"/>
      <c r="O8" s="24"/>
      <c r="P8" s="24"/>
      <c r="Q8" s="24"/>
      <c r="R8" s="25"/>
    </row>
    <row r="9" spans="1:21" ht="12" thickTop="1" x14ac:dyDescent="0.15">
      <c r="B9" s="42"/>
      <c r="C9" s="45"/>
      <c r="D9" s="15"/>
      <c r="E9" s="15"/>
      <c r="F9" s="26" t="s">
        <v>25</v>
      </c>
      <c r="G9" s="27">
        <f>SUM(G4:G8)</f>
        <v>19</v>
      </c>
      <c r="H9" s="27">
        <f>SUM(H4:H7)</f>
        <v>1536665</v>
      </c>
      <c r="I9" s="27">
        <f>SUM(I4:I7)</f>
        <v>1328798</v>
      </c>
      <c r="J9" s="27">
        <f t="shared" ref="J9:Q9" si="0">SUM(J4:J7)</f>
        <v>1422970</v>
      </c>
      <c r="K9" s="27">
        <f t="shared" si="0"/>
        <v>1219378</v>
      </c>
      <c r="L9" s="27">
        <f t="shared" si="0"/>
        <v>-113695</v>
      </c>
      <c r="M9" s="27">
        <f t="shared" si="0"/>
        <v>-109420</v>
      </c>
      <c r="N9" s="27">
        <f t="shared" si="0"/>
        <v>-205650</v>
      </c>
      <c r="O9" s="27">
        <f t="shared" si="0"/>
        <v>-197099</v>
      </c>
      <c r="P9" s="27">
        <f t="shared" si="0"/>
        <v>-307555</v>
      </c>
      <c r="Q9" s="27">
        <f t="shared" si="0"/>
        <v>-294728</v>
      </c>
      <c r="R9" s="26"/>
    </row>
    <row r="10" spans="1:21" ht="12" thickBot="1" x14ac:dyDescent="0.2">
      <c r="B10" s="42"/>
      <c r="C10" s="45"/>
      <c r="D10" s="15"/>
      <c r="E10" s="15"/>
      <c r="F10" s="28" t="s">
        <v>39</v>
      </c>
      <c r="G10" s="29">
        <f>G9-G4</f>
        <v>16</v>
      </c>
      <c r="H10" s="29">
        <f>H9-H4</f>
        <v>419407</v>
      </c>
      <c r="I10" s="29">
        <f t="shared" ref="I10:Q10" si="1">I9-I4</f>
        <v>402305</v>
      </c>
      <c r="J10" s="29">
        <f t="shared" si="1"/>
        <v>305712</v>
      </c>
      <c r="K10" s="29">
        <f t="shared" si="1"/>
        <v>292885</v>
      </c>
      <c r="L10" s="29">
        <f t="shared" si="1"/>
        <v>-113695</v>
      </c>
      <c r="M10" s="29">
        <f t="shared" si="1"/>
        <v>-109420</v>
      </c>
      <c r="N10" s="29">
        <f t="shared" si="1"/>
        <v>-205650</v>
      </c>
      <c r="O10" s="29">
        <f t="shared" si="1"/>
        <v>-197099</v>
      </c>
      <c r="P10" s="29">
        <f t="shared" si="1"/>
        <v>-307555</v>
      </c>
      <c r="Q10" s="29">
        <f t="shared" si="1"/>
        <v>-294728</v>
      </c>
      <c r="R10" s="30"/>
    </row>
    <row r="11" spans="1:21" ht="12" thickBot="1" x14ac:dyDescent="0.2">
      <c r="B11" s="41"/>
      <c r="C11" s="46"/>
      <c r="D11" s="31"/>
      <c r="E11" s="31"/>
      <c r="F11" s="32" t="s">
        <v>40</v>
      </c>
      <c r="G11" s="33">
        <f>G10-G8</f>
        <v>16</v>
      </c>
      <c r="H11" s="33">
        <f>H10-H8</f>
        <v>419407</v>
      </c>
      <c r="I11" s="33">
        <f t="shared" ref="I11:Q11" si="2">I10-I8</f>
        <v>402305</v>
      </c>
      <c r="J11" s="33">
        <f t="shared" si="2"/>
        <v>305712</v>
      </c>
      <c r="K11" s="33">
        <f t="shared" si="2"/>
        <v>292885</v>
      </c>
      <c r="L11" s="33">
        <f t="shared" si="2"/>
        <v>-113695</v>
      </c>
      <c r="M11" s="33">
        <f t="shared" si="2"/>
        <v>-109420</v>
      </c>
      <c r="N11" s="33">
        <f t="shared" si="2"/>
        <v>-205650</v>
      </c>
      <c r="O11" s="33">
        <f t="shared" si="2"/>
        <v>-197099</v>
      </c>
      <c r="P11" s="33">
        <f t="shared" si="2"/>
        <v>-307555</v>
      </c>
      <c r="Q11" s="33">
        <f t="shared" si="2"/>
        <v>-294728</v>
      </c>
      <c r="R11" s="34"/>
    </row>
    <row r="12" spans="1:21" x14ac:dyDescent="0.15">
      <c r="B12" s="40">
        <v>2</v>
      </c>
      <c r="C12" s="47" t="e">
        <f>COUNTIF(#REF!,$B12)</f>
        <v>#REF!</v>
      </c>
      <c r="D12" s="35" t="e">
        <f>SUMIF(#REF!,$B12,#REF!)</f>
        <v>#REF!</v>
      </c>
      <c r="E12" s="35" t="e">
        <f>SUMIF(#REF!,$B12,#REF!)</f>
        <v>#REF!</v>
      </c>
      <c r="F12" s="17" t="s">
        <v>12</v>
      </c>
      <c r="G12" s="18">
        <v>11</v>
      </c>
      <c r="H12" s="18">
        <v>2957996</v>
      </c>
      <c r="I12" s="18">
        <v>2792017</v>
      </c>
      <c r="J12" s="18">
        <v>2957996</v>
      </c>
      <c r="K12" s="18">
        <v>2792017</v>
      </c>
      <c r="L12" s="18">
        <v>0</v>
      </c>
      <c r="M12" s="18">
        <v>0</v>
      </c>
      <c r="N12" s="18">
        <v>0</v>
      </c>
      <c r="O12" s="18">
        <v>0</v>
      </c>
      <c r="P12" s="18">
        <v>0</v>
      </c>
      <c r="Q12" s="18">
        <v>0</v>
      </c>
      <c r="R12" s="19"/>
    </row>
    <row r="13" spans="1:21" x14ac:dyDescent="0.15">
      <c r="B13" s="42"/>
      <c r="C13" s="45"/>
      <c r="D13" s="15"/>
      <c r="E13" s="15"/>
      <c r="F13" s="20" t="s">
        <v>7</v>
      </c>
      <c r="G13" s="21">
        <v>4</v>
      </c>
      <c r="H13" s="21">
        <v>126662</v>
      </c>
      <c r="I13" s="21">
        <v>126662</v>
      </c>
      <c r="J13" s="21">
        <v>0</v>
      </c>
      <c r="K13" s="21">
        <v>0</v>
      </c>
      <c r="L13" s="21">
        <v>-126662</v>
      </c>
      <c r="M13" s="21">
        <v>-126662</v>
      </c>
      <c r="N13" s="21">
        <v>-126662</v>
      </c>
      <c r="O13" s="21">
        <v>-126662</v>
      </c>
      <c r="P13" s="21">
        <v>-126662</v>
      </c>
      <c r="Q13" s="21">
        <v>-126662</v>
      </c>
      <c r="R13" s="22"/>
    </row>
    <row r="14" spans="1:21" x14ac:dyDescent="0.15">
      <c r="B14" s="42"/>
      <c r="C14" s="45"/>
      <c r="D14" s="15"/>
      <c r="E14" s="15"/>
      <c r="F14" s="20" t="s">
        <v>13</v>
      </c>
      <c r="G14" s="21">
        <v>5</v>
      </c>
      <c r="H14" s="21">
        <v>172256</v>
      </c>
      <c r="I14" s="21">
        <v>141224</v>
      </c>
      <c r="J14" s="21">
        <v>172256</v>
      </c>
      <c r="K14" s="21">
        <v>141224</v>
      </c>
      <c r="L14" s="21">
        <v>0</v>
      </c>
      <c r="M14" s="21">
        <v>0</v>
      </c>
      <c r="N14" s="21">
        <v>0</v>
      </c>
      <c r="O14" s="21">
        <v>0</v>
      </c>
      <c r="P14" s="21">
        <v>0</v>
      </c>
      <c r="Q14" s="21">
        <v>0</v>
      </c>
      <c r="R14" s="22"/>
    </row>
    <row r="15" spans="1:21" x14ac:dyDescent="0.15">
      <c r="B15" s="42"/>
      <c r="C15" s="45"/>
      <c r="D15" s="15"/>
      <c r="E15" s="15"/>
      <c r="F15" s="20" t="s">
        <v>6</v>
      </c>
      <c r="G15" s="21">
        <v>0</v>
      </c>
      <c r="H15" s="21"/>
      <c r="I15" s="21"/>
      <c r="J15" s="21"/>
      <c r="K15" s="21"/>
      <c r="L15" s="21"/>
      <c r="M15" s="21"/>
      <c r="N15" s="21"/>
      <c r="O15" s="21"/>
      <c r="P15" s="21"/>
      <c r="Q15" s="21"/>
      <c r="R15" s="22"/>
    </row>
    <row r="16" spans="1:21" ht="12" thickBot="1" x14ac:dyDescent="0.2">
      <c r="B16" s="42"/>
      <c r="C16" s="45"/>
      <c r="D16" s="15"/>
      <c r="E16" s="15"/>
      <c r="F16" s="23" t="s">
        <v>5</v>
      </c>
      <c r="G16" s="24">
        <v>0</v>
      </c>
      <c r="H16" s="24"/>
      <c r="I16" s="24"/>
      <c r="J16" s="24"/>
      <c r="K16" s="24"/>
      <c r="L16" s="24"/>
      <c r="M16" s="24"/>
      <c r="N16" s="24"/>
      <c r="O16" s="24"/>
      <c r="P16" s="24"/>
      <c r="Q16" s="24"/>
      <c r="R16" s="25"/>
    </row>
    <row r="17" spans="2:19" ht="12" thickTop="1" x14ac:dyDescent="0.15">
      <c r="B17" s="42"/>
      <c r="C17" s="45"/>
      <c r="D17" s="15"/>
      <c r="E17" s="15"/>
      <c r="F17" s="26" t="s">
        <v>25</v>
      </c>
      <c r="G17" s="27">
        <f>SUM(G12:G16)</f>
        <v>20</v>
      </c>
      <c r="H17" s="27">
        <f t="shared" ref="H17:Q17" si="3">SUM(H12:H15)</f>
        <v>3256914</v>
      </c>
      <c r="I17" s="27">
        <f t="shared" si="3"/>
        <v>3059903</v>
      </c>
      <c r="J17" s="27">
        <f t="shared" si="3"/>
        <v>3130252</v>
      </c>
      <c r="K17" s="27">
        <f t="shared" si="3"/>
        <v>2933241</v>
      </c>
      <c r="L17" s="27">
        <f t="shared" si="3"/>
        <v>-126662</v>
      </c>
      <c r="M17" s="27">
        <f t="shared" si="3"/>
        <v>-126662</v>
      </c>
      <c r="N17" s="27">
        <f t="shared" si="3"/>
        <v>-126662</v>
      </c>
      <c r="O17" s="27">
        <f t="shared" si="3"/>
        <v>-126662</v>
      </c>
      <c r="P17" s="27">
        <f t="shared" si="3"/>
        <v>-126662</v>
      </c>
      <c r="Q17" s="27">
        <f t="shared" si="3"/>
        <v>-126662</v>
      </c>
      <c r="R17" s="26"/>
    </row>
    <row r="18" spans="2:19" ht="12" thickBot="1" x14ac:dyDescent="0.2">
      <c r="B18" s="42"/>
      <c r="C18" s="45"/>
      <c r="D18" s="15"/>
      <c r="E18" s="15"/>
      <c r="F18" s="28" t="s">
        <v>39</v>
      </c>
      <c r="G18" s="29">
        <f t="shared" ref="G18:Q18" si="4">G17-G12</f>
        <v>9</v>
      </c>
      <c r="H18" s="29">
        <f t="shared" si="4"/>
        <v>298918</v>
      </c>
      <c r="I18" s="29">
        <f t="shared" si="4"/>
        <v>267886</v>
      </c>
      <c r="J18" s="29">
        <f t="shared" si="4"/>
        <v>172256</v>
      </c>
      <c r="K18" s="29">
        <f t="shared" si="4"/>
        <v>141224</v>
      </c>
      <c r="L18" s="29">
        <f t="shared" si="4"/>
        <v>-126662</v>
      </c>
      <c r="M18" s="29">
        <f t="shared" si="4"/>
        <v>-126662</v>
      </c>
      <c r="N18" s="29">
        <f t="shared" si="4"/>
        <v>-126662</v>
      </c>
      <c r="O18" s="29">
        <f t="shared" si="4"/>
        <v>-126662</v>
      </c>
      <c r="P18" s="29">
        <f t="shared" si="4"/>
        <v>-126662</v>
      </c>
      <c r="Q18" s="29">
        <f t="shared" si="4"/>
        <v>-126662</v>
      </c>
      <c r="R18" s="30"/>
    </row>
    <row r="19" spans="2:19" ht="12" thickBot="1" x14ac:dyDescent="0.2">
      <c r="B19" s="41"/>
      <c r="C19" s="46"/>
      <c r="D19" s="31"/>
      <c r="E19" s="31"/>
      <c r="F19" s="32" t="s">
        <v>40</v>
      </c>
      <c r="G19" s="33">
        <f t="shared" ref="G19:Q19" si="5">G18-G16</f>
        <v>9</v>
      </c>
      <c r="H19" s="33">
        <f t="shared" si="5"/>
        <v>298918</v>
      </c>
      <c r="I19" s="33">
        <f t="shared" si="5"/>
        <v>267886</v>
      </c>
      <c r="J19" s="33">
        <f t="shared" si="5"/>
        <v>172256</v>
      </c>
      <c r="K19" s="33">
        <f t="shared" si="5"/>
        <v>141224</v>
      </c>
      <c r="L19" s="33">
        <f t="shared" si="5"/>
        <v>-126662</v>
      </c>
      <c r="M19" s="33">
        <f t="shared" si="5"/>
        <v>-126662</v>
      </c>
      <c r="N19" s="33">
        <f t="shared" si="5"/>
        <v>-126662</v>
      </c>
      <c r="O19" s="33">
        <f t="shared" si="5"/>
        <v>-126662</v>
      </c>
      <c r="P19" s="33">
        <f t="shared" si="5"/>
        <v>-126662</v>
      </c>
      <c r="Q19" s="33">
        <f t="shared" si="5"/>
        <v>-126662</v>
      </c>
      <c r="R19" s="34"/>
    </row>
    <row r="20" spans="2:19" x14ac:dyDescent="0.15">
      <c r="B20" s="40">
        <v>3</v>
      </c>
      <c r="C20" s="48" t="e">
        <f>COUNTIF(#REF!,$B20)</f>
        <v>#REF!</v>
      </c>
      <c r="D20" s="35" t="e">
        <f>SUMIF(#REF!,$B20,#REF!)</f>
        <v>#REF!</v>
      </c>
      <c r="E20" s="35" t="e">
        <f>SUMIF(#REF!,$B20,#REF!)</f>
        <v>#REF!</v>
      </c>
      <c r="F20" s="17" t="s">
        <v>12</v>
      </c>
      <c r="G20" s="18">
        <v>0</v>
      </c>
      <c r="H20" s="18"/>
      <c r="I20" s="18"/>
      <c r="J20" s="18"/>
      <c r="K20" s="18"/>
      <c r="L20" s="18"/>
      <c r="M20" s="18"/>
      <c r="N20" s="18"/>
      <c r="O20" s="18"/>
      <c r="P20" s="18"/>
      <c r="Q20" s="18"/>
      <c r="R20" s="19"/>
    </row>
    <row r="21" spans="2:19" x14ac:dyDescent="0.15">
      <c r="B21" s="42"/>
      <c r="C21" s="45"/>
      <c r="D21" s="15"/>
      <c r="E21" s="15"/>
      <c r="F21" s="20" t="s">
        <v>7</v>
      </c>
      <c r="G21" s="21">
        <v>2</v>
      </c>
      <c r="H21" s="21">
        <v>53000</v>
      </c>
      <c r="I21" s="21">
        <v>6000</v>
      </c>
      <c r="J21" s="21">
        <v>0</v>
      </c>
      <c r="K21" s="21">
        <v>0</v>
      </c>
      <c r="L21" s="21">
        <v>-53000</v>
      </c>
      <c r="M21" s="21">
        <v>-6000</v>
      </c>
      <c r="N21" s="21">
        <v>-41000</v>
      </c>
      <c r="O21" s="21">
        <v>0</v>
      </c>
      <c r="P21" s="21">
        <v>-41000</v>
      </c>
      <c r="Q21" s="21">
        <v>0</v>
      </c>
      <c r="R21" s="22"/>
    </row>
    <row r="22" spans="2:19" x14ac:dyDescent="0.15">
      <c r="B22" s="42"/>
      <c r="C22" s="45"/>
      <c r="D22" s="15"/>
      <c r="E22" s="15"/>
      <c r="F22" s="20" t="s">
        <v>13</v>
      </c>
      <c r="G22" s="21">
        <v>10</v>
      </c>
      <c r="H22" s="21">
        <v>3542957</v>
      </c>
      <c r="I22" s="21">
        <v>154039</v>
      </c>
      <c r="J22" s="21">
        <v>3542957</v>
      </c>
      <c r="K22" s="21">
        <v>154039</v>
      </c>
      <c r="L22" s="21">
        <v>0</v>
      </c>
      <c r="M22" s="21">
        <v>0</v>
      </c>
      <c r="N22" s="21">
        <v>0</v>
      </c>
      <c r="O22" s="21">
        <v>0</v>
      </c>
      <c r="P22" s="21">
        <v>0</v>
      </c>
      <c r="Q22" s="21">
        <v>0</v>
      </c>
      <c r="R22" s="22"/>
      <c r="S22" s="1" t="s">
        <v>31</v>
      </c>
    </row>
    <row r="23" spans="2:19" x14ac:dyDescent="0.15">
      <c r="B23" s="42"/>
      <c r="C23" s="45"/>
      <c r="D23" s="15"/>
      <c r="E23" s="15"/>
      <c r="F23" s="20" t="s">
        <v>6</v>
      </c>
      <c r="G23" s="21">
        <v>11</v>
      </c>
      <c r="H23" s="21">
        <v>2027712</v>
      </c>
      <c r="I23" s="21">
        <v>334859</v>
      </c>
      <c r="J23" s="21">
        <v>2027712</v>
      </c>
      <c r="K23" s="21">
        <v>334859</v>
      </c>
      <c r="L23" s="21">
        <v>0</v>
      </c>
      <c r="M23" s="21">
        <v>0</v>
      </c>
      <c r="N23" s="21">
        <v>0</v>
      </c>
      <c r="O23" s="21">
        <v>0</v>
      </c>
      <c r="P23" s="21">
        <v>0</v>
      </c>
      <c r="Q23" s="21">
        <v>0</v>
      </c>
      <c r="R23" s="22"/>
      <c r="S23" s="1" t="s">
        <v>32</v>
      </c>
    </row>
    <row r="24" spans="2:19" ht="12" thickBot="1" x14ac:dyDescent="0.2">
      <c r="B24" s="42"/>
      <c r="C24" s="45"/>
      <c r="D24" s="15"/>
      <c r="E24" s="15"/>
      <c r="F24" s="23" t="s">
        <v>5</v>
      </c>
      <c r="G24" s="24">
        <v>0</v>
      </c>
      <c r="H24" s="24"/>
      <c r="I24" s="24"/>
      <c r="J24" s="24"/>
      <c r="K24" s="24"/>
      <c r="L24" s="24"/>
      <c r="M24" s="24"/>
      <c r="N24" s="24"/>
      <c r="O24" s="24"/>
      <c r="P24" s="24"/>
      <c r="Q24" s="24"/>
      <c r="R24" s="25"/>
    </row>
    <row r="25" spans="2:19" ht="12" thickTop="1" x14ac:dyDescent="0.15">
      <c r="B25" s="42"/>
      <c r="C25" s="45"/>
      <c r="D25" s="15"/>
      <c r="E25" s="15"/>
      <c r="F25" s="26" t="s">
        <v>25</v>
      </c>
      <c r="G25" s="27">
        <f>SUM(G21:G23)</f>
        <v>23</v>
      </c>
      <c r="H25" s="27">
        <f>SUM(H21:H23)</f>
        <v>5623669</v>
      </c>
      <c r="I25" s="27">
        <f t="shared" ref="I25:Q25" si="6">SUM(I21:I23)</f>
        <v>494898</v>
      </c>
      <c r="J25" s="27">
        <f t="shared" si="6"/>
        <v>5570669</v>
      </c>
      <c r="K25" s="27">
        <f t="shared" si="6"/>
        <v>488898</v>
      </c>
      <c r="L25" s="27">
        <f t="shared" si="6"/>
        <v>-53000</v>
      </c>
      <c r="M25" s="27">
        <f t="shared" si="6"/>
        <v>-6000</v>
      </c>
      <c r="N25" s="27">
        <f t="shared" si="6"/>
        <v>-41000</v>
      </c>
      <c r="O25" s="27">
        <f t="shared" si="6"/>
        <v>0</v>
      </c>
      <c r="P25" s="27">
        <f t="shared" si="6"/>
        <v>-41000</v>
      </c>
      <c r="Q25" s="27">
        <f t="shared" si="6"/>
        <v>0</v>
      </c>
      <c r="R25" s="26"/>
      <c r="S25" s="1" t="s">
        <v>33</v>
      </c>
    </row>
    <row r="26" spans="2:19" ht="12" thickBot="1" x14ac:dyDescent="0.2">
      <c r="B26" s="42"/>
      <c r="C26" s="45"/>
      <c r="D26" s="15"/>
      <c r="E26" s="15"/>
      <c r="F26" s="28" t="s">
        <v>39</v>
      </c>
      <c r="G26" s="29">
        <f t="shared" ref="G26:Q26" si="7">G25-G20</f>
        <v>23</v>
      </c>
      <c r="H26" s="29">
        <f t="shared" si="7"/>
        <v>5623669</v>
      </c>
      <c r="I26" s="29">
        <f t="shared" si="7"/>
        <v>494898</v>
      </c>
      <c r="J26" s="29">
        <f t="shared" si="7"/>
        <v>5570669</v>
      </c>
      <c r="K26" s="29">
        <f t="shared" si="7"/>
        <v>488898</v>
      </c>
      <c r="L26" s="29">
        <f t="shared" si="7"/>
        <v>-53000</v>
      </c>
      <c r="M26" s="29">
        <f t="shared" si="7"/>
        <v>-6000</v>
      </c>
      <c r="N26" s="29">
        <f t="shared" si="7"/>
        <v>-41000</v>
      </c>
      <c r="O26" s="29">
        <f t="shared" si="7"/>
        <v>0</v>
      </c>
      <c r="P26" s="29">
        <f t="shared" si="7"/>
        <v>-41000</v>
      </c>
      <c r="Q26" s="29">
        <f t="shared" si="7"/>
        <v>0</v>
      </c>
      <c r="R26" s="30"/>
    </row>
    <row r="27" spans="2:19" ht="12" thickBot="1" x14ac:dyDescent="0.2">
      <c r="B27" s="41"/>
      <c r="C27" s="46"/>
      <c r="D27" s="31"/>
      <c r="E27" s="31"/>
      <c r="F27" s="32" t="s">
        <v>40</v>
      </c>
      <c r="G27" s="33">
        <f t="shared" ref="G27:Q27" si="8">G26-G24</f>
        <v>23</v>
      </c>
      <c r="H27" s="33">
        <f t="shared" si="8"/>
        <v>5623669</v>
      </c>
      <c r="I27" s="33">
        <f t="shared" si="8"/>
        <v>494898</v>
      </c>
      <c r="J27" s="33">
        <f t="shared" si="8"/>
        <v>5570669</v>
      </c>
      <c r="K27" s="33">
        <f t="shared" si="8"/>
        <v>488898</v>
      </c>
      <c r="L27" s="33">
        <f t="shared" si="8"/>
        <v>-53000</v>
      </c>
      <c r="M27" s="33">
        <f t="shared" si="8"/>
        <v>-6000</v>
      </c>
      <c r="N27" s="33">
        <f t="shared" si="8"/>
        <v>-41000</v>
      </c>
      <c r="O27" s="33">
        <f t="shared" si="8"/>
        <v>0</v>
      </c>
      <c r="P27" s="33">
        <f t="shared" si="8"/>
        <v>-41000</v>
      </c>
      <c r="Q27" s="33">
        <f t="shared" si="8"/>
        <v>0</v>
      </c>
      <c r="R27" s="34"/>
    </row>
    <row r="28" spans="2:19" x14ac:dyDescent="0.15">
      <c r="B28" s="40">
        <v>4</v>
      </c>
      <c r="C28" s="48" t="e">
        <f>COUNTIF(#REF!,$B28)</f>
        <v>#REF!</v>
      </c>
      <c r="D28" s="35" t="e">
        <f>SUMIF(#REF!,$B28,#REF!)</f>
        <v>#REF!</v>
      </c>
      <c r="E28" s="35" t="e">
        <f>SUMIF(#REF!,$B28,#REF!)</f>
        <v>#REF!</v>
      </c>
      <c r="F28" s="17" t="s">
        <v>12</v>
      </c>
      <c r="G28" s="18">
        <v>5</v>
      </c>
      <c r="H28" s="18">
        <v>917096</v>
      </c>
      <c r="I28" s="18">
        <v>899586</v>
      </c>
      <c r="J28" s="18">
        <v>824277</v>
      </c>
      <c r="K28" s="18">
        <v>813990</v>
      </c>
      <c r="L28" s="18">
        <v>-92819</v>
      </c>
      <c r="M28" s="18">
        <v>-85596</v>
      </c>
      <c r="N28" s="18">
        <v>-130381</v>
      </c>
      <c r="O28" s="18">
        <v>-119016</v>
      </c>
      <c r="P28" s="18">
        <v>-147827</v>
      </c>
      <c r="Q28" s="18">
        <v>-133275</v>
      </c>
      <c r="R28" s="19"/>
    </row>
    <row r="29" spans="2:19" x14ac:dyDescent="0.15">
      <c r="B29" s="42"/>
      <c r="C29" s="45"/>
      <c r="D29" s="16"/>
      <c r="E29" s="16"/>
      <c r="F29" s="20" t="s">
        <v>7</v>
      </c>
      <c r="G29" s="21">
        <v>0</v>
      </c>
      <c r="H29" s="21"/>
      <c r="I29" s="21"/>
      <c r="J29" s="21"/>
      <c r="K29" s="21"/>
      <c r="L29" s="21"/>
      <c r="M29" s="21"/>
      <c r="N29" s="21"/>
      <c r="O29" s="21"/>
      <c r="P29" s="21"/>
      <c r="Q29" s="21"/>
      <c r="R29" s="22"/>
    </row>
    <row r="30" spans="2:19" x14ac:dyDescent="0.15">
      <c r="B30" s="42"/>
      <c r="C30" s="45"/>
      <c r="D30" s="16"/>
      <c r="E30" s="16"/>
      <c r="F30" s="20" t="s">
        <v>13</v>
      </c>
      <c r="G30" s="21">
        <v>0</v>
      </c>
      <c r="H30" s="21"/>
      <c r="I30" s="21"/>
      <c r="J30" s="21"/>
      <c r="K30" s="21"/>
      <c r="L30" s="21"/>
      <c r="M30" s="21"/>
      <c r="N30" s="21"/>
      <c r="O30" s="21"/>
      <c r="P30" s="21"/>
      <c r="Q30" s="21"/>
      <c r="R30" s="22"/>
    </row>
    <row r="31" spans="2:19" x14ac:dyDescent="0.15">
      <c r="B31" s="42"/>
      <c r="C31" s="45"/>
      <c r="D31" s="16"/>
      <c r="E31" s="16"/>
      <c r="F31" s="20" t="s">
        <v>6</v>
      </c>
      <c r="G31" s="21">
        <v>0</v>
      </c>
      <c r="H31" s="21"/>
      <c r="I31" s="21"/>
      <c r="J31" s="21"/>
      <c r="K31" s="21"/>
      <c r="L31" s="21"/>
      <c r="M31" s="21"/>
      <c r="N31" s="21"/>
      <c r="O31" s="21"/>
      <c r="P31" s="21"/>
      <c r="Q31" s="21"/>
      <c r="R31" s="22"/>
    </row>
    <row r="32" spans="2:19" ht="12" thickBot="1" x14ac:dyDescent="0.2">
      <c r="B32" s="42"/>
      <c r="C32" s="45"/>
      <c r="D32" s="15"/>
      <c r="E32" s="15"/>
      <c r="F32" s="23" t="s">
        <v>5</v>
      </c>
      <c r="G32" s="24">
        <v>7</v>
      </c>
      <c r="H32" s="24">
        <v>176801</v>
      </c>
      <c r="I32" s="24">
        <v>132258</v>
      </c>
      <c r="J32" s="24">
        <v>176801</v>
      </c>
      <c r="K32" s="24">
        <v>132258</v>
      </c>
      <c r="L32" s="24">
        <v>0</v>
      </c>
      <c r="M32" s="24">
        <v>0</v>
      </c>
      <c r="N32" s="24">
        <v>0</v>
      </c>
      <c r="O32" s="24">
        <v>0</v>
      </c>
      <c r="P32" s="24">
        <v>0</v>
      </c>
      <c r="Q32" s="24">
        <v>0</v>
      </c>
      <c r="R32" s="25"/>
    </row>
    <row r="33" spans="2:19" ht="12" thickTop="1" x14ac:dyDescent="0.15">
      <c r="B33" s="42"/>
      <c r="C33" s="45"/>
      <c r="D33" s="15"/>
      <c r="E33" s="15"/>
      <c r="F33" s="26" t="s">
        <v>25</v>
      </c>
      <c r="G33" s="27">
        <f t="shared" ref="G33:Q33" si="9">SUM(G28:G32)</f>
        <v>12</v>
      </c>
      <c r="H33" s="27">
        <f t="shared" si="9"/>
        <v>1093897</v>
      </c>
      <c r="I33" s="27">
        <f t="shared" si="9"/>
        <v>1031844</v>
      </c>
      <c r="J33" s="27">
        <f t="shared" si="9"/>
        <v>1001078</v>
      </c>
      <c r="K33" s="27">
        <f t="shared" si="9"/>
        <v>946248</v>
      </c>
      <c r="L33" s="27">
        <f t="shared" si="9"/>
        <v>-92819</v>
      </c>
      <c r="M33" s="27">
        <f t="shared" si="9"/>
        <v>-85596</v>
      </c>
      <c r="N33" s="27">
        <f t="shared" si="9"/>
        <v>-130381</v>
      </c>
      <c r="O33" s="27">
        <f t="shared" si="9"/>
        <v>-119016</v>
      </c>
      <c r="P33" s="27">
        <f t="shared" si="9"/>
        <v>-147827</v>
      </c>
      <c r="Q33" s="27">
        <f t="shared" si="9"/>
        <v>-133275</v>
      </c>
      <c r="R33" s="26"/>
    </row>
    <row r="34" spans="2:19" ht="12" thickBot="1" x14ac:dyDescent="0.2">
      <c r="B34" s="42"/>
      <c r="C34" s="45"/>
      <c r="D34" s="15"/>
      <c r="E34" s="15"/>
      <c r="F34" s="28" t="s">
        <v>39</v>
      </c>
      <c r="G34" s="29">
        <f t="shared" ref="G34:Q34" si="10">G33-G28</f>
        <v>7</v>
      </c>
      <c r="H34" s="29">
        <f t="shared" si="10"/>
        <v>176801</v>
      </c>
      <c r="I34" s="29">
        <f t="shared" si="10"/>
        <v>132258</v>
      </c>
      <c r="J34" s="29">
        <f t="shared" si="10"/>
        <v>176801</v>
      </c>
      <c r="K34" s="29">
        <f t="shared" si="10"/>
        <v>132258</v>
      </c>
      <c r="L34" s="29">
        <f t="shared" si="10"/>
        <v>0</v>
      </c>
      <c r="M34" s="29">
        <f t="shared" si="10"/>
        <v>0</v>
      </c>
      <c r="N34" s="29">
        <f t="shared" si="10"/>
        <v>0</v>
      </c>
      <c r="O34" s="29">
        <f t="shared" si="10"/>
        <v>0</v>
      </c>
      <c r="P34" s="29">
        <f t="shared" si="10"/>
        <v>0</v>
      </c>
      <c r="Q34" s="29">
        <f t="shared" si="10"/>
        <v>0</v>
      </c>
      <c r="R34" s="30"/>
    </row>
    <row r="35" spans="2:19" ht="12" thickBot="1" x14ac:dyDescent="0.2">
      <c r="B35" s="41"/>
      <c r="C35" s="46"/>
      <c r="D35" s="31"/>
      <c r="E35" s="31"/>
      <c r="F35" s="32" t="s">
        <v>40</v>
      </c>
      <c r="G35" s="33">
        <f t="shared" ref="G35:Q35" si="11">G34-G32</f>
        <v>0</v>
      </c>
      <c r="H35" s="33">
        <f t="shared" si="11"/>
        <v>0</v>
      </c>
      <c r="I35" s="33">
        <f t="shared" si="11"/>
        <v>0</v>
      </c>
      <c r="J35" s="33">
        <f t="shared" si="11"/>
        <v>0</v>
      </c>
      <c r="K35" s="33">
        <f t="shared" si="11"/>
        <v>0</v>
      </c>
      <c r="L35" s="33">
        <f t="shared" si="11"/>
        <v>0</v>
      </c>
      <c r="M35" s="33">
        <f t="shared" si="11"/>
        <v>0</v>
      </c>
      <c r="N35" s="33">
        <f t="shared" si="11"/>
        <v>0</v>
      </c>
      <c r="O35" s="33">
        <f t="shared" si="11"/>
        <v>0</v>
      </c>
      <c r="P35" s="33">
        <f t="shared" si="11"/>
        <v>0</v>
      </c>
      <c r="Q35" s="33">
        <f t="shared" si="11"/>
        <v>0</v>
      </c>
      <c r="R35" s="34"/>
    </row>
    <row r="36" spans="2:19" x14ac:dyDescent="0.15">
      <c r="B36" s="40">
        <v>5</v>
      </c>
      <c r="C36" s="48" t="e">
        <f>COUNTIF(#REF!,$B36)</f>
        <v>#REF!</v>
      </c>
      <c r="D36" s="35" t="e">
        <f>SUMIF(#REF!,$B36,#REF!)</f>
        <v>#REF!</v>
      </c>
      <c r="E36" s="35" t="e">
        <f>SUMIF(#REF!,$B36,#REF!)</f>
        <v>#REF!</v>
      </c>
      <c r="F36" s="17" t="s">
        <v>12</v>
      </c>
      <c r="G36" s="18">
        <v>1</v>
      </c>
      <c r="H36" s="18">
        <v>85867</v>
      </c>
      <c r="I36" s="18">
        <v>85867</v>
      </c>
      <c r="J36" s="18">
        <v>85867</v>
      </c>
      <c r="K36" s="18">
        <v>85867</v>
      </c>
      <c r="L36" s="18">
        <v>0</v>
      </c>
      <c r="M36" s="18">
        <v>0</v>
      </c>
      <c r="N36" s="18">
        <v>0</v>
      </c>
      <c r="O36" s="18">
        <v>0</v>
      </c>
      <c r="P36" s="18">
        <v>0</v>
      </c>
      <c r="Q36" s="18">
        <v>0</v>
      </c>
      <c r="R36" s="19"/>
      <c r="S36" s="1" t="s">
        <v>35</v>
      </c>
    </row>
    <row r="37" spans="2:19" x14ac:dyDescent="0.15">
      <c r="B37" s="42"/>
      <c r="C37" s="45"/>
      <c r="D37" s="15"/>
      <c r="E37" s="15"/>
      <c r="F37" s="20" t="s">
        <v>7</v>
      </c>
      <c r="G37" s="21">
        <v>3</v>
      </c>
      <c r="H37" s="21">
        <v>4970</v>
      </c>
      <c r="I37" s="21">
        <v>4970</v>
      </c>
      <c r="J37" s="21">
        <v>0</v>
      </c>
      <c r="K37" s="21">
        <v>0</v>
      </c>
      <c r="L37" s="21">
        <v>-4970</v>
      </c>
      <c r="M37" s="21">
        <v>-4970</v>
      </c>
      <c r="N37" s="21">
        <v>-4970</v>
      </c>
      <c r="O37" s="21">
        <v>-4970</v>
      </c>
      <c r="P37" s="21">
        <v>-4970</v>
      </c>
      <c r="Q37" s="21">
        <v>-4970</v>
      </c>
      <c r="R37" s="22"/>
      <c r="S37" s="1" t="s">
        <v>36</v>
      </c>
    </row>
    <row r="38" spans="2:19" x14ac:dyDescent="0.15">
      <c r="B38" s="42"/>
      <c r="C38" s="45"/>
      <c r="D38" s="15"/>
      <c r="E38" s="15"/>
      <c r="F38" s="20" t="s">
        <v>13</v>
      </c>
      <c r="G38" s="21">
        <v>4</v>
      </c>
      <c r="H38" s="21">
        <v>1046</v>
      </c>
      <c r="I38" s="21">
        <v>1046</v>
      </c>
      <c r="J38" s="21">
        <v>1278</v>
      </c>
      <c r="K38" s="21">
        <v>1278</v>
      </c>
      <c r="L38" s="21">
        <v>232</v>
      </c>
      <c r="M38" s="21">
        <v>232</v>
      </c>
      <c r="N38" s="21">
        <v>0</v>
      </c>
      <c r="O38" s="21">
        <v>0</v>
      </c>
      <c r="P38" s="21">
        <v>232</v>
      </c>
      <c r="Q38" s="21">
        <v>232</v>
      </c>
      <c r="R38" s="22"/>
      <c r="S38" s="1" t="s">
        <v>37</v>
      </c>
    </row>
    <row r="39" spans="2:19" x14ac:dyDescent="0.15">
      <c r="B39" s="42"/>
      <c r="C39" s="45"/>
      <c r="D39" s="15"/>
      <c r="E39" s="15"/>
      <c r="F39" s="20" t="s">
        <v>6</v>
      </c>
      <c r="G39" s="21">
        <v>0</v>
      </c>
      <c r="H39" s="21"/>
      <c r="I39" s="21"/>
      <c r="J39" s="21"/>
      <c r="K39" s="21"/>
      <c r="L39" s="21"/>
      <c r="M39" s="21"/>
      <c r="N39" s="21"/>
      <c r="O39" s="21"/>
      <c r="P39" s="21"/>
      <c r="Q39" s="21"/>
      <c r="R39" s="22"/>
    </row>
    <row r="40" spans="2:19" ht="12" thickBot="1" x14ac:dyDescent="0.2">
      <c r="B40" s="42"/>
      <c r="C40" s="45"/>
      <c r="D40" s="15"/>
      <c r="E40" s="15"/>
      <c r="F40" s="23" t="s">
        <v>5</v>
      </c>
      <c r="G40" s="24">
        <v>0</v>
      </c>
      <c r="H40" s="24"/>
      <c r="I40" s="24"/>
      <c r="J40" s="24"/>
      <c r="K40" s="24"/>
      <c r="L40" s="24"/>
      <c r="M40" s="24"/>
      <c r="N40" s="24"/>
      <c r="O40" s="24"/>
      <c r="P40" s="24"/>
      <c r="Q40" s="24"/>
      <c r="R40" s="25"/>
    </row>
    <row r="41" spans="2:19" ht="12" thickTop="1" x14ac:dyDescent="0.15">
      <c r="B41" s="42"/>
      <c r="C41" s="45"/>
      <c r="D41" s="15"/>
      <c r="E41" s="15"/>
      <c r="F41" s="26" t="s">
        <v>25</v>
      </c>
      <c r="G41" s="27">
        <f>SUM(G36:G40)</f>
        <v>8</v>
      </c>
      <c r="H41" s="27">
        <f t="shared" ref="H41:P41" si="12">SUM(H36:H39)</f>
        <v>91883</v>
      </c>
      <c r="I41" s="27">
        <f t="shared" si="12"/>
        <v>91883</v>
      </c>
      <c r="J41" s="27">
        <f t="shared" si="12"/>
        <v>87145</v>
      </c>
      <c r="K41" s="27">
        <f t="shared" si="12"/>
        <v>87145</v>
      </c>
      <c r="L41" s="27">
        <f t="shared" si="12"/>
        <v>-4738</v>
      </c>
      <c r="M41" s="27">
        <f t="shared" si="12"/>
        <v>-4738</v>
      </c>
      <c r="N41" s="27">
        <f t="shared" si="12"/>
        <v>-4970</v>
      </c>
      <c r="O41" s="27">
        <f t="shared" si="12"/>
        <v>-4970</v>
      </c>
      <c r="P41" s="27">
        <f t="shared" si="12"/>
        <v>-4738</v>
      </c>
      <c r="Q41" s="27">
        <f>SUM(Q37:Q39)</f>
        <v>-4738</v>
      </c>
      <c r="R41" s="26"/>
    </row>
    <row r="42" spans="2:19" ht="12" thickBot="1" x14ac:dyDescent="0.2">
      <c r="B42" s="42"/>
      <c r="C42" s="45"/>
      <c r="D42" s="15"/>
      <c r="E42" s="15"/>
      <c r="F42" s="28" t="s">
        <v>39</v>
      </c>
      <c r="G42" s="29">
        <f t="shared" ref="G42:Q42" si="13">G41-G36</f>
        <v>7</v>
      </c>
      <c r="H42" s="29">
        <f t="shared" si="13"/>
        <v>6016</v>
      </c>
      <c r="I42" s="29">
        <f t="shared" si="13"/>
        <v>6016</v>
      </c>
      <c r="J42" s="29">
        <f t="shared" si="13"/>
        <v>1278</v>
      </c>
      <c r="K42" s="29">
        <f t="shared" si="13"/>
        <v>1278</v>
      </c>
      <c r="L42" s="29">
        <f t="shared" si="13"/>
        <v>-4738</v>
      </c>
      <c r="M42" s="29">
        <f t="shared" si="13"/>
        <v>-4738</v>
      </c>
      <c r="N42" s="29">
        <f t="shared" si="13"/>
        <v>-4970</v>
      </c>
      <c r="O42" s="29">
        <f t="shared" si="13"/>
        <v>-4970</v>
      </c>
      <c r="P42" s="29">
        <f t="shared" si="13"/>
        <v>-4738</v>
      </c>
      <c r="Q42" s="29">
        <f t="shared" si="13"/>
        <v>-4738</v>
      </c>
      <c r="R42" s="30"/>
    </row>
    <row r="43" spans="2:19" ht="12" thickBot="1" x14ac:dyDescent="0.2">
      <c r="B43" s="41"/>
      <c r="C43" s="46"/>
      <c r="D43" s="31"/>
      <c r="E43" s="31"/>
      <c r="F43" s="32" t="s">
        <v>40</v>
      </c>
      <c r="G43" s="33">
        <f t="shared" ref="G43:Q43" si="14">G42-G40</f>
        <v>7</v>
      </c>
      <c r="H43" s="33">
        <f t="shared" si="14"/>
        <v>6016</v>
      </c>
      <c r="I43" s="33">
        <f t="shared" si="14"/>
        <v>6016</v>
      </c>
      <c r="J43" s="33">
        <f t="shared" si="14"/>
        <v>1278</v>
      </c>
      <c r="K43" s="33">
        <f t="shared" si="14"/>
        <v>1278</v>
      </c>
      <c r="L43" s="33">
        <f t="shared" si="14"/>
        <v>-4738</v>
      </c>
      <c r="M43" s="33">
        <f t="shared" si="14"/>
        <v>-4738</v>
      </c>
      <c r="N43" s="33">
        <f t="shared" si="14"/>
        <v>-4970</v>
      </c>
      <c r="O43" s="33">
        <f t="shared" si="14"/>
        <v>-4970</v>
      </c>
      <c r="P43" s="33">
        <f t="shared" si="14"/>
        <v>-4738</v>
      </c>
      <c r="Q43" s="33">
        <f t="shared" si="14"/>
        <v>-4738</v>
      </c>
      <c r="R43" s="34"/>
    </row>
    <row r="44" spans="2:19" x14ac:dyDescent="0.15">
      <c r="B44" s="40">
        <v>6</v>
      </c>
      <c r="C44" s="47" t="e">
        <f>COUNTIF(#REF!,$B44)</f>
        <v>#REF!</v>
      </c>
      <c r="D44" s="35" t="e">
        <f>SUMIF(#REF!,$B44,#REF!)</f>
        <v>#REF!</v>
      </c>
      <c r="E44" s="35" t="e">
        <f>SUMIF(#REF!,$B44,#REF!)</f>
        <v>#REF!</v>
      </c>
      <c r="F44" s="17" t="s">
        <v>12</v>
      </c>
      <c r="G44" s="18">
        <v>19</v>
      </c>
      <c r="H44" s="18">
        <v>37543662</v>
      </c>
      <c r="I44" s="18">
        <v>12593170</v>
      </c>
      <c r="J44" s="18">
        <v>37448693</v>
      </c>
      <c r="K44" s="18">
        <v>12540868</v>
      </c>
      <c r="L44" s="18">
        <v>-94969</v>
      </c>
      <c r="M44" s="18">
        <v>-52302</v>
      </c>
      <c r="N44" s="18">
        <v>-41558</v>
      </c>
      <c r="O44" s="18">
        <v>-46284</v>
      </c>
      <c r="P44" s="18">
        <v>-158902</v>
      </c>
      <c r="Q44" s="18">
        <v>-132307</v>
      </c>
      <c r="R44" s="19"/>
    </row>
    <row r="45" spans="2:19" x14ac:dyDescent="0.15">
      <c r="B45" s="42"/>
      <c r="C45" s="45"/>
      <c r="D45" s="15"/>
      <c r="E45" s="15" t="s">
        <v>34</v>
      </c>
      <c r="F45" s="20" t="s">
        <v>7</v>
      </c>
      <c r="G45" s="21">
        <v>65</v>
      </c>
      <c r="H45" s="21">
        <v>1040952</v>
      </c>
      <c r="I45" s="21">
        <v>979897</v>
      </c>
      <c r="J45" s="21">
        <v>488415</v>
      </c>
      <c r="K45" s="21">
        <v>485415</v>
      </c>
      <c r="L45" s="21">
        <v>-552537</v>
      </c>
      <c r="M45" s="21">
        <v>-494482</v>
      </c>
      <c r="N45" s="21">
        <v>-703001</v>
      </c>
      <c r="O45" s="21">
        <v>-644946</v>
      </c>
      <c r="P45" s="21">
        <v>-856531</v>
      </c>
      <c r="Q45" s="21">
        <v>-795476</v>
      </c>
      <c r="R45" s="22"/>
    </row>
    <row r="46" spans="2:19" x14ac:dyDescent="0.15">
      <c r="B46" s="42"/>
      <c r="C46" s="45"/>
      <c r="D46" s="15"/>
      <c r="E46" s="15" t="s">
        <v>38</v>
      </c>
      <c r="F46" s="20" t="s">
        <v>13</v>
      </c>
      <c r="G46" s="21">
        <v>45</v>
      </c>
      <c r="H46" s="21">
        <v>645158</v>
      </c>
      <c r="I46" s="21">
        <v>434770</v>
      </c>
      <c r="J46" s="21">
        <v>650659</v>
      </c>
      <c r="K46" s="21">
        <v>440271</v>
      </c>
      <c r="L46" s="21">
        <v>5501</v>
      </c>
      <c r="M46" s="21">
        <v>5501</v>
      </c>
      <c r="N46" s="21">
        <v>5501</v>
      </c>
      <c r="O46" s="21">
        <v>5501</v>
      </c>
      <c r="P46" s="21">
        <v>5501</v>
      </c>
      <c r="Q46" s="21">
        <v>5501</v>
      </c>
      <c r="R46" s="22"/>
    </row>
    <row r="47" spans="2:19" x14ac:dyDescent="0.15">
      <c r="B47" s="42"/>
      <c r="C47" s="45"/>
      <c r="D47" s="15"/>
      <c r="E47" s="15"/>
      <c r="F47" s="20" t="s">
        <v>6</v>
      </c>
      <c r="G47" s="21">
        <v>19</v>
      </c>
      <c r="H47" s="21">
        <v>637955</v>
      </c>
      <c r="I47" s="21">
        <v>116802</v>
      </c>
      <c r="J47" s="21">
        <v>665965</v>
      </c>
      <c r="K47" s="21">
        <v>136512</v>
      </c>
      <c r="L47" s="21">
        <v>28010</v>
      </c>
      <c r="M47" s="21">
        <v>19710</v>
      </c>
      <c r="N47" s="21">
        <v>54130</v>
      </c>
      <c r="O47" s="21">
        <v>49130</v>
      </c>
      <c r="P47" s="21">
        <v>54130</v>
      </c>
      <c r="Q47" s="21">
        <v>49130</v>
      </c>
      <c r="R47" s="22"/>
    </row>
    <row r="48" spans="2:19" ht="12" thickBot="1" x14ac:dyDescent="0.2">
      <c r="B48" s="42"/>
      <c r="C48" s="45"/>
      <c r="D48" s="15"/>
      <c r="E48" s="15"/>
      <c r="F48" s="23" t="s">
        <v>5</v>
      </c>
      <c r="G48" s="24">
        <v>8</v>
      </c>
      <c r="H48" s="24">
        <v>102057</v>
      </c>
      <c r="I48" s="24">
        <v>31810</v>
      </c>
      <c r="J48" s="24">
        <v>102057</v>
      </c>
      <c r="K48" s="24">
        <v>31810</v>
      </c>
      <c r="L48" s="24">
        <v>0</v>
      </c>
      <c r="M48" s="24">
        <v>0</v>
      </c>
      <c r="N48" s="24">
        <v>0</v>
      </c>
      <c r="O48" s="24">
        <v>0</v>
      </c>
      <c r="P48" s="24">
        <v>0</v>
      </c>
      <c r="Q48" s="24">
        <v>0</v>
      </c>
      <c r="R48" s="25"/>
    </row>
    <row r="49" spans="2:32" ht="12" thickTop="1" x14ac:dyDescent="0.15">
      <c r="B49" s="42"/>
      <c r="C49" s="45"/>
      <c r="D49" s="15"/>
      <c r="E49" s="15"/>
      <c r="F49" s="26" t="s">
        <v>25</v>
      </c>
      <c r="G49" s="27">
        <f>SUM(G44:G48)</f>
        <v>156</v>
      </c>
      <c r="H49" s="27">
        <f>SUM(H44:H48)</f>
        <v>39969784</v>
      </c>
      <c r="I49" s="27">
        <f t="shared" ref="I49:Q49" si="15">SUM(I44:I48)</f>
        <v>14156449</v>
      </c>
      <c r="J49" s="27">
        <f t="shared" si="15"/>
        <v>39355789</v>
      </c>
      <c r="K49" s="27">
        <f t="shared" si="15"/>
        <v>13634876</v>
      </c>
      <c r="L49" s="27">
        <f t="shared" si="15"/>
        <v>-613995</v>
      </c>
      <c r="M49" s="27">
        <f t="shared" si="15"/>
        <v>-521573</v>
      </c>
      <c r="N49" s="27">
        <f t="shared" si="15"/>
        <v>-684928</v>
      </c>
      <c r="O49" s="27">
        <f t="shared" si="15"/>
        <v>-636599</v>
      </c>
      <c r="P49" s="27">
        <f t="shared" si="15"/>
        <v>-955802</v>
      </c>
      <c r="Q49" s="27">
        <f t="shared" si="15"/>
        <v>-873152</v>
      </c>
      <c r="R49" s="26"/>
    </row>
    <row r="50" spans="2:32" ht="12" thickBot="1" x14ac:dyDescent="0.2">
      <c r="B50" s="42"/>
      <c r="C50" s="45"/>
      <c r="D50" s="15"/>
      <c r="E50" s="15"/>
      <c r="F50" s="28" t="s">
        <v>39</v>
      </c>
      <c r="G50" s="29">
        <f>G49-G45</f>
        <v>91</v>
      </c>
      <c r="H50" s="29">
        <f t="shared" ref="H50:Q50" si="16">H49-H44</f>
        <v>2426122</v>
      </c>
      <c r="I50" s="29">
        <f t="shared" si="16"/>
        <v>1563279</v>
      </c>
      <c r="J50" s="29">
        <f t="shared" si="16"/>
        <v>1907096</v>
      </c>
      <c r="K50" s="29">
        <f t="shared" si="16"/>
        <v>1094008</v>
      </c>
      <c r="L50" s="29">
        <f t="shared" si="16"/>
        <v>-519026</v>
      </c>
      <c r="M50" s="29">
        <f t="shared" si="16"/>
        <v>-469271</v>
      </c>
      <c r="N50" s="29">
        <f t="shared" si="16"/>
        <v>-643370</v>
      </c>
      <c r="O50" s="29">
        <f t="shared" si="16"/>
        <v>-590315</v>
      </c>
      <c r="P50" s="29">
        <f t="shared" si="16"/>
        <v>-796900</v>
      </c>
      <c r="Q50" s="29">
        <f t="shared" si="16"/>
        <v>-740845</v>
      </c>
      <c r="R50" s="30"/>
    </row>
    <row r="51" spans="2:32" ht="12" thickBot="1" x14ac:dyDescent="0.2">
      <c r="B51" s="41"/>
      <c r="C51" s="46"/>
      <c r="D51" s="31"/>
      <c r="E51" s="31"/>
      <c r="F51" s="32" t="s">
        <v>40</v>
      </c>
      <c r="G51" s="33">
        <f t="shared" ref="G51:Q51" si="17">G50-G48</f>
        <v>83</v>
      </c>
      <c r="H51" s="33">
        <f t="shared" si="17"/>
        <v>2324065</v>
      </c>
      <c r="I51" s="33">
        <f t="shared" si="17"/>
        <v>1531469</v>
      </c>
      <c r="J51" s="33">
        <f t="shared" si="17"/>
        <v>1805039</v>
      </c>
      <c r="K51" s="33">
        <f t="shared" si="17"/>
        <v>1062198</v>
      </c>
      <c r="L51" s="33">
        <f t="shared" si="17"/>
        <v>-519026</v>
      </c>
      <c r="M51" s="33">
        <f t="shared" si="17"/>
        <v>-469271</v>
      </c>
      <c r="N51" s="33">
        <f t="shared" si="17"/>
        <v>-643370</v>
      </c>
      <c r="O51" s="33">
        <f t="shared" si="17"/>
        <v>-590315</v>
      </c>
      <c r="P51" s="33">
        <f t="shared" si="17"/>
        <v>-796900</v>
      </c>
      <c r="Q51" s="33">
        <f t="shared" si="17"/>
        <v>-740845</v>
      </c>
      <c r="R51" s="34"/>
    </row>
    <row r="52" spans="2:32" x14ac:dyDescent="0.15">
      <c r="B52" s="40">
        <v>7</v>
      </c>
      <c r="C52" s="48" t="e">
        <f>COUNTIF(#REF!,$B52)</f>
        <v>#REF!</v>
      </c>
      <c r="D52" s="35" t="e">
        <f>SUMIF(#REF!,$B52,#REF!)</f>
        <v>#REF!</v>
      </c>
      <c r="E52" s="35" t="e">
        <f>SUMIF(#REF!,$B52,#REF!)</f>
        <v>#REF!</v>
      </c>
      <c r="F52" s="17" t="s">
        <v>12</v>
      </c>
      <c r="G52" s="18">
        <v>11</v>
      </c>
      <c r="H52" s="18">
        <v>11182166</v>
      </c>
      <c r="I52" s="18">
        <v>9570524</v>
      </c>
      <c r="J52" s="18">
        <v>11182166</v>
      </c>
      <c r="K52" s="18">
        <v>9570524</v>
      </c>
      <c r="L52" s="18">
        <v>0</v>
      </c>
      <c r="M52" s="18">
        <v>0</v>
      </c>
      <c r="N52" s="18">
        <v>0</v>
      </c>
      <c r="O52" s="18">
        <v>0</v>
      </c>
      <c r="P52" s="18">
        <v>0</v>
      </c>
      <c r="Q52" s="18">
        <v>0</v>
      </c>
      <c r="R52" s="19"/>
      <c r="W52" s="1">
        <v>9338</v>
      </c>
      <c r="X52" s="1">
        <v>3150</v>
      </c>
      <c r="Y52" s="1">
        <v>9338</v>
      </c>
      <c r="Z52" s="1">
        <v>3150</v>
      </c>
      <c r="AA52" s="1">
        <v>0</v>
      </c>
      <c r="AB52" s="1">
        <v>0</v>
      </c>
      <c r="AC52" s="1">
        <v>0</v>
      </c>
      <c r="AD52" s="1">
        <v>0</v>
      </c>
      <c r="AE52" s="1">
        <v>0</v>
      </c>
      <c r="AF52" s="1">
        <v>0</v>
      </c>
    </row>
    <row r="53" spans="2:32" x14ac:dyDescent="0.15">
      <c r="B53" s="42"/>
      <c r="C53" s="45"/>
      <c r="D53" s="15"/>
      <c r="E53" s="15"/>
      <c r="F53" s="20" t="s">
        <v>7</v>
      </c>
      <c r="G53" s="21">
        <v>2</v>
      </c>
      <c r="H53" s="21">
        <v>5758</v>
      </c>
      <c r="I53" s="21">
        <v>3598</v>
      </c>
      <c r="J53" s="21">
        <v>0</v>
      </c>
      <c r="K53" s="21">
        <v>0</v>
      </c>
      <c r="L53" s="21">
        <v>-5758</v>
      </c>
      <c r="M53" s="21">
        <v>-3598</v>
      </c>
      <c r="N53" s="21">
        <v>-5758</v>
      </c>
      <c r="O53" s="21">
        <v>-3598</v>
      </c>
      <c r="P53" s="21">
        <v>-5758</v>
      </c>
      <c r="Q53" s="21">
        <v>-3598</v>
      </c>
      <c r="R53" s="22"/>
      <c r="W53" s="1">
        <v>1521</v>
      </c>
      <c r="X53" s="1">
        <v>1521</v>
      </c>
      <c r="Y53" s="1">
        <v>1521</v>
      </c>
      <c r="Z53" s="1">
        <v>1521</v>
      </c>
      <c r="AA53" s="1">
        <v>0</v>
      </c>
      <c r="AB53" s="1">
        <v>0</v>
      </c>
      <c r="AC53" s="1">
        <v>0</v>
      </c>
      <c r="AD53" s="1">
        <v>0</v>
      </c>
      <c r="AE53" s="1">
        <v>0</v>
      </c>
      <c r="AF53" s="1">
        <v>0</v>
      </c>
    </row>
    <row r="54" spans="2:32" x14ac:dyDescent="0.15">
      <c r="B54" s="42"/>
      <c r="C54" s="45"/>
      <c r="D54" s="15"/>
      <c r="E54" s="15"/>
      <c r="F54" s="20" t="s">
        <v>13</v>
      </c>
      <c r="G54" s="21">
        <v>3</v>
      </c>
      <c r="H54" s="21">
        <v>33978</v>
      </c>
      <c r="I54" s="21">
        <v>16989</v>
      </c>
      <c r="J54" s="21">
        <v>33978</v>
      </c>
      <c r="K54" s="21">
        <v>16989</v>
      </c>
      <c r="L54" s="21">
        <v>0</v>
      </c>
      <c r="M54" s="21">
        <v>0</v>
      </c>
      <c r="N54" s="21">
        <v>0</v>
      </c>
      <c r="O54" s="21">
        <v>0</v>
      </c>
      <c r="P54" s="21">
        <v>0</v>
      </c>
      <c r="Q54" s="21">
        <v>0</v>
      </c>
      <c r="R54" s="22"/>
      <c r="W54" s="1">
        <v>2679</v>
      </c>
      <c r="X54" s="1">
        <v>671</v>
      </c>
      <c r="Y54" s="1">
        <v>2679</v>
      </c>
      <c r="Z54" s="1">
        <v>671</v>
      </c>
      <c r="AA54" s="1">
        <v>0</v>
      </c>
      <c r="AB54" s="1">
        <v>0</v>
      </c>
      <c r="AC54" s="1">
        <v>0</v>
      </c>
      <c r="AD54" s="1">
        <v>0</v>
      </c>
      <c r="AE54" s="1">
        <v>0</v>
      </c>
      <c r="AF54" s="1">
        <v>0</v>
      </c>
    </row>
    <row r="55" spans="2:32" x14ac:dyDescent="0.15">
      <c r="B55" s="42"/>
      <c r="C55" s="45"/>
      <c r="D55" s="15"/>
      <c r="E55" s="15"/>
      <c r="F55" s="20" t="s">
        <v>6</v>
      </c>
      <c r="G55" s="21">
        <v>6</v>
      </c>
      <c r="H55" s="21">
        <v>23373</v>
      </c>
      <c r="I55" s="21">
        <v>10078</v>
      </c>
      <c r="J55" s="21">
        <v>23373</v>
      </c>
      <c r="K55" s="21">
        <v>10078</v>
      </c>
      <c r="L55" s="21">
        <v>0</v>
      </c>
      <c r="M55" s="21">
        <v>0</v>
      </c>
      <c r="N55" s="21">
        <v>0</v>
      </c>
      <c r="O55" s="21">
        <v>0</v>
      </c>
      <c r="P55" s="21">
        <v>0</v>
      </c>
      <c r="Q55" s="21">
        <v>0</v>
      </c>
      <c r="R55" s="22"/>
      <c r="W55" s="1">
        <v>111</v>
      </c>
      <c r="X55" s="1">
        <v>12</v>
      </c>
      <c r="Y55" s="1">
        <v>111</v>
      </c>
      <c r="Z55" s="1">
        <v>12</v>
      </c>
      <c r="AA55" s="1">
        <v>0</v>
      </c>
      <c r="AB55" s="1">
        <v>0</v>
      </c>
      <c r="AC55" s="1">
        <v>0</v>
      </c>
      <c r="AD55" s="1">
        <v>0</v>
      </c>
      <c r="AE55" s="1">
        <v>0</v>
      </c>
      <c r="AF55" s="1">
        <v>0</v>
      </c>
    </row>
    <row r="56" spans="2:32" ht="12" thickBot="1" x14ac:dyDescent="0.2">
      <c r="B56" s="42"/>
      <c r="C56" s="45"/>
      <c r="D56" s="15"/>
      <c r="E56" s="15"/>
      <c r="F56" s="23" t="s">
        <v>5</v>
      </c>
      <c r="G56" s="24">
        <v>0</v>
      </c>
      <c r="H56" s="24"/>
      <c r="I56" s="24"/>
      <c r="J56" s="24"/>
      <c r="K56" s="24"/>
      <c r="L56" s="24"/>
      <c r="M56" s="24"/>
      <c r="N56" s="24"/>
      <c r="O56" s="24"/>
      <c r="P56" s="24"/>
      <c r="Q56" s="24"/>
      <c r="R56" s="25"/>
    </row>
    <row r="57" spans="2:32" ht="12" thickTop="1" x14ac:dyDescent="0.15">
      <c r="B57" s="42"/>
      <c r="C57" s="45"/>
      <c r="D57" s="15"/>
      <c r="E57" s="15"/>
      <c r="F57" s="26" t="s">
        <v>25</v>
      </c>
      <c r="G57" s="27">
        <f>SUM(G52:G56)</f>
        <v>22</v>
      </c>
      <c r="H57" s="27">
        <f t="shared" ref="H57:Q57" si="18">SUM(H52:H55)</f>
        <v>11245275</v>
      </c>
      <c r="I57" s="27">
        <f t="shared" si="18"/>
        <v>9601189</v>
      </c>
      <c r="J57" s="27">
        <f t="shared" si="18"/>
        <v>11239517</v>
      </c>
      <c r="K57" s="27">
        <f t="shared" si="18"/>
        <v>9597591</v>
      </c>
      <c r="L57" s="27">
        <f t="shared" si="18"/>
        <v>-5758</v>
      </c>
      <c r="M57" s="27">
        <f t="shared" si="18"/>
        <v>-3598</v>
      </c>
      <c r="N57" s="27">
        <f t="shared" si="18"/>
        <v>-5758</v>
      </c>
      <c r="O57" s="27">
        <f t="shared" si="18"/>
        <v>-3598</v>
      </c>
      <c r="P57" s="27">
        <f t="shared" si="18"/>
        <v>-5758</v>
      </c>
      <c r="Q57" s="27">
        <f t="shared" si="18"/>
        <v>-3598</v>
      </c>
      <c r="R57" s="26"/>
      <c r="W57" s="1">
        <v>7500</v>
      </c>
      <c r="X57" s="1">
        <v>2500</v>
      </c>
      <c r="Y57" s="1">
        <v>7500</v>
      </c>
      <c r="Z57" s="1">
        <v>2500</v>
      </c>
      <c r="AA57" s="1">
        <v>0</v>
      </c>
      <c r="AB57" s="1">
        <v>0</v>
      </c>
      <c r="AC57" s="1">
        <v>0</v>
      </c>
      <c r="AD57" s="1">
        <v>0</v>
      </c>
      <c r="AE57" s="1">
        <v>0</v>
      </c>
      <c r="AF57" s="1">
        <v>0</v>
      </c>
    </row>
    <row r="58" spans="2:32" ht="12" thickBot="1" x14ac:dyDescent="0.2">
      <c r="B58" s="42"/>
      <c r="C58" s="45"/>
      <c r="D58" s="15"/>
      <c r="E58" s="15"/>
      <c r="F58" s="28" t="s">
        <v>39</v>
      </c>
      <c r="G58" s="29">
        <f>G57-G53</f>
        <v>20</v>
      </c>
      <c r="H58" s="29">
        <f t="shared" ref="H58:Q58" si="19">H57-H52</f>
        <v>63109</v>
      </c>
      <c r="I58" s="29">
        <f t="shared" si="19"/>
        <v>30665</v>
      </c>
      <c r="J58" s="29">
        <f t="shared" si="19"/>
        <v>57351</v>
      </c>
      <c r="K58" s="29">
        <f t="shared" si="19"/>
        <v>27067</v>
      </c>
      <c r="L58" s="29">
        <f t="shared" si="19"/>
        <v>-5758</v>
      </c>
      <c r="M58" s="29">
        <f t="shared" si="19"/>
        <v>-3598</v>
      </c>
      <c r="N58" s="29">
        <f t="shared" si="19"/>
        <v>-5758</v>
      </c>
      <c r="O58" s="29">
        <f t="shared" si="19"/>
        <v>-3598</v>
      </c>
      <c r="P58" s="29">
        <f t="shared" si="19"/>
        <v>-5758</v>
      </c>
      <c r="Q58" s="29">
        <f t="shared" si="19"/>
        <v>-3598</v>
      </c>
      <c r="R58" s="30"/>
      <c r="W58" s="1">
        <v>2224</v>
      </c>
      <c r="X58" s="1">
        <v>2224</v>
      </c>
      <c r="Y58" s="1">
        <v>2224</v>
      </c>
      <c r="Z58" s="1">
        <v>2224</v>
      </c>
      <c r="AA58" s="1">
        <v>0</v>
      </c>
      <c r="AB58" s="1">
        <v>0</v>
      </c>
      <c r="AC58" s="1">
        <v>0</v>
      </c>
      <c r="AD58" s="1">
        <v>0</v>
      </c>
      <c r="AE58" s="1">
        <v>0</v>
      </c>
      <c r="AF58" s="1">
        <v>0</v>
      </c>
    </row>
    <row r="59" spans="2:32" ht="12" thickBot="1" x14ac:dyDescent="0.2">
      <c r="B59" s="41"/>
      <c r="C59" s="46"/>
      <c r="D59" s="31"/>
      <c r="E59" s="31"/>
      <c r="F59" s="32" t="s">
        <v>40</v>
      </c>
      <c r="G59" s="33">
        <f t="shared" ref="G59:Q59" si="20">G58-G56</f>
        <v>20</v>
      </c>
      <c r="H59" s="33">
        <f t="shared" si="20"/>
        <v>63109</v>
      </c>
      <c r="I59" s="33">
        <f t="shared" si="20"/>
        <v>30665</v>
      </c>
      <c r="J59" s="33">
        <f t="shared" si="20"/>
        <v>57351</v>
      </c>
      <c r="K59" s="33">
        <f t="shared" si="20"/>
        <v>27067</v>
      </c>
      <c r="L59" s="33">
        <f t="shared" si="20"/>
        <v>-5758</v>
      </c>
      <c r="M59" s="33">
        <f t="shared" si="20"/>
        <v>-3598</v>
      </c>
      <c r="N59" s="33">
        <f t="shared" si="20"/>
        <v>-5758</v>
      </c>
      <c r="O59" s="33">
        <f t="shared" si="20"/>
        <v>-3598</v>
      </c>
      <c r="P59" s="33">
        <f t="shared" si="20"/>
        <v>-5758</v>
      </c>
      <c r="Q59" s="33">
        <f t="shared" si="20"/>
        <v>-3598</v>
      </c>
      <c r="R59" s="34"/>
    </row>
    <row r="60" spans="2:32" x14ac:dyDescent="0.15">
      <c r="B60" s="40" t="s">
        <v>15</v>
      </c>
      <c r="C60" s="49" t="e">
        <f>SUM(C4:C55)</f>
        <v>#REF!</v>
      </c>
      <c r="D60" s="35" t="e">
        <f>SUM(D4:D55)</f>
        <v>#REF!</v>
      </c>
      <c r="E60" s="35" t="e">
        <f>SUM(E4:E55)</f>
        <v>#REF!</v>
      </c>
      <c r="F60" s="17" t="s">
        <v>12</v>
      </c>
      <c r="G60" s="36">
        <f>SUMIF($F$4:$F$58,F60,$G$4:$G$58)</f>
        <v>50</v>
      </c>
      <c r="H60" s="36">
        <f>SUMIF($F$4:$F$58,$F60,H$4:H$58)</f>
        <v>53804045</v>
      </c>
      <c r="I60" s="36">
        <f t="shared" ref="I60:Q60" si="21">SUMIF($F$4:$F$58,$F60,I$4:I$58)</f>
        <v>26867657</v>
      </c>
      <c r="J60" s="36">
        <f t="shared" si="21"/>
        <v>53616257</v>
      </c>
      <c r="K60" s="36">
        <f t="shared" si="21"/>
        <v>26729759</v>
      </c>
      <c r="L60" s="36">
        <f t="shared" si="21"/>
        <v>-187788</v>
      </c>
      <c r="M60" s="36">
        <f t="shared" si="21"/>
        <v>-137898</v>
      </c>
      <c r="N60" s="36">
        <f t="shared" si="21"/>
        <v>-171939</v>
      </c>
      <c r="O60" s="36">
        <f t="shared" si="21"/>
        <v>-165300</v>
      </c>
      <c r="P60" s="36">
        <f t="shared" si="21"/>
        <v>-306729</v>
      </c>
      <c r="Q60" s="36">
        <f t="shared" si="21"/>
        <v>-265582</v>
      </c>
      <c r="R60" s="19"/>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43"/>
      <c r="C61" s="45"/>
      <c r="D61" s="15"/>
      <c r="E61" s="15"/>
      <c r="F61" s="20" t="s">
        <v>7</v>
      </c>
      <c r="G61" s="37">
        <f>SUMIF($F$4:$F$58,F61,$G$4:$G$58)</f>
        <v>92</v>
      </c>
      <c r="H61" s="37">
        <f t="shared" ref="H61:Q64" si="23">SUMIF($F$4:$F$58,$F61,H$4:H$58)</f>
        <v>1650749</v>
      </c>
      <c r="I61" s="37">
        <f t="shared" si="23"/>
        <v>1523432</v>
      </c>
      <c r="J61" s="37">
        <f t="shared" si="23"/>
        <v>794127</v>
      </c>
      <c r="K61" s="37">
        <f t="shared" si="23"/>
        <v>778300</v>
      </c>
      <c r="L61" s="37">
        <f t="shared" si="23"/>
        <v>-856622</v>
      </c>
      <c r="M61" s="37">
        <f t="shared" si="23"/>
        <v>-745132</v>
      </c>
      <c r="N61" s="37">
        <f t="shared" si="23"/>
        <v>-1087041</v>
      </c>
      <c r="O61" s="37">
        <f t="shared" si="23"/>
        <v>-977275</v>
      </c>
      <c r="P61" s="37">
        <f t="shared" si="23"/>
        <v>-1342476</v>
      </c>
      <c r="Q61" s="37">
        <f t="shared" si="23"/>
        <v>-1225434</v>
      </c>
      <c r="R61" s="22"/>
    </row>
    <row r="62" spans="2:32" x14ac:dyDescent="0.15">
      <c r="B62" s="43"/>
      <c r="C62" s="45"/>
      <c r="D62" s="15"/>
      <c r="E62" s="15"/>
      <c r="F62" s="20" t="s">
        <v>13</v>
      </c>
      <c r="G62" s="37">
        <f>SUMIF($F$4:$F$58,F62,$G$4:$G$58)</f>
        <v>67</v>
      </c>
      <c r="H62" s="37">
        <f t="shared" si="23"/>
        <v>4395395</v>
      </c>
      <c r="I62" s="37">
        <f t="shared" si="23"/>
        <v>748068</v>
      </c>
      <c r="J62" s="37">
        <f t="shared" si="23"/>
        <v>4401128</v>
      </c>
      <c r="K62" s="37">
        <f t="shared" si="23"/>
        <v>753801</v>
      </c>
      <c r="L62" s="37">
        <f t="shared" si="23"/>
        <v>5733</v>
      </c>
      <c r="M62" s="37">
        <f t="shared" si="23"/>
        <v>5733</v>
      </c>
      <c r="N62" s="37">
        <f t="shared" si="23"/>
        <v>5501</v>
      </c>
      <c r="O62" s="37">
        <f t="shared" si="23"/>
        <v>5501</v>
      </c>
      <c r="P62" s="37">
        <f t="shared" si="23"/>
        <v>5733</v>
      </c>
      <c r="Q62" s="37">
        <f t="shared" si="23"/>
        <v>5733</v>
      </c>
      <c r="R62" s="22"/>
    </row>
    <row r="63" spans="2:32" x14ac:dyDescent="0.15">
      <c r="B63" s="43"/>
      <c r="C63" s="45"/>
      <c r="D63" s="15"/>
      <c r="E63" s="15"/>
      <c r="F63" s="20" t="s">
        <v>6</v>
      </c>
      <c r="G63" s="37">
        <f>SUMIF($F$4:$F$58,F63,$G$4:$G$58)</f>
        <v>36</v>
      </c>
      <c r="H63" s="37">
        <f t="shared" si="23"/>
        <v>2689040</v>
      </c>
      <c r="I63" s="37">
        <f t="shared" si="23"/>
        <v>461739</v>
      </c>
      <c r="J63" s="37">
        <f t="shared" si="23"/>
        <v>2717050</v>
      </c>
      <c r="K63" s="37">
        <f t="shared" si="23"/>
        <v>481449</v>
      </c>
      <c r="L63" s="37">
        <f t="shared" si="23"/>
        <v>28010</v>
      </c>
      <c r="M63" s="37">
        <f t="shared" si="23"/>
        <v>19710</v>
      </c>
      <c r="N63" s="37">
        <f t="shared" si="23"/>
        <v>54130</v>
      </c>
      <c r="O63" s="37">
        <f t="shared" si="23"/>
        <v>49130</v>
      </c>
      <c r="P63" s="37">
        <f t="shared" si="23"/>
        <v>54130</v>
      </c>
      <c r="Q63" s="37">
        <f t="shared" si="23"/>
        <v>49130</v>
      </c>
      <c r="R63" s="22"/>
    </row>
    <row r="64" spans="2:32" ht="12" thickBot="1" x14ac:dyDescent="0.2">
      <c r="B64" s="43"/>
      <c r="C64" s="45"/>
      <c r="D64" s="15"/>
      <c r="E64" s="15"/>
      <c r="F64" s="23" t="s">
        <v>5</v>
      </c>
      <c r="G64" s="38">
        <f>SUMIF($F$4:$F$58,F64,$G$4:$G$58)</f>
        <v>15</v>
      </c>
      <c r="H64" s="38">
        <f t="shared" si="23"/>
        <v>278858</v>
      </c>
      <c r="I64" s="38">
        <f t="shared" si="23"/>
        <v>164068</v>
      </c>
      <c r="J64" s="38">
        <f t="shared" si="23"/>
        <v>278858</v>
      </c>
      <c r="K64" s="38">
        <f t="shared" si="23"/>
        <v>164068</v>
      </c>
      <c r="L64" s="38">
        <f t="shared" si="23"/>
        <v>0</v>
      </c>
      <c r="M64" s="38">
        <f t="shared" si="23"/>
        <v>0</v>
      </c>
      <c r="N64" s="38">
        <f t="shared" si="23"/>
        <v>0</v>
      </c>
      <c r="O64" s="38">
        <f t="shared" si="23"/>
        <v>0</v>
      </c>
      <c r="P64" s="38">
        <f t="shared" si="23"/>
        <v>0</v>
      </c>
      <c r="Q64" s="38">
        <f t="shared" si="23"/>
        <v>0</v>
      </c>
      <c r="R64" s="25"/>
    </row>
    <row r="65" spans="2:18" ht="12" thickTop="1" x14ac:dyDescent="0.15">
      <c r="B65" s="43"/>
      <c r="C65" s="45"/>
      <c r="D65" s="15"/>
      <c r="E65" s="15"/>
      <c r="F65" s="26" t="s">
        <v>25</v>
      </c>
      <c r="G65" s="27">
        <f>SUM(G60:G64)</f>
        <v>260</v>
      </c>
      <c r="H65" s="27">
        <f>SUM(H60:H64)</f>
        <v>62818087</v>
      </c>
      <c r="I65" s="27">
        <f t="shared" ref="I65:Q65" si="24">SUM(I60:I64)</f>
        <v>29764964</v>
      </c>
      <c r="J65" s="27">
        <f t="shared" si="24"/>
        <v>61807420</v>
      </c>
      <c r="K65" s="27">
        <f t="shared" si="24"/>
        <v>28907377</v>
      </c>
      <c r="L65" s="27">
        <f t="shared" si="24"/>
        <v>-1010667</v>
      </c>
      <c r="M65" s="27">
        <f t="shared" si="24"/>
        <v>-857587</v>
      </c>
      <c r="N65" s="27">
        <f t="shared" si="24"/>
        <v>-1199349</v>
      </c>
      <c r="O65" s="27">
        <f t="shared" si="24"/>
        <v>-1087944</v>
      </c>
      <c r="P65" s="27">
        <f t="shared" si="24"/>
        <v>-1589342</v>
      </c>
      <c r="Q65" s="27">
        <f t="shared" si="24"/>
        <v>-1436153</v>
      </c>
      <c r="R65" s="26"/>
    </row>
    <row r="66" spans="2:18" ht="12" thickBot="1" x14ac:dyDescent="0.2">
      <c r="B66" s="43"/>
      <c r="C66" s="45"/>
      <c r="D66" s="15"/>
      <c r="E66" s="15"/>
      <c r="F66" s="28" t="s">
        <v>39</v>
      </c>
      <c r="G66" s="29">
        <f>G65-G60</f>
        <v>210</v>
      </c>
      <c r="H66" s="29">
        <f>H65-H60</f>
        <v>9014042</v>
      </c>
      <c r="I66" s="29">
        <f t="shared" ref="I66:Q66" si="25">I65-I60</f>
        <v>2897307</v>
      </c>
      <c r="J66" s="29">
        <f t="shared" si="25"/>
        <v>8191163</v>
      </c>
      <c r="K66" s="29">
        <f t="shared" si="25"/>
        <v>2177618</v>
      </c>
      <c r="L66" s="29">
        <f t="shared" si="25"/>
        <v>-822879</v>
      </c>
      <c r="M66" s="29">
        <f t="shared" si="25"/>
        <v>-719689</v>
      </c>
      <c r="N66" s="29">
        <f t="shared" si="25"/>
        <v>-1027410</v>
      </c>
      <c r="O66" s="29">
        <f t="shared" si="25"/>
        <v>-922644</v>
      </c>
      <c r="P66" s="29">
        <f t="shared" si="25"/>
        <v>-1282613</v>
      </c>
      <c r="Q66" s="29">
        <f t="shared" si="25"/>
        <v>-1170571</v>
      </c>
      <c r="R66" s="30"/>
    </row>
    <row r="67" spans="2:18" ht="12" thickBot="1" x14ac:dyDescent="0.2">
      <c r="B67" s="44"/>
      <c r="C67" s="46"/>
      <c r="D67" s="31"/>
      <c r="E67" s="39"/>
      <c r="F67" s="32" t="s">
        <v>40</v>
      </c>
      <c r="G67" s="33">
        <f>G66-G64</f>
        <v>195</v>
      </c>
      <c r="H67" s="33">
        <f>H66-H64</f>
        <v>8735184</v>
      </c>
      <c r="I67" s="33">
        <f t="shared" ref="I67:Q67" si="26">I66-I64</f>
        <v>2733239</v>
      </c>
      <c r="J67" s="33">
        <f t="shared" si="26"/>
        <v>7912305</v>
      </c>
      <c r="K67" s="33">
        <f t="shared" si="26"/>
        <v>2013550</v>
      </c>
      <c r="L67" s="33">
        <f t="shared" si="26"/>
        <v>-822879</v>
      </c>
      <c r="M67" s="33">
        <f t="shared" si="26"/>
        <v>-719689</v>
      </c>
      <c r="N67" s="33">
        <f t="shared" si="26"/>
        <v>-1027410</v>
      </c>
      <c r="O67" s="33">
        <f t="shared" si="26"/>
        <v>-922644</v>
      </c>
      <c r="P67" s="33">
        <f t="shared" si="26"/>
        <v>-1282613</v>
      </c>
      <c r="Q67" s="33">
        <f t="shared" si="26"/>
        <v>-1170571</v>
      </c>
      <c r="R67" s="34"/>
    </row>
    <row r="69" spans="2:18" x14ac:dyDescent="0.15">
      <c r="F69" s="51"/>
    </row>
    <row r="70" spans="2:18" x14ac:dyDescent="0.15">
      <c r="E70" s="2" t="s">
        <v>46</v>
      </c>
      <c r="F70" s="55" t="s">
        <v>29</v>
      </c>
      <c r="G70" s="56"/>
      <c r="H70" s="57" t="s">
        <v>28</v>
      </c>
      <c r="I70" s="58"/>
      <c r="J70" s="57" t="s">
        <v>30</v>
      </c>
      <c r="K70" s="58"/>
      <c r="L70" s="57" t="s">
        <v>22</v>
      </c>
      <c r="M70" s="58"/>
      <c r="N70" s="57" t="s">
        <v>23</v>
      </c>
      <c r="O70" s="58"/>
      <c r="P70" s="57" t="s">
        <v>24</v>
      </c>
      <c r="Q70" s="58"/>
      <c r="R70" s="53" t="s">
        <v>9</v>
      </c>
    </row>
    <row r="71" spans="2:18" x14ac:dyDescent="0.15">
      <c r="F71" s="52" t="s">
        <v>49</v>
      </c>
      <c r="G71" s="52" t="s">
        <v>10</v>
      </c>
      <c r="H71" s="53" t="s">
        <v>8</v>
      </c>
      <c r="I71" s="53" t="s">
        <v>20</v>
      </c>
      <c r="J71" s="54" t="s">
        <v>8</v>
      </c>
      <c r="K71" s="54" t="s">
        <v>20</v>
      </c>
      <c r="L71" s="54" t="s">
        <v>8</v>
      </c>
      <c r="M71" s="54" t="s">
        <v>20</v>
      </c>
      <c r="N71" s="54" t="s">
        <v>8</v>
      </c>
      <c r="O71" s="54" t="s">
        <v>20</v>
      </c>
      <c r="P71" s="54" t="s">
        <v>8</v>
      </c>
      <c r="Q71" s="54" t="s">
        <v>20</v>
      </c>
      <c r="R71" s="53"/>
    </row>
    <row r="72" spans="2:18" x14ac:dyDescent="0.15">
      <c r="F72" s="52" t="s">
        <v>26</v>
      </c>
      <c r="G72" s="52" t="e">
        <f>COUNTIF(#REF!,'【（仮）作業シート】見直し集計'!F72)</f>
        <v>#REF!</v>
      </c>
      <c r="H72" s="52" t="e">
        <f>SUMIF(#REF!,'【（仮）作業シート】見直し集計'!$F72,#REF!)</f>
        <v>#REF!</v>
      </c>
      <c r="I72" s="52" t="e">
        <f>SUMIF(#REF!,'【（仮）作業シート】見直し集計'!$F72,#REF!)</f>
        <v>#REF!</v>
      </c>
      <c r="J72" s="52" t="e">
        <f>SUMIF(#REF!,'【（仮）作業シート】見直し集計'!$F72,#REF!)</f>
        <v>#REF!</v>
      </c>
      <c r="K72" s="52" t="e">
        <f>SUMIF(#REF!,'【（仮）作業シート】見直し集計'!$F72,#REF!)</f>
        <v>#REF!</v>
      </c>
      <c r="L72" s="52" t="e">
        <f>SUMIF(#REF!,'【（仮）作業シート】見直し集計'!$F72,#REF!)</f>
        <v>#REF!</v>
      </c>
      <c r="M72" s="52" t="e">
        <f>SUMIF(#REF!,'【（仮）作業シート】見直し集計'!$F72,#REF!)</f>
        <v>#REF!</v>
      </c>
      <c r="N72" s="52" t="e">
        <f>SUMIF(#REF!,'【（仮）作業シート】見直し集計'!$F72,#REF!)</f>
        <v>#REF!</v>
      </c>
      <c r="O72" s="52" t="e">
        <f>SUMIF(#REF!,'【（仮）作業シート】見直し集計'!$F72,#REF!)</f>
        <v>#REF!</v>
      </c>
      <c r="P72" s="52" t="e">
        <f>SUMIF(#REF!,'【（仮）作業シート】見直し集計'!$F72,#REF!)</f>
        <v>#REF!</v>
      </c>
      <c r="Q72" s="52" t="e">
        <f>SUMIF(#REF!,'【（仮）作業シート】見直し集計'!$F72,#REF!)</f>
        <v>#REF!</v>
      </c>
      <c r="R72" s="52" t="s">
        <v>47</v>
      </c>
    </row>
    <row r="73" spans="2:18" x14ac:dyDescent="0.15">
      <c r="F73" s="52" t="s">
        <v>43</v>
      </c>
      <c r="G73" s="52" t="e">
        <f>COUNTIF(#REF!,'【（仮）作業シート】見直し集計'!F73)</f>
        <v>#REF!</v>
      </c>
      <c r="H73" s="52" t="e">
        <f>SUMIF(#REF!,'【（仮）作業シート】見直し集計'!$F73,#REF!)</f>
        <v>#REF!</v>
      </c>
      <c r="I73" s="52" t="e">
        <f>SUMIF(#REF!,'【（仮）作業シート】見直し集計'!$F73,#REF!)</f>
        <v>#REF!</v>
      </c>
      <c r="J73" s="52" t="e">
        <f>SUMIF(#REF!,'【（仮）作業シート】見直し集計'!$F73,#REF!)</f>
        <v>#REF!</v>
      </c>
      <c r="K73" s="52" t="e">
        <f>SUMIF(#REF!,'【（仮）作業シート】見直し集計'!$F73,#REF!)</f>
        <v>#REF!</v>
      </c>
      <c r="L73" s="52" t="e">
        <f>SUMIF(#REF!,'【（仮）作業シート】見直し集計'!$F73,#REF!)</f>
        <v>#REF!</v>
      </c>
      <c r="M73" s="52" t="e">
        <f>SUMIF(#REF!,'【（仮）作業シート】見直し集計'!$F73,#REF!)</f>
        <v>#REF!</v>
      </c>
      <c r="N73" s="52" t="e">
        <f>SUMIF(#REF!,'【（仮）作業シート】見直し集計'!$F73,#REF!)</f>
        <v>#REF!</v>
      </c>
      <c r="O73" s="52" t="e">
        <f>SUMIF(#REF!,'【（仮）作業シート】見直し集計'!$F73,#REF!)</f>
        <v>#REF!</v>
      </c>
      <c r="P73" s="52" t="e">
        <f>SUMIF(#REF!,'【（仮）作業シート】見直し集計'!$F73,#REF!)</f>
        <v>#REF!</v>
      </c>
      <c r="Q73" s="52" t="e">
        <f>SUMIF(#REF!,'【（仮）作業シート】見直し集計'!$F73,#REF!)</f>
        <v>#REF!</v>
      </c>
      <c r="R73" s="52" t="s">
        <v>47</v>
      </c>
    </row>
    <row r="74" spans="2:18" ht="12" thickBot="1" x14ac:dyDescent="0.2">
      <c r="F74" s="8" t="s">
        <v>27</v>
      </c>
      <c r="G74" s="8" t="e">
        <f>COUNTIF(#REF!,'【（仮）作業シート】見直し集計'!F74)</f>
        <v>#REF!</v>
      </c>
      <c r="H74" s="8" t="e">
        <f>SUMIF(#REF!,'【（仮）作業シート】見直し集計'!$F74,#REF!)</f>
        <v>#REF!</v>
      </c>
      <c r="I74" s="8" t="e">
        <f>SUMIF(#REF!,'【（仮）作業シート】見直し集計'!$F74,#REF!)</f>
        <v>#REF!</v>
      </c>
      <c r="J74" s="8" t="e">
        <f>SUMIF(#REF!,'【（仮）作業シート】見直し集計'!$F74,#REF!)</f>
        <v>#REF!</v>
      </c>
      <c r="K74" s="8" t="e">
        <f>SUMIF(#REF!,'【（仮）作業シート】見直し集計'!$F74,#REF!)</f>
        <v>#REF!</v>
      </c>
      <c r="L74" s="8" t="e">
        <f>SUMIF(#REF!,'【（仮）作業シート】見直し集計'!$F74,#REF!)</f>
        <v>#REF!</v>
      </c>
      <c r="M74" s="8" t="e">
        <f>SUMIF(#REF!,'【（仮）作業シート】見直し集計'!$F74,#REF!)</f>
        <v>#REF!</v>
      </c>
      <c r="N74" s="8" t="e">
        <f>SUMIF(#REF!,'【（仮）作業シート】見直し集計'!$F74,#REF!)</f>
        <v>#REF!</v>
      </c>
      <c r="O74" s="8" t="e">
        <f>SUMIF(#REF!,'【（仮）作業シート】見直し集計'!$F74,#REF!)</f>
        <v>#REF!</v>
      </c>
      <c r="P74" s="8" t="e">
        <f>SUMIF(#REF!,'【（仮）作業シート】見直し集計'!$F74,#REF!)</f>
        <v>#REF!</v>
      </c>
      <c r="Q74" s="8" t="e">
        <f>SUMIF(#REF!,'【（仮）作業シート】見直し集計'!$F74,#REF!)</f>
        <v>#REF!</v>
      </c>
      <c r="R74" s="8" t="s">
        <v>48</v>
      </c>
    </row>
    <row r="75" spans="2:18" ht="12" thickTop="1" x14ac:dyDescent="0.15">
      <c r="F75" s="59" t="s">
        <v>15</v>
      </c>
      <c r="G75" s="59" t="e">
        <f t="shared" ref="G75:Q75" si="27">SUM(G72:G74)</f>
        <v>#REF!</v>
      </c>
      <c r="H75" s="59" t="e">
        <f t="shared" si="27"/>
        <v>#REF!</v>
      </c>
      <c r="I75" s="59" t="e">
        <f t="shared" si="27"/>
        <v>#REF!</v>
      </c>
      <c r="J75" s="59" t="e">
        <f t="shared" si="27"/>
        <v>#REF!</v>
      </c>
      <c r="K75" s="59" t="e">
        <f t="shared" si="27"/>
        <v>#REF!</v>
      </c>
      <c r="L75" s="59" t="e">
        <f t="shared" si="27"/>
        <v>#REF!</v>
      </c>
      <c r="M75" s="59" t="e">
        <f t="shared" si="27"/>
        <v>#REF!</v>
      </c>
      <c r="N75" s="59" t="e">
        <f t="shared" si="27"/>
        <v>#REF!</v>
      </c>
      <c r="O75" s="59" t="e">
        <f t="shared" si="27"/>
        <v>#REF!</v>
      </c>
      <c r="P75" s="59" t="e">
        <f t="shared" si="27"/>
        <v>#REF!</v>
      </c>
      <c r="Q75" s="59" t="e">
        <f t="shared" si="27"/>
        <v>#REF!</v>
      </c>
      <c r="R75" s="59"/>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72" customWidth="1"/>
    <col min="2" max="2" width="12.5" customWidth="1"/>
    <col min="4" max="4" width="13.25" customWidth="1"/>
  </cols>
  <sheetData>
    <row r="1" spans="1:1" ht="42" x14ac:dyDescent="0.15">
      <c r="A1" s="109" t="s">
        <v>109</v>
      </c>
    </row>
    <row r="2" spans="1:1" ht="15" customHeight="1" x14ac:dyDescent="0.15">
      <c r="A2" s="120"/>
    </row>
    <row r="3" spans="1:1" ht="42" x14ac:dyDescent="0.15">
      <c r="A3" s="109" t="s">
        <v>107</v>
      </c>
    </row>
    <row r="4" spans="1:1" ht="21.2" customHeight="1" x14ac:dyDescent="0.15">
      <c r="A4" s="110"/>
    </row>
    <row r="5" spans="1:1" s="72" customFormat="1" ht="41.25" customHeight="1" x14ac:dyDescent="0.15">
      <c r="A5" s="121" t="s">
        <v>110</v>
      </c>
    </row>
    <row r="6" spans="1:1" ht="41.25" customHeight="1" x14ac:dyDescent="0.15">
      <c r="A6" s="121" t="s">
        <v>111</v>
      </c>
    </row>
    <row r="7" spans="1:1" ht="41.25" customHeight="1" x14ac:dyDescent="0.15">
      <c r="A7" s="121"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70" customFormat="1" ht="93.2" customHeight="1" x14ac:dyDescent="0.15">
      <c r="A13" s="109" t="s">
        <v>108</v>
      </c>
    </row>
    <row r="72" spans="7:7" ht="45" customHeight="1" x14ac:dyDescent="0.15">
      <c r="G72" s="123" t="s">
        <v>114</v>
      </c>
    </row>
    <row r="194" spans="10:11" ht="45" customHeight="1" x14ac:dyDescent="0.15">
      <c r="J194" s="122"/>
      <c r="K194" s="122"/>
    </row>
    <row r="228" spans="10:11" ht="45" customHeight="1" x14ac:dyDescent="0.15">
      <c r="J228" s="123" t="s">
        <v>116</v>
      </c>
      <c r="K228" s="123" t="s">
        <v>113</v>
      </c>
    </row>
    <row r="247" spans="7:7" ht="45" customHeight="1" x14ac:dyDescent="0.15">
      <c r="G247" s="123"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view="pageBreakPreview" zoomScale="70" zoomScaleNormal="80" zoomScaleSheetLayoutView="70" workbookViewId="0">
      <pane ySplit="6" topLeftCell="A7" activePane="bottomLeft" state="frozen"/>
      <selection pane="bottomLeft" activeCell="H7" sqref="H7"/>
    </sheetView>
  </sheetViews>
  <sheetFormatPr defaultRowHeight="11.25" x14ac:dyDescent="0.15"/>
  <cols>
    <col min="1" max="1" width="16.625" style="60" customWidth="1"/>
    <col min="2" max="6" width="16.625" style="61" customWidth="1"/>
    <col min="7" max="7" width="40.625" style="62" customWidth="1"/>
    <col min="8" max="8" width="43.75" style="63" customWidth="1"/>
    <col min="9" max="10" width="7.625" style="71" customWidth="1"/>
    <col min="11" max="16384" width="9" style="60"/>
  </cols>
  <sheetData>
    <row r="1" spans="1:18" ht="18" customHeight="1" x14ac:dyDescent="0.15">
      <c r="N1" s="130"/>
    </row>
    <row r="2" spans="1:18" s="126" customFormat="1" ht="18" customHeight="1" x14ac:dyDescent="0.15">
      <c r="A2" s="131" t="s">
        <v>121</v>
      </c>
      <c r="B2" s="129"/>
      <c r="C2" s="129"/>
      <c r="D2" s="129"/>
      <c r="E2" s="129"/>
      <c r="F2" s="129"/>
      <c r="G2" s="132"/>
      <c r="H2" s="132"/>
      <c r="I2" s="145" t="s">
        <v>4</v>
      </c>
      <c r="J2" s="146"/>
      <c r="N2" s="133"/>
    </row>
    <row r="3" spans="1:18" s="126" customFormat="1" ht="18" customHeight="1" x14ac:dyDescent="0.15">
      <c r="A3" s="127" t="s">
        <v>104</v>
      </c>
      <c r="B3" s="132"/>
      <c r="C3" s="128"/>
      <c r="D3" s="152"/>
      <c r="E3" s="152"/>
      <c r="F3" s="153"/>
      <c r="G3" s="154"/>
      <c r="H3" s="155"/>
      <c r="J3" s="135" t="s">
        <v>119</v>
      </c>
      <c r="N3" s="133"/>
    </row>
    <row r="4" spans="1:18" ht="11.25" customHeight="1" x14ac:dyDescent="0.15">
      <c r="A4" s="147" t="s">
        <v>0</v>
      </c>
      <c r="B4" s="150" t="s">
        <v>1</v>
      </c>
      <c r="C4" s="150" t="s">
        <v>2</v>
      </c>
      <c r="D4" s="157" t="s">
        <v>122</v>
      </c>
      <c r="E4" s="157" t="s">
        <v>124</v>
      </c>
      <c r="F4" s="157" t="s">
        <v>123</v>
      </c>
      <c r="G4" s="150" t="s">
        <v>105</v>
      </c>
      <c r="H4" s="150" t="s">
        <v>106</v>
      </c>
      <c r="I4" s="143" t="s">
        <v>117</v>
      </c>
      <c r="J4" s="143" t="s">
        <v>120</v>
      </c>
      <c r="N4" s="130"/>
    </row>
    <row r="5" spans="1:18" x14ac:dyDescent="0.15">
      <c r="A5" s="144"/>
      <c r="B5" s="151"/>
      <c r="C5" s="151"/>
      <c r="D5" s="157"/>
      <c r="E5" s="157"/>
      <c r="F5" s="157"/>
      <c r="G5" s="156"/>
      <c r="H5" s="156"/>
      <c r="I5" s="144"/>
      <c r="J5" s="144"/>
      <c r="N5" s="130"/>
    </row>
    <row r="6" spans="1:18" x14ac:dyDescent="0.15">
      <c r="A6" s="144"/>
      <c r="B6" s="151"/>
      <c r="C6" s="151"/>
      <c r="D6" s="157"/>
      <c r="E6" s="157"/>
      <c r="F6" s="157"/>
      <c r="G6" s="156"/>
      <c r="H6" s="156"/>
      <c r="I6" s="144"/>
      <c r="J6" s="144"/>
      <c r="N6" s="130"/>
    </row>
    <row r="7" spans="1:18" s="64" customFormat="1" ht="269.25" customHeight="1" x14ac:dyDescent="0.15">
      <c r="A7" s="65" t="s">
        <v>125</v>
      </c>
      <c r="B7" s="68" t="s">
        <v>126</v>
      </c>
      <c r="C7" s="68" t="s">
        <v>127</v>
      </c>
      <c r="D7" s="124">
        <v>39984000</v>
      </c>
      <c r="E7" s="124">
        <v>39132793</v>
      </c>
      <c r="F7" s="125">
        <v>38221691</v>
      </c>
      <c r="G7" s="66" t="s">
        <v>128</v>
      </c>
      <c r="H7" s="66" t="s">
        <v>142</v>
      </c>
      <c r="I7" s="67" t="s">
        <v>129</v>
      </c>
      <c r="J7" s="67" t="s">
        <v>141</v>
      </c>
      <c r="K7" s="69"/>
      <c r="L7" s="69"/>
      <c r="M7" s="69"/>
      <c r="N7" s="69"/>
      <c r="O7" s="69"/>
      <c r="P7" s="69"/>
      <c r="Q7" s="69"/>
      <c r="R7" s="69"/>
    </row>
    <row r="8" spans="1:18" s="64" customFormat="1" ht="140.1" customHeight="1" x14ac:dyDescent="0.15">
      <c r="A8" s="137" t="s">
        <v>130</v>
      </c>
      <c r="B8" s="138" t="s">
        <v>131</v>
      </c>
      <c r="C8" s="139" t="s">
        <v>132</v>
      </c>
      <c r="D8" s="140">
        <v>0</v>
      </c>
      <c r="E8" s="124">
        <v>0</v>
      </c>
      <c r="F8" s="125">
        <v>152000</v>
      </c>
      <c r="G8" s="141" t="s">
        <v>133</v>
      </c>
      <c r="H8" s="141" t="s">
        <v>134</v>
      </c>
      <c r="I8" s="142" t="s">
        <v>135</v>
      </c>
      <c r="J8" s="142" t="s">
        <v>143</v>
      </c>
    </row>
    <row r="9" spans="1:18" s="64" customFormat="1" ht="123.75" x14ac:dyDescent="0.15">
      <c r="A9" s="65" t="s">
        <v>130</v>
      </c>
      <c r="B9" s="68" t="s">
        <v>136</v>
      </c>
      <c r="C9" s="68" t="s">
        <v>137</v>
      </c>
      <c r="D9" s="124">
        <v>1500000</v>
      </c>
      <c r="E9" s="124">
        <v>1053612</v>
      </c>
      <c r="F9" s="125">
        <v>1019548</v>
      </c>
      <c r="G9" s="66" t="s">
        <v>138</v>
      </c>
      <c r="H9" s="66" t="s">
        <v>139</v>
      </c>
      <c r="I9" s="67" t="s">
        <v>140</v>
      </c>
      <c r="J9" s="136" t="s">
        <v>141</v>
      </c>
      <c r="K9" s="69"/>
      <c r="L9" s="69"/>
      <c r="M9" s="69"/>
      <c r="N9" s="69"/>
      <c r="O9" s="69"/>
      <c r="P9" s="69"/>
      <c r="Q9" s="69"/>
      <c r="R9" s="69"/>
    </row>
    <row r="10" spans="1:18" ht="39.950000000000003" customHeight="1" x14ac:dyDescent="0.15">
      <c r="A10" s="147" t="s">
        <v>118</v>
      </c>
      <c r="B10" s="148"/>
      <c r="C10" s="149"/>
      <c r="D10" s="134">
        <f>SUM(D7:D9)</f>
        <v>41484000</v>
      </c>
      <c r="E10" s="134">
        <f>SUM(E7:E9)</f>
        <v>40186405</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s>
  <mergeCells count="13">
    <mergeCell ref="J4:J6"/>
    <mergeCell ref="I2:J2"/>
    <mergeCell ref="A10:C10"/>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1:C1048576 B1:C9 A1:A1048576"/>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x14ac:dyDescent="0.15"/>
  <cols>
    <col min="1" max="2" width="1.875" style="110" customWidth="1"/>
    <col min="3" max="3" width="14.5" style="110" customWidth="1"/>
    <col min="4" max="4" width="19" style="110" customWidth="1"/>
    <col min="5" max="6" width="15.875" style="70" customWidth="1"/>
    <col min="7" max="7" width="10.125" style="70" customWidth="1"/>
    <col min="8" max="9" width="17.375" style="70" bestFit="1" customWidth="1"/>
    <col min="10" max="10" width="16.125" style="70" customWidth="1"/>
    <col min="11" max="11" width="7.875" style="70" customWidth="1"/>
    <col min="12" max="13" width="18.875" style="70" bestFit="1" customWidth="1"/>
    <col min="14" max="250" width="9" style="70"/>
    <col min="251" max="251" width="2.375" style="70" customWidth="1"/>
    <col min="252" max="252" width="14.5" style="70" customWidth="1"/>
    <col min="253" max="254" width="15.875" style="70" customWidth="1"/>
    <col min="255" max="256" width="15.625" style="70" customWidth="1"/>
    <col min="257" max="257" width="15.375" style="70" customWidth="1"/>
    <col min="258" max="506" width="9" style="70"/>
    <col min="507" max="507" width="2.375" style="70" customWidth="1"/>
    <col min="508" max="508" width="14.5" style="70" customWidth="1"/>
    <col min="509" max="510" width="15.875" style="70" customWidth="1"/>
    <col min="511" max="512" width="15.625" style="70" customWidth="1"/>
    <col min="513" max="513" width="15.375" style="70" customWidth="1"/>
    <col min="514" max="762" width="9" style="70"/>
    <col min="763" max="763" width="2.375" style="70" customWidth="1"/>
    <col min="764" max="764" width="14.5" style="70" customWidth="1"/>
    <col min="765" max="766" width="15.875" style="70" customWidth="1"/>
    <col min="767" max="768" width="15.625" style="70" customWidth="1"/>
    <col min="769" max="769" width="15.375" style="70" customWidth="1"/>
    <col min="770" max="1018" width="9" style="70"/>
    <col min="1019" max="1019" width="2.375" style="70" customWidth="1"/>
    <col min="1020" max="1020" width="14.5" style="70" customWidth="1"/>
    <col min="1021" max="1022" width="15.875" style="70" customWidth="1"/>
    <col min="1023" max="1024" width="15.625" style="70" customWidth="1"/>
    <col min="1025" max="1025" width="15.375" style="70" customWidth="1"/>
    <col min="1026" max="1274" width="9" style="70"/>
    <col min="1275" max="1275" width="2.375" style="70" customWidth="1"/>
    <col min="1276" max="1276" width="14.5" style="70" customWidth="1"/>
    <col min="1277" max="1278" width="15.875" style="70" customWidth="1"/>
    <col min="1279" max="1280" width="15.625" style="70" customWidth="1"/>
    <col min="1281" max="1281" width="15.375" style="70" customWidth="1"/>
    <col min="1282" max="1530" width="9" style="70"/>
    <col min="1531" max="1531" width="2.375" style="70" customWidth="1"/>
    <col min="1532" max="1532" width="14.5" style="70" customWidth="1"/>
    <col min="1533" max="1534" width="15.875" style="70" customWidth="1"/>
    <col min="1535" max="1536" width="15.625" style="70" customWidth="1"/>
    <col min="1537" max="1537" width="15.375" style="70" customWidth="1"/>
    <col min="1538" max="1786" width="9" style="70"/>
    <col min="1787" max="1787" width="2.375" style="70" customWidth="1"/>
    <col min="1788" max="1788" width="14.5" style="70" customWidth="1"/>
    <col min="1789" max="1790" width="15.875" style="70" customWidth="1"/>
    <col min="1791" max="1792" width="15.625" style="70" customWidth="1"/>
    <col min="1793" max="1793" width="15.375" style="70" customWidth="1"/>
    <col min="1794" max="2042" width="9" style="70"/>
    <col min="2043" max="2043" width="2.375" style="70" customWidth="1"/>
    <col min="2044" max="2044" width="14.5" style="70" customWidth="1"/>
    <col min="2045" max="2046" width="15.875" style="70" customWidth="1"/>
    <col min="2047" max="2048" width="15.625" style="70" customWidth="1"/>
    <col min="2049" max="2049" width="15.375" style="70" customWidth="1"/>
    <col min="2050" max="2298" width="9" style="70"/>
    <col min="2299" max="2299" width="2.375" style="70" customWidth="1"/>
    <col min="2300" max="2300" width="14.5" style="70" customWidth="1"/>
    <col min="2301" max="2302" width="15.875" style="70" customWidth="1"/>
    <col min="2303" max="2304" width="15.625" style="70" customWidth="1"/>
    <col min="2305" max="2305" width="15.375" style="70" customWidth="1"/>
    <col min="2306" max="2554" width="9" style="70"/>
    <col min="2555" max="2555" width="2.375" style="70" customWidth="1"/>
    <col min="2556" max="2556" width="14.5" style="70" customWidth="1"/>
    <col min="2557" max="2558" width="15.875" style="70" customWidth="1"/>
    <col min="2559" max="2560" width="15.625" style="70" customWidth="1"/>
    <col min="2561" max="2561" width="15.375" style="70" customWidth="1"/>
    <col min="2562" max="2810" width="9" style="70"/>
    <col min="2811" max="2811" width="2.375" style="70" customWidth="1"/>
    <col min="2812" max="2812" width="14.5" style="70" customWidth="1"/>
    <col min="2813" max="2814" width="15.875" style="70" customWidth="1"/>
    <col min="2815" max="2816" width="15.625" style="70" customWidth="1"/>
    <col min="2817" max="2817" width="15.375" style="70" customWidth="1"/>
    <col min="2818" max="3066" width="9" style="70"/>
    <col min="3067" max="3067" width="2.375" style="70" customWidth="1"/>
    <col min="3068" max="3068" width="14.5" style="70" customWidth="1"/>
    <col min="3069" max="3070" width="15.875" style="70" customWidth="1"/>
    <col min="3071" max="3072" width="15.625" style="70" customWidth="1"/>
    <col min="3073" max="3073" width="15.375" style="70" customWidth="1"/>
    <col min="3074" max="3322" width="9" style="70"/>
    <col min="3323" max="3323" width="2.375" style="70" customWidth="1"/>
    <col min="3324" max="3324" width="14.5" style="70" customWidth="1"/>
    <col min="3325" max="3326" width="15.875" style="70" customWidth="1"/>
    <col min="3327" max="3328" width="15.625" style="70" customWidth="1"/>
    <col min="3329" max="3329" width="15.375" style="70" customWidth="1"/>
    <col min="3330" max="3578" width="9" style="70"/>
    <col min="3579" max="3579" width="2.375" style="70" customWidth="1"/>
    <col min="3580" max="3580" width="14.5" style="70" customWidth="1"/>
    <col min="3581" max="3582" width="15.875" style="70" customWidth="1"/>
    <col min="3583" max="3584" width="15.625" style="70" customWidth="1"/>
    <col min="3585" max="3585" width="15.375" style="70" customWidth="1"/>
    <col min="3586" max="3834" width="9" style="70"/>
    <col min="3835" max="3835" width="2.375" style="70" customWidth="1"/>
    <col min="3836" max="3836" width="14.5" style="70" customWidth="1"/>
    <col min="3837" max="3838" width="15.875" style="70" customWidth="1"/>
    <col min="3839" max="3840" width="15.625" style="70" customWidth="1"/>
    <col min="3841" max="3841" width="15.375" style="70" customWidth="1"/>
    <col min="3842" max="4090" width="9" style="70"/>
    <col min="4091" max="4091" width="2.375" style="70" customWidth="1"/>
    <col min="4092" max="4092" width="14.5" style="70" customWidth="1"/>
    <col min="4093" max="4094" width="15.875" style="70" customWidth="1"/>
    <col min="4095" max="4096" width="15.625" style="70" customWidth="1"/>
    <col min="4097" max="4097" width="15.375" style="70" customWidth="1"/>
    <col min="4098" max="4346" width="9" style="70"/>
    <col min="4347" max="4347" width="2.375" style="70" customWidth="1"/>
    <col min="4348" max="4348" width="14.5" style="70" customWidth="1"/>
    <col min="4349" max="4350" width="15.875" style="70" customWidth="1"/>
    <col min="4351" max="4352" width="15.625" style="70" customWidth="1"/>
    <col min="4353" max="4353" width="15.375" style="70" customWidth="1"/>
    <col min="4354" max="4602" width="9" style="70"/>
    <col min="4603" max="4603" width="2.375" style="70" customWidth="1"/>
    <col min="4604" max="4604" width="14.5" style="70" customWidth="1"/>
    <col min="4605" max="4606" width="15.875" style="70" customWidth="1"/>
    <col min="4607" max="4608" width="15.625" style="70" customWidth="1"/>
    <col min="4609" max="4609" width="15.375" style="70" customWidth="1"/>
    <col min="4610" max="4858" width="9" style="70"/>
    <col min="4859" max="4859" width="2.375" style="70" customWidth="1"/>
    <col min="4860" max="4860" width="14.5" style="70" customWidth="1"/>
    <col min="4861" max="4862" width="15.875" style="70" customWidth="1"/>
    <col min="4863" max="4864" width="15.625" style="70" customWidth="1"/>
    <col min="4865" max="4865" width="15.375" style="70" customWidth="1"/>
    <col min="4866" max="5114" width="9" style="70"/>
    <col min="5115" max="5115" width="2.375" style="70" customWidth="1"/>
    <col min="5116" max="5116" width="14.5" style="70" customWidth="1"/>
    <col min="5117" max="5118" width="15.875" style="70" customWidth="1"/>
    <col min="5119" max="5120" width="15.625" style="70" customWidth="1"/>
    <col min="5121" max="5121" width="15.375" style="70" customWidth="1"/>
    <col min="5122" max="5370" width="9" style="70"/>
    <col min="5371" max="5371" width="2.375" style="70" customWidth="1"/>
    <col min="5372" max="5372" width="14.5" style="70" customWidth="1"/>
    <col min="5373" max="5374" width="15.875" style="70" customWidth="1"/>
    <col min="5375" max="5376" width="15.625" style="70" customWidth="1"/>
    <col min="5377" max="5377" width="15.375" style="70" customWidth="1"/>
    <col min="5378" max="5626" width="9" style="70"/>
    <col min="5627" max="5627" width="2.375" style="70" customWidth="1"/>
    <col min="5628" max="5628" width="14.5" style="70" customWidth="1"/>
    <col min="5629" max="5630" width="15.875" style="70" customWidth="1"/>
    <col min="5631" max="5632" width="15.625" style="70" customWidth="1"/>
    <col min="5633" max="5633" width="15.375" style="70" customWidth="1"/>
    <col min="5634" max="5882" width="9" style="70"/>
    <col min="5883" max="5883" width="2.375" style="70" customWidth="1"/>
    <col min="5884" max="5884" width="14.5" style="70" customWidth="1"/>
    <col min="5885" max="5886" width="15.875" style="70" customWidth="1"/>
    <col min="5887" max="5888" width="15.625" style="70" customWidth="1"/>
    <col min="5889" max="5889" width="15.375" style="70" customWidth="1"/>
    <col min="5890" max="6138" width="9" style="70"/>
    <col min="6139" max="6139" width="2.375" style="70" customWidth="1"/>
    <col min="6140" max="6140" width="14.5" style="70" customWidth="1"/>
    <col min="6141" max="6142" width="15.875" style="70" customWidth="1"/>
    <col min="6143" max="6144" width="15.625" style="70" customWidth="1"/>
    <col min="6145" max="6145" width="15.375" style="70" customWidth="1"/>
    <col min="6146" max="6394" width="9" style="70"/>
    <col min="6395" max="6395" width="2.375" style="70" customWidth="1"/>
    <col min="6396" max="6396" width="14.5" style="70" customWidth="1"/>
    <col min="6397" max="6398" width="15.875" style="70" customWidth="1"/>
    <col min="6399" max="6400" width="15.625" style="70" customWidth="1"/>
    <col min="6401" max="6401" width="15.375" style="70" customWidth="1"/>
    <col min="6402" max="6650" width="9" style="70"/>
    <col min="6651" max="6651" width="2.375" style="70" customWidth="1"/>
    <col min="6652" max="6652" width="14.5" style="70" customWidth="1"/>
    <col min="6653" max="6654" width="15.875" style="70" customWidth="1"/>
    <col min="6655" max="6656" width="15.625" style="70" customWidth="1"/>
    <col min="6657" max="6657" width="15.375" style="70" customWidth="1"/>
    <col min="6658" max="6906" width="9" style="70"/>
    <col min="6907" max="6907" width="2.375" style="70" customWidth="1"/>
    <col min="6908" max="6908" width="14.5" style="70" customWidth="1"/>
    <col min="6909" max="6910" width="15.875" style="70" customWidth="1"/>
    <col min="6911" max="6912" width="15.625" style="70" customWidth="1"/>
    <col min="6913" max="6913" width="15.375" style="70" customWidth="1"/>
    <col min="6914" max="7162" width="9" style="70"/>
    <col min="7163" max="7163" width="2.375" style="70" customWidth="1"/>
    <col min="7164" max="7164" width="14.5" style="70" customWidth="1"/>
    <col min="7165" max="7166" width="15.875" style="70" customWidth="1"/>
    <col min="7167" max="7168" width="15.625" style="70" customWidth="1"/>
    <col min="7169" max="7169" width="15.375" style="70" customWidth="1"/>
    <col min="7170" max="7418" width="9" style="70"/>
    <col min="7419" max="7419" width="2.375" style="70" customWidth="1"/>
    <col min="7420" max="7420" width="14.5" style="70" customWidth="1"/>
    <col min="7421" max="7422" width="15.875" style="70" customWidth="1"/>
    <col min="7423" max="7424" width="15.625" style="70" customWidth="1"/>
    <col min="7425" max="7425" width="15.375" style="70" customWidth="1"/>
    <col min="7426" max="7674" width="9" style="70"/>
    <col min="7675" max="7675" width="2.375" style="70" customWidth="1"/>
    <col min="7676" max="7676" width="14.5" style="70" customWidth="1"/>
    <col min="7677" max="7678" width="15.875" style="70" customWidth="1"/>
    <col min="7679" max="7680" width="15.625" style="70" customWidth="1"/>
    <col min="7681" max="7681" width="15.375" style="70" customWidth="1"/>
    <col min="7682" max="7930" width="9" style="70"/>
    <col min="7931" max="7931" width="2.375" style="70" customWidth="1"/>
    <col min="7932" max="7932" width="14.5" style="70" customWidth="1"/>
    <col min="7933" max="7934" width="15.875" style="70" customWidth="1"/>
    <col min="7935" max="7936" width="15.625" style="70" customWidth="1"/>
    <col min="7937" max="7937" width="15.375" style="70" customWidth="1"/>
    <col min="7938" max="8186" width="9" style="70"/>
    <col min="8187" max="8187" width="2.375" style="70" customWidth="1"/>
    <col min="8188" max="8188" width="14.5" style="70" customWidth="1"/>
    <col min="8189" max="8190" width="15.875" style="70" customWidth="1"/>
    <col min="8191" max="8192" width="15.625" style="70" customWidth="1"/>
    <col min="8193" max="8193" width="15.375" style="70" customWidth="1"/>
    <col min="8194" max="8442" width="9" style="70"/>
    <col min="8443" max="8443" width="2.375" style="70" customWidth="1"/>
    <col min="8444" max="8444" width="14.5" style="70" customWidth="1"/>
    <col min="8445" max="8446" width="15.875" style="70" customWidth="1"/>
    <col min="8447" max="8448" width="15.625" style="70" customWidth="1"/>
    <col min="8449" max="8449" width="15.375" style="70" customWidth="1"/>
    <col min="8450" max="8698" width="9" style="70"/>
    <col min="8699" max="8699" width="2.375" style="70" customWidth="1"/>
    <col min="8700" max="8700" width="14.5" style="70" customWidth="1"/>
    <col min="8701" max="8702" width="15.875" style="70" customWidth="1"/>
    <col min="8703" max="8704" width="15.625" style="70" customWidth="1"/>
    <col min="8705" max="8705" width="15.375" style="70" customWidth="1"/>
    <col min="8706" max="8954" width="9" style="70"/>
    <col min="8955" max="8955" width="2.375" style="70" customWidth="1"/>
    <col min="8956" max="8956" width="14.5" style="70" customWidth="1"/>
    <col min="8957" max="8958" width="15.875" style="70" customWidth="1"/>
    <col min="8959" max="8960" width="15.625" style="70" customWidth="1"/>
    <col min="8961" max="8961" width="15.375" style="70" customWidth="1"/>
    <col min="8962" max="9210" width="9" style="70"/>
    <col min="9211" max="9211" width="2.375" style="70" customWidth="1"/>
    <col min="9212" max="9212" width="14.5" style="70" customWidth="1"/>
    <col min="9213" max="9214" width="15.875" style="70" customWidth="1"/>
    <col min="9215" max="9216" width="15.625" style="70" customWidth="1"/>
    <col min="9217" max="9217" width="15.375" style="70" customWidth="1"/>
    <col min="9218" max="9466" width="9" style="70"/>
    <col min="9467" max="9467" width="2.375" style="70" customWidth="1"/>
    <col min="9468" max="9468" width="14.5" style="70" customWidth="1"/>
    <col min="9469" max="9470" width="15.875" style="70" customWidth="1"/>
    <col min="9471" max="9472" width="15.625" style="70" customWidth="1"/>
    <col min="9473" max="9473" width="15.375" style="70" customWidth="1"/>
    <col min="9474" max="9722" width="9" style="70"/>
    <col min="9723" max="9723" width="2.375" style="70" customWidth="1"/>
    <col min="9724" max="9724" width="14.5" style="70" customWidth="1"/>
    <col min="9725" max="9726" width="15.875" style="70" customWidth="1"/>
    <col min="9727" max="9728" width="15.625" style="70" customWidth="1"/>
    <col min="9729" max="9729" width="15.375" style="70" customWidth="1"/>
    <col min="9730" max="9978" width="9" style="70"/>
    <col min="9979" max="9979" width="2.375" style="70" customWidth="1"/>
    <col min="9980" max="9980" width="14.5" style="70" customWidth="1"/>
    <col min="9981" max="9982" width="15.875" style="70" customWidth="1"/>
    <col min="9983" max="9984" width="15.625" style="70" customWidth="1"/>
    <col min="9985" max="9985" width="15.375" style="70" customWidth="1"/>
    <col min="9986" max="10234" width="9" style="70"/>
    <col min="10235" max="10235" width="2.375" style="70" customWidth="1"/>
    <col min="10236" max="10236" width="14.5" style="70" customWidth="1"/>
    <col min="10237" max="10238" width="15.875" style="70" customWidth="1"/>
    <col min="10239" max="10240" width="15.625" style="70" customWidth="1"/>
    <col min="10241" max="10241" width="15.375" style="70" customWidth="1"/>
    <col min="10242" max="10490" width="9" style="70"/>
    <col min="10491" max="10491" width="2.375" style="70" customWidth="1"/>
    <col min="10492" max="10492" width="14.5" style="70" customWidth="1"/>
    <col min="10493" max="10494" width="15.875" style="70" customWidth="1"/>
    <col min="10495" max="10496" width="15.625" style="70" customWidth="1"/>
    <col min="10497" max="10497" width="15.375" style="70" customWidth="1"/>
    <col min="10498" max="10746" width="9" style="70"/>
    <col min="10747" max="10747" width="2.375" style="70" customWidth="1"/>
    <col min="10748" max="10748" width="14.5" style="70" customWidth="1"/>
    <col min="10749" max="10750" width="15.875" style="70" customWidth="1"/>
    <col min="10751" max="10752" width="15.625" style="70" customWidth="1"/>
    <col min="10753" max="10753" width="15.375" style="70" customWidth="1"/>
    <col min="10754" max="11002" width="9" style="70"/>
    <col min="11003" max="11003" width="2.375" style="70" customWidth="1"/>
    <col min="11004" max="11004" width="14.5" style="70" customWidth="1"/>
    <col min="11005" max="11006" width="15.875" style="70" customWidth="1"/>
    <col min="11007" max="11008" width="15.625" style="70" customWidth="1"/>
    <col min="11009" max="11009" width="15.375" style="70" customWidth="1"/>
    <col min="11010" max="11258" width="9" style="70"/>
    <col min="11259" max="11259" width="2.375" style="70" customWidth="1"/>
    <col min="11260" max="11260" width="14.5" style="70" customWidth="1"/>
    <col min="11261" max="11262" width="15.875" style="70" customWidth="1"/>
    <col min="11263" max="11264" width="15.625" style="70" customWidth="1"/>
    <col min="11265" max="11265" width="15.375" style="70" customWidth="1"/>
    <col min="11266" max="11514" width="9" style="70"/>
    <col min="11515" max="11515" width="2.375" style="70" customWidth="1"/>
    <col min="11516" max="11516" width="14.5" style="70" customWidth="1"/>
    <col min="11517" max="11518" width="15.875" style="70" customWidth="1"/>
    <col min="11519" max="11520" width="15.625" style="70" customWidth="1"/>
    <col min="11521" max="11521" width="15.375" style="70" customWidth="1"/>
    <col min="11522" max="11770" width="9" style="70"/>
    <col min="11771" max="11771" width="2.375" style="70" customWidth="1"/>
    <col min="11772" max="11772" width="14.5" style="70" customWidth="1"/>
    <col min="11773" max="11774" width="15.875" style="70" customWidth="1"/>
    <col min="11775" max="11776" width="15.625" style="70" customWidth="1"/>
    <col min="11777" max="11777" width="15.375" style="70" customWidth="1"/>
    <col min="11778" max="12026" width="9" style="70"/>
    <col min="12027" max="12027" width="2.375" style="70" customWidth="1"/>
    <col min="12028" max="12028" width="14.5" style="70" customWidth="1"/>
    <col min="12029" max="12030" width="15.875" style="70" customWidth="1"/>
    <col min="12031" max="12032" width="15.625" style="70" customWidth="1"/>
    <col min="12033" max="12033" width="15.375" style="70" customWidth="1"/>
    <col min="12034" max="12282" width="9" style="70"/>
    <col min="12283" max="12283" width="2.375" style="70" customWidth="1"/>
    <col min="12284" max="12284" width="14.5" style="70" customWidth="1"/>
    <col min="12285" max="12286" width="15.875" style="70" customWidth="1"/>
    <col min="12287" max="12288" width="15.625" style="70" customWidth="1"/>
    <col min="12289" max="12289" width="15.375" style="70" customWidth="1"/>
    <col min="12290" max="12538" width="9" style="70"/>
    <col min="12539" max="12539" width="2.375" style="70" customWidth="1"/>
    <col min="12540" max="12540" width="14.5" style="70" customWidth="1"/>
    <col min="12541" max="12542" width="15.875" style="70" customWidth="1"/>
    <col min="12543" max="12544" width="15.625" style="70" customWidth="1"/>
    <col min="12545" max="12545" width="15.375" style="70" customWidth="1"/>
    <col min="12546" max="12794" width="9" style="70"/>
    <col min="12795" max="12795" width="2.375" style="70" customWidth="1"/>
    <col min="12796" max="12796" width="14.5" style="70" customWidth="1"/>
    <col min="12797" max="12798" width="15.875" style="70" customWidth="1"/>
    <col min="12799" max="12800" width="15.625" style="70" customWidth="1"/>
    <col min="12801" max="12801" width="15.375" style="70" customWidth="1"/>
    <col min="12802" max="13050" width="9" style="70"/>
    <col min="13051" max="13051" width="2.375" style="70" customWidth="1"/>
    <col min="13052" max="13052" width="14.5" style="70" customWidth="1"/>
    <col min="13053" max="13054" width="15.875" style="70" customWidth="1"/>
    <col min="13055" max="13056" width="15.625" style="70" customWidth="1"/>
    <col min="13057" max="13057" width="15.375" style="70" customWidth="1"/>
    <col min="13058" max="13306" width="9" style="70"/>
    <col min="13307" max="13307" width="2.375" style="70" customWidth="1"/>
    <col min="13308" max="13308" width="14.5" style="70" customWidth="1"/>
    <col min="13309" max="13310" width="15.875" style="70" customWidth="1"/>
    <col min="13311" max="13312" width="15.625" style="70" customWidth="1"/>
    <col min="13313" max="13313" width="15.375" style="70" customWidth="1"/>
    <col min="13314" max="13562" width="9" style="70"/>
    <col min="13563" max="13563" width="2.375" style="70" customWidth="1"/>
    <col min="13564" max="13564" width="14.5" style="70" customWidth="1"/>
    <col min="13565" max="13566" width="15.875" style="70" customWidth="1"/>
    <col min="13567" max="13568" width="15.625" style="70" customWidth="1"/>
    <col min="13569" max="13569" width="15.375" style="70" customWidth="1"/>
    <col min="13570" max="13818" width="9" style="70"/>
    <col min="13819" max="13819" width="2.375" style="70" customWidth="1"/>
    <col min="13820" max="13820" width="14.5" style="70" customWidth="1"/>
    <col min="13821" max="13822" width="15.875" style="70" customWidth="1"/>
    <col min="13823" max="13824" width="15.625" style="70" customWidth="1"/>
    <col min="13825" max="13825" width="15.375" style="70" customWidth="1"/>
    <col min="13826" max="14074" width="9" style="70"/>
    <col min="14075" max="14075" width="2.375" style="70" customWidth="1"/>
    <col min="14076" max="14076" width="14.5" style="70" customWidth="1"/>
    <col min="14077" max="14078" width="15.875" style="70" customWidth="1"/>
    <col min="14079" max="14080" width="15.625" style="70" customWidth="1"/>
    <col min="14081" max="14081" width="15.375" style="70" customWidth="1"/>
    <col min="14082" max="14330" width="9" style="70"/>
    <col min="14331" max="14331" width="2.375" style="70" customWidth="1"/>
    <col min="14332" max="14332" width="14.5" style="70" customWidth="1"/>
    <col min="14333" max="14334" width="15.875" style="70" customWidth="1"/>
    <col min="14335" max="14336" width="15.625" style="70" customWidth="1"/>
    <col min="14337" max="14337" width="15.375" style="70" customWidth="1"/>
    <col min="14338" max="14586" width="9" style="70"/>
    <col min="14587" max="14587" width="2.375" style="70" customWidth="1"/>
    <col min="14588" max="14588" width="14.5" style="70" customWidth="1"/>
    <col min="14589" max="14590" width="15.875" style="70" customWidth="1"/>
    <col min="14591" max="14592" width="15.625" style="70" customWidth="1"/>
    <col min="14593" max="14593" width="15.375" style="70" customWidth="1"/>
    <col min="14594" max="14842" width="9" style="70"/>
    <col min="14843" max="14843" width="2.375" style="70" customWidth="1"/>
    <col min="14844" max="14844" width="14.5" style="70" customWidth="1"/>
    <col min="14845" max="14846" width="15.875" style="70" customWidth="1"/>
    <col min="14847" max="14848" width="15.625" style="70" customWidth="1"/>
    <col min="14849" max="14849" width="15.375" style="70" customWidth="1"/>
    <col min="14850" max="15098" width="9" style="70"/>
    <col min="15099" max="15099" width="2.375" style="70" customWidth="1"/>
    <col min="15100" max="15100" width="14.5" style="70" customWidth="1"/>
    <col min="15101" max="15102" width="15.875" style="70" customWidth="1"/>
    <col min="15103" max="15104" width="15.625" style="70" customWidth="1"/>
    <col min="15105" max="15105" width="15.375" style="70" customWidth="1"/>
    <col min="15106" max="15354" width="9" style="70"/>
    <col min="15355" max="15355" width="2.375" style="70" customWidth="1"/>
    <col min="15356" max="15356" width="14.5" style="70" customWidth="1"/>
    <col min="15357" max="15358" width="15.875" style="70" customWidth="1"/>
    <col min="15359" max="15360" width="15.625" style="70" customWidth="1"/>
    <col min="15361" max="15361" width="15.375" style="70" customWidth="1"/>
    <col min="15362" max="15610" width="9" style="70"/>
    <col min="15611" max="15611" width="2.375" style="70" customWidth="1"/>
    <col min="15612" max="15612" width="14.5" style="70" customWidth="1"/>
    <col min="15613" max="15614" width="15.875" style="70" customWidth="1"/>
    <col min="15615" max="15616" width="15.625" style="70" customWidth="1"/>
    <col min="15617" max="15617" width="15.375" style="70" customWidth="1"/>
    <col min="15618" max="15866" width="9" style="70"/>
    <col min="15867" max="15867" width="2.375" style="70" customWidth="1"/>
    <col min="15868" max="15868" width="14.5" style="70" customWidth="1"/>
    <col min="15869" max="15870" width="15.875" style="70" customWidth="1"/>
    <col min="15871" max="15872" width="15.625" style="70" customWidth="1"/>
    <col min="15873" max="15873" width="15.375" style="70" customWidth="1"/>
    <col min="15874" max="16122" width="9" style="70"/>
    <col min="16123" max="16123" width="2.375" style="70" customWidth="1"/>
    <col min="16124" max="16124" width="14.5" style="70" customWidth="1"/>
    <col min="16125" max="16126" width="15.875" style="70" customWidth="1"/>
    <col min="16127" max="16128" width="15.625" style="70" customWidth="1"/>
    <col min="16129" max="16129" width="15.375" style="70" customWidth="1"/>
    <col min="16130" max="16384" width="9" style="70"/>
  </cols>
  <sheetData>
    <row r="1" spans="1:13" x14ac:dyDescent="0.15">
      <c r="A1" s="160" t="s">
        <v>89</v>
      </c>
      <c r="B1" s="160"/>
      <c r="C1" s="160"/>
      <c r="D1" s="160"/>
      <c r="E1" s="160"/>
      <c r="F1" s="160"/>
      <c r="G1" s="160"/>
      <c r="H1" s="160"/>
      <c r="I1" s="160"/>
      <c r="J1" s="160"/>
      <c r="K1" s="160"/>
      <c r="L1" s="160"/>
      <c r="M1" s="160"/>
    </row>
    <row r="2" spans="1:13" ht="14.25" thickBot="1" x14ac:dyDescent="0.2">
      <c r="E2" s="111"/>
      <c r="F2" s="112"/>
      <c r="G2" s="111"/>
      <c r="H2" s="111"/>
      <c r="I2" s="111"/>
      <c r="J2" s="111"/>
      <c r="K2" s="111"/>
      <c r="L2" s="112"/>
      <c r="M2" s="112"/>
    </row>
    <row r="3" spans="1:13" ht="14.25" thickBot="1" x14ac:dyDescent="0.2">
      <c r="A3" s="161"/>
      <c r="B3" s="162"/>
      <c r="C3" s="163"/>
      <c r="D3" s="73" t="s">
        <v>99</v>
      </c>
      <c r="E3" s="74" t="s">
        <v>100</v>
      </c>
      <c r="F3" s="75" t="s">
        <v>90</v>
      </c>
      <c r="G3" s="76" t="s">
        <v>91</v>
      </c>
      <c r="H3" s="73" t="s">
        <v>101</v>
      </c>
      <c r="I3" s="74" t="s">
        <v>101</v>
      </c>
      <c r="J3" s="75" t="s">
        <v>90</v>
      </c>
      <c r="K3" s="76" t="s">
        <v>91</v>
      </c>
      <c r="L3" s="75" t="s">
        <v>102</v>
      </c>
      <c r="M3" s="75" t="s">
        <v>103</v>
      </c>
    </row>
    <row r="4" spans="1:13" x14ac:dyDescent="0.15">
      <c r="A4" s="164" t="s">
        <v>4</v>
      </c>
      <c r="B4" s="165"/>
      <c r="C4" s="166"/>
      <c r="D4" s="77" t="e">
        <f t="shared" ref="D4:G4" si="0">SUM(D5:D10,D35:D42)</f>
        <v>#REF!</v>
      </c>
      <c r="E4" s="78" t="e">
        <f t="shared" si="0"/>
        <v>#REF!</v>
      </c>
      <c r="F4" s="79">
        <f t="shared" si="0"/>
        <v>30857929</v>
      </c>
      <c r="G4" s="80" t="e">
        <f t="shared" si="0"/>
        <v>#REF!</v>
      </c>
      <c r="H4" s="77" t="e">
        <f t="shared" ref="H4:I4" si="1">SUM(H5:H10,H35:H42)</f>
        <v>#REF!</v>
      </c>
      <c r="I4" s="78" t="e">
        <f t="shared" si="1"/>
        <v>#REF!</v>
      </c>
      <c r="J4" s="80">
        <f>L4+M4</f>
        <v>33727476</v>
      </c>
      <c r="K4" s="80" t="e">
        <f t="shared" ref="K4" si="2">SUM(K5:K10,K35:K42)</f>
        <v>#REF!</v>
      </c>
      <c r="L4" s="79">
        <f t="shared" ref="L4:M4" si="3">SUM(L5:L10,L35:L42)</f>
        <v>2970154</v>
      </c>
      <c r="M4" s="79">
        <f t="shared" si="3"/>
        <v>30757322</v>
      </c>
    </row>
    <row r="5" spans="1:13" x14ac:dyDescent="0.15">
      <c r="A5" s="113"/>
      <c r="B5" s="167" t="s">
        <v>51</v>
      </c>
      <c r="C5" s="168"/>
      <c r="D5" s="81" t="e">
        <f>SUMIF(補助金支出一覧!#REF!,$B5,補助金支出一覧!#REF!)</f>
        <v>#REF!</v>
      </c>
      <c r="E5" s="82" t="e">
        <f>ROUND(D5/1000,1)</f>
        <v>#REF!</v>
      </c>
      <c r="F5" s="83">
        <v>2446626</v>
      </c>
      <c r="G5" s="84" t="e">
        <f>E5-F5</f>
        <v>#REF!</v>
      </c>
      <c r="H5" s="81" t="e">
        <f>SUMIF(補助金支出一覧!#REF!,$B5,補助金支出一覧!#REF!)</f>
        <v>#REF!</v>
      </c>
      <c r="I5" s="82" t="e">
        <f>ROUND(H5/1000,1)</f>
        <v>#REF!</v>
      </c>
      <c r="J5" s="84">
        <f>L5+M5+15000</f>
        <v>2380447</v>
      </c>
      <c r="K5" s="84" t="e">
        <f>I5-J5</f>
        <v>#REF!</v>
      </c>
      <c r="L5" s="83">
        <v>4000</v>
      </c>
      <c r="M5" s="83">
        <v>2361447</v>
      </c>
    </row>
    <row r="6" spans="1:13" x14ac:dyDescent="0.15">
      <c r="A6" s="114"/>
      <c r="B6" s="158" t="s">
        <v>53</v>
      </c>
      <c r="C6" s="159"/>
      <c r="D6" s="81" t="e">
        <f>SUMIF(補助金支出一覧!#REF!,$B6,補助金支出一覧!#REF!)</f>
        <v>#REF!</v>
      </c>
      <c r="E6" s="85" t="e">
        <f t="shared" ref="E6:E8" si="4">ROUND(D6/1000,1)</f>
        <v>#REF!</v>
      </c>
      <c r="F6" s="83">
        <v>740</v>
      </c>
      <c r="G6" s="84" t="e">
        <f t="shared" ref="G6:G8" si="5">E6-F6</f>
        <v>#REF!</v>
      </c>
      <c r="H6" s="81" t="e">
        <f>SUMIF(補助金支出一覧!#REF!,$B6,補助金支出一覧!#REF!)</f>
        <v>#REF!</v>
      </c>
      <c r="I6" s="85" t="e">
        <f t="shared" ref="I6:I9" si="6">ROUND(H6/1000,1)</f>
        <v>#REF!</v>
      </c>
      <c r="J6" s="84">
        <f>L6+M6</f>
        <v>180</v>
      </c>
      <c r="K6" s="84" t="e">
        <f t="shared" ref="K6:K9" si="7">I6-J6</f>
        <v>#REF!</v>
      </c>
      <c r="L6" s="83">
        <v>0</v>
      </c>
      <c r="M6" s="83">
        <v>180</v>
      </c>
    </row>
    <row r="7" spans="1:13" x14ac:dyDescent="0.15">
      <c r="A7" s="114"/>
      <c r="B7" s="158" t="s">
        <v>54</v>
      </c>
      <c r="C7" s="159"/>
      <c r="D7" s="81" t="e">
        <f>SUMIF(補助金支出一覧!#REF!,$B7,補助金支出一覧!#REF!)</f>
        <v>#REF!</v>
      </c>
      <c r="E7" s="85" t="e">
        <f t="shared" si="4"/>
        <v>#REF!</v>
      </c>
      <c r="F7" s="83">
        <v>18502</v>
      </c>
      <c r="G7" s="84" t="e">
        <f t="shared" si="5"/>
        <v>#REF!</v>
      </c>
      <c r="H7" s="81" t="e">
        <f>SUMIF(補助金支出一覧!#REF!,$B7,補助金支出一覧!#REF!)</f>
        <v>#REF!</v>
      </c>
      <c r="I7" s="85" t="e">
        <f t="shared" si="6"/>
        <v>#REF!</v>
      </c>
      <c r="J7" s="84">
        <f>L7+M7</f>
        <v>187236</v>
      </c>
      <c r="K7" s="84" t="e">
        <f t="shared" si="7"/>
        <v>#REF!</v>
      </c>
      <c r="L7" s="83">
        <v>0</v>
      </c>
      <c r="M7" s="83">
        <v>187236</v>
      </c>
    </row>
    <row r="8" spans="1:13" x14ac:dyDescent="0.15">
      <c r="A8" s="174"/>
      <c r="B8" s="158" t="s">
        <v>55</v>
      </c>
      <c r="C8" s="159"/>
      <c r="D8" s="81" t="e">
        <f>SUMIF(補助金支出一覧!#REF!,$B8,補助金支出一覧!#REF!)</f>
        <v>#REF!</v>
      </c>
      <c r="E8" s="85" t="e">
        <f t="shared" si="4"/>
        <v>#REF!</v>
      </c>
      <c r="F8" s="83">
        <v>1563024</v>
      </c>
      <c r="G8" s="84" t="e">
        <f t="shared" si="5"/>
        <v>#REF!</v>
      </c>
      <c r="H8" s="81" t="e">
        <f>SUMIF(補助金支出一覧!#REF!,$B8,補助金支出一覧!#REF!)</f>
        <v>#REF!</v>
      </c>
      <c r="I8" s="85" t="e">
        <f t="shared" si="6"/>
        <v>#REF!</v>
      </c>
      <c r="J8" s="84">
        <f>L8+M8-15000</f>
        <v>1779022</v>
      </c>
      <c r="K8" s="84" t="e">
        <f t="shared" si="7"/>
        <v>#REF!</v>
      </c>
      <c r="L8" s="83">
        <v>13000</v>
      </c>
      <c r="M8" s="83">
        <v>1781022</v>
      </c>
    </row>
    <row r="9" spans="1:13" ht="14.25" thickBot="1" x14ac:dyDescent="0.2">
      <c r="A9" s="174"/>
      <c r="B9" s="158" t="s">
        <v>50</v>
      </c>
      <c r="C9" s="159"/>
      <c r="D9" s="81" t="e">
        <f>SUMIF(補助金支出一覧!#REF!,$B9,補助金支出一覧!#REF!)</f>
        <v>#REF!</v>
      </c>
      <c r="E9" s="85" t="e">
        <f t="shared" ref="E9" si="8">ROUND(D9/1000,1)</f>
        <v>#REF!</v>
      </c>
      <c r="F9" s="83">
        <v>10000</v>
      </c>
      <c r="G9" s="84" t="e">
        <f t="shared" ref="G9" si="9">E9-F9</f>
        <v>#REF!</v>
      </c>
      <c r="H9" s="81" t="e">
        <f>SUMIF(補助金支出一覧!#REF!,$B9,補助金支出一覧!#REF!)</f>
        <v>#REF!</v>
      </c>
      <c r="I9" s="85" t="e">
        <f t="shared" si="6"/>
        <v>#REF!</v>
      </c>
      <c r="J9" s="84">
        <f>L9+M9</f>
        <v>0</v>
      </c>
      <c r="K9" s="84" t="e">
        <f t="shared" si="7"/>
        <v>#REF!</v>
      </c>
      <c r="L9" s="83">
        <v>0</v>
      </c>
      <c r="M9" s="83">
        <v>0</v>
      </c>
    </row>
    <row r="10" spans="1:13" x14ac:dyDescent="0.15">
      <c r="A10" s="175"/>
      <c r="B10" s="159" t="s">
        <v>62</v>
      </c>
      <c r="C10" s="169"/>
      <c r="D10" s="86" t="e">
        <f t="shared" ref="D10:J10" si="10">SUM(D11:D34)</f>
        <v>#REF!</v>
      </c>
      <c r="E10" s="87" t="e">
        <f t="shared" si="10"/>
        <v>#REF!</v>
      </c>
      <c r="F10" s="88">
        <f t="shared" si="10"/>
        <v>1063777</v>
      </c>
      <c r="G10" s="88" t="e">
        <f t="shared" si="10"/>
        <v>#REF!</v>
      </c>
      <c r="H10" s="77" t="e">
        <f t="shared" si="10"/>
        <v>#REF!</v>
      </c>
      <c r="I10" s="87" t="e">
        <f t="shared" si="10"/>
        <v>#REF!</v>
      </c>
      <c r="J10" s="88">
        <f t="shared" si="10"/>
        <v>963654</v>
      </c>
      <c r="K10" s="88" t="e">
        <f t="shared" ref="K10" si="11">SUM(K11:K34)</f>
        <v>#REF!</v>
      </c>
      <c r="L10" s="88">
        <f t="shared" ref="L10" si="12">SUM(L11:L34)</f>
        <v>149319</v>
      </c>
      <c r="M10" s="88">
        <f t="shared" ref="M10" si="13">SUM(M11:M34)</f>
        <v>814335</v>
      </c>
    </row>
    <row r="11" spans="1:13" x14ac:dyDescent="0.15">
      <c r="A11" s="175"/>
      <c r="B11" s="178"/>
      <c r="C11" s="115" t="s">
        <v>63</v>
      </c>
      <c r="D11" s="81" t="e">
        <f>SUMIF(補助金支出一覧!#REF!,$C11,補助金支出一覧!#REF!)</f>
        <v>#REF!</v>
      </c>
      <c r="E11" s="82" t="e">
        <f t="shared" ref="E11:E42" si="14">ROUND(D11/1000,1)</f>
        <v>#REF!</v>
      </c>
      <c r="F11" s="83">
        <v>184006</v>
      </c>
      <c r="G11" s="84" t="e">
        <f t="shared" ref="G11:G42" si="15">E11-F11</f>
        <v>#REF!</v>
      </c>
      <c r="H11" s="81" t="e">
        <f>SUMIF(補助金支出一覧!#REF!,$C11,補助金支出一覧!#REF!)</f>
        <v>#REF!</v>
      </c>
      <c r="I11" s="85" t="e">
        <f t="shared" ref="I11" si="16">ROUND(H11/1000,1)</f>
        <v>#REF!</v>
      </c>
      <c r="J11" s="84">
        <f t="shared" ref="J11:J42" si="17">L11+M11</f>
        <v>54659</v>
      </c>
      <c r="K11" s="84" t="e">
        <f t="shared" ref="K11:K42" si="18">I11-J11</f>
        <v>#REF!</v>
      </c>
      <c r="L11" s="83">
        <v>10600</v>
      </c>
      <c r="M11" s="83">
        <v>44059</v>
      </c>
    </row>
    <row r="12" spans="1:13" x14ac:dyDescent="0.15">
      <c r="A12" s="175"/>
      <c r="B12" s="179"/>
      <c r="C12" s="115" t="s">
        <v>73</v>
      </c>
      <c r="D12" s="81" t="e">
        <f>SUMIF(補助金支出一覧!#REF!,$C12,補助金支出一覧!#REF!)</f>
        <v>#REF!</v>
      </c>
      <c r="E12" s="85" t="e">
        <f t="shared" si="14"/>
        <v>#REF!</v>
      </c>
      <c r="F12" s="83">
        <v>23063</v>
      </c>
      <c r="G12" s="84" t="e">
        <f t="shared" si="15"/>
        <v>#REF!</v>
      </c>
      <c r="H12" s="81" t="e">
        <f>SUMIF(補助金支出一覧!#REF!,$C12,補助金支出一覧!#REF!)</f>
        <v>#REF!</v>
      </c>
      <c r="I12" s="85" t="e">
        <f t="shared" ref="I12:I34" si="19">ROUND(H12/1000,1)</f>
        <v>#REF!</v>
      </c>
      <c r="J12" s="84">
        <f t="shared" si="17"/>
        <v>35413</v>
      </c>
      <c r="K12" s="84" t="e">
        <f t="shared" si="18"/>
        <v>#REF!</v>
      </c>
      <c r="L12" s="83">
        <v>10600</v>
      </c>
      <c r="M12" s="83">
        <v>24813</v>
      </c>
    </row>
    <row r="13" spans="1:13" x14ac:dyDescent="0.15">
      <c r="A13" s="175"/>
      <c r="B13" s="179"/>
      <c r="C13" s="115" t="s">
        <v>64</v>
      </c>
      <c r="D13" s="81" t="e">
        <f>SUMIF(補助金支出一覧!#REF!,$C13,補助金支出一覧!#REF!)</f>
        <v>#REF!</v>
      </c>
      <c r="E13" s="85" t="e">
        <f t="shared" si="14"/>
        <v>#REF!</v>
      </c>
      <c r="F13" s="83">
        <v>20938</v>
      </c>
      <c r="G13" s="84" t="e">
        <f t="shared" si="15"/>
        <v>#REF!</v>
      </c>
      <c r="H13" s="81" t="e">
        <f>SUMIF(補助金支出一覧!#REF!,$C13,補助金支出一覧!#REF!)</f>
        <v>#REF!</v>
      </c>
      <c r="I13" s="85" t="e">
        <f t="shared" si="19"/>
        <v>#REF!</v>
      </c>
      <c r="J13" s="84">
        <f t="shared" si="17"/>
        <v>21654</v>
      </c>
      <c r="K13" s="84" t="e">
        <f t="shared" si="18"/>
        <v>#REF!</v>
      </c>
      <c r="L13" s="83">
        <v>5300</v>
      </c>
      <c r="M13" s="83">
        <v>16354</v>
      </c>
    </row>
    <row r="14" spans="1:13" x14ac:dyDescent="0.15">
      <c r="A14" s="175"/>
      <c r="B14" s="179"/>
      <c r="C14" s="115" t="s">
        <v>65</v>
      </c>
      <c r="D14" s="81" t="e">
        <f>SUMIF(補助金支出一覧!#REF!,$C14,補助金支出一覧!#REF!)</f>
        <v>#REF!</v>
      </c>
      <c r="E14" s="85" t="e">
        <f t="shared" si="14"/>
        <v>#REF!</v>
      </c>
      <c r="F14" s="83">
        <v>22974</v>
      </c>
      <c r="G14" s="84" t="e">
        <f t="shared" si="15"/>
        <v>#REF!</v>
      </c>
      <c r="H14" s="81" t="e">
        <f>SUMIF(補助金支出一覧!#REF!,$C14,補助金支出一覧!#REF!)</f>
        <v>#REF!</v>
      </c>
      <c r="I14" s="85" t="e">
        <f t="shared" si="19"/>
        <v>#REF!</v>
      </c>
      <c r="J14" s="84">
        <f t="shared" si="17"/>
        <v>22219</v>
      </c>
      <c r="K14" s="84" t="e">
        <f t="shared" si="18"/>
        <v>#REF!</v>
      </c>
      <c r="L14" s="83">
        <v>6890</v>
      </c>
      <c r="M14" s="83">
        <v>15329</v>
      </c>
    </row>
    <row r="15" spans="1:13" x14ac:dyDescent="0.15">
      <c r="A15" s="175"/>
      <c r="B15" s="179"/>
      <c r="C15" s="115" t="s">
        <v>74</v>
      </c>
      <c r="D15" s="81" t="e">
        <f>SUMIF(補助金支出一覧!#REF!,$C15,補助金支出一覧!#REF!)</f>
        <v>#REF!</v>
      </c>
      <c r="E15" s="85" t="e">
        <f t="shared" si="14"/>
        <v>#REF!</v>
      </c>
      <c r="F15" s="83">
        <v>59938</v>
      </c>
      <c r="G15" s="84" t="e">
        <f t="shared" si="15"/>
        <v>#REF!</v>
      </c>
      <c r="H15" s="81" t="e">
        <f>SUMIF(補助金支出一覧!#REF!,$C15,補助金支出一覧!#REF!)</f>
        <v>#REF!</v>
      </c>
      <c r="I15" s="85" t="e">
        <f t="shared" si="19"/>
        <v>#REF!</v>
      </c>
      <c r="J15" s="84">
        <f t="shared" si="17"/>
        <v>61084</v>
      </c>
      <c r="K15" s="84" t="e">
        <f t="shared" si="18"/>
        <v>#REF!</v>
      </c>
      <c r="L15" s="83">
        <v>2230</v>
      </c>
      <c r="M15" s="83">
        <v>58854</v>
      </c>
    </row>
    <row r="16" spans="1:13" x14ac:dyDescent="0.15">
      <c r="A16" s="175"/>
      <c r="B16" s="179"/>
      <c r="C16" s="115" t="s">
        <v>66</v>
      </c>
      <c r="D16" s="81" t="e">
        <f>SUMIF(補助金支出一覧!#REF!,$C16,補助金支出一覧!#REF!)</f>
        <v>#REF!</v>
      </c>
      <c r="E16" s="85" t="e">
        <f t="shared" si="14"/>
        <v>#REF!</v>
      </c>
      <c r="F16" s="83">
        <v>24388</v>
      </c>
      <c r="G16" s="84" t="e">
        <f t="shared" si="15"/>
        <v>#REF!</v>
      </c>
      <c r="H16" s="81" t="e">
        <f>SUMIF(補助金支出一覧!#REF!,$C16,補助金支出一覧!#REF!)</f>
        <v>#REF!</v>
      </c>
      <c r="I16" s="85" t="e">
        <f t="shared" si="19"/>
        <v>#REF!</v>
      </c>
      <c r="J16" s="84">
        <f t="shared" si="17"/>
        <v>24268</v>
      </c>
      <c r="K16" s="84" t="e">
        <f t="shared" si="18"/>
        <v>#REF!</v>
      </c>
      <c r="L16" s="83">
        <v>0</v>
      </c>
      <c r="M16" s="83">
        <v>24268</v>
      </c>
    </row>
    <row r="17" spans="1:13" x14ac:dyDescent="0.15">
      <c r="A17" s="175"/>
      <c r="B17" s="179"/>
      <c r="C17" s="115" t="s">
        <v>67</v>
      </c>
      <c r="D17" s="81" t="e">
        <f>SUMIF(補助金支出一覧!#REF!,$C17,補助金支出一覧!#REF!)</f>
        <v>#REF!</v>
      </c>
      <c r="E17" s="85" t="e">
        <f t="shared" si="14"/>
        <v>#REF!</v>
      </c>
      <c r="F17" s="83">
        <v>32203</v>
      </c>
      <c r="G17" s="84" t="e">
        <f t="shared" si="15"/>
        <v>#REF!</v>
      </c>
      <c r="H17" s="81" t="e">
        <f>SUMIF(補助金支出一覧!#REF!,$C17,補助金支出一覧!#REF!)</f>
        <v>#REF!</v>
      </c>
      <c r="I17" s="85" t="e">
        <f t="shared" si="19"/>
        <v>#REF!</v>
      </c>
      <c r="J17" s="84">
        <f t="shared" si="17"/>
        <v>37648</v>
      </c>
      <c r="K17" s="84" t="e">
        <f t="shared" si="18"/>
        <v>#REF!</v>
      </c>
      <c r="L17" s="83">
        <v>8520</v>
      </c>
      <c r="M17" s="83">
        <v>29128</v>
      </c>
    </row>
    <row r="18" spans="1:13" x14ac:dyDescent="0.15">
      <c r="A18" s="175"/>
      <c r="B18" s="179"/>
      <c r="C18" s="115" t="s">
        <v>92</v>
      </c>
      <c r="D18" s="81" t="e">
        <f>SUMIF(補助金支出一覧!#REF!,$C18,補助金支出一覧!#REF!)</f>
        <v>#REF!</v>
      </c>
      <c r="E18" s="85" t="e">
        <f t="shared" si="14"/>
        <v>#REF!</v>
      </c>
      <c r="F18" s="83">
        <v>113</v>
      </c>
      <c r="G18" s="84" t="e">
        <f t="shared" si="15"/>
        <v>#REF!</v>
      </c>
      <c r="H18" s="81" t="e">
        <f>SUMIF(補助金支出一覧!#REF!,$C18,補助金支出一覧!#REF!)</f>
        <v>#REF!</v>
      </c>
      <c r="I18" s="85" t="e">
        <f t="shared" si="19"/>
        <v>#REF!</v>
      </c>
      <c r="J18" s="84">
        <f t="shared" si="17"/>
        <v>3835</v>
      </c>
      <c r="K18" s="84" t="e">
        <f t="shared" si="18"/>
        <v>#REF!</v>
      </c>
      <c r="L18" s="83">
        <v>3835</v>
      </c>
      <c r="M18" s="83">
        <v>0</v>
      </c>
    </row>
    <row r="19" spans="1:13" x14ac:dyDescent="0.15">
      <c r="A19" s="175"/>
      <c r="B19" s="179"/>
      <c r="C19" s="115" t="s">
        <v>75</v>
      </c>
      <c r="D19" s="81" t="e">
        <f>SUMIF(補助金支出一覧!#REF!,$C19,補助金支出一覧!#REF!)</f>
        <v>#REF!</v>
      </c>
      <c r="E19" s="85" t="e">
        <f t="shared" si="14"/>
        <v>#REF!</v>
      </c>
      <c r="F19" s="83">
        <v>19832</v>
      </c>
      <c r="G19" s="84" t="e">
        <f t="shared" si="15"/>
        <v>#REF!</v>
      </c>
      <c r="H19" s="81" t="e">
        <f>SUMIF(補助金支出一覧!#REF!,$C19,補助金支出一覧!#REF!)</f>
        <v>#REF!</v>
      </c>
      <c r="I19" s="85" t="e">
        <f t="shared" si="19"/>
        <v>#REF!</v>
      </c>
      <c r="J19" s="84">
        <f t="shared" si="17"/>
        <v>15696</v>
      </c>
      <c r="K19" s="84" t="e">
        <f t="shared" si="18"/>
        <v>#REF!</v>
      </c>
      <c r="L19" s="83">
        <v>0</v>
      </c>
      <c r="M19" s="83">
        <v>15696</v>
      </c>
    </row>
    <row r="20" spans="1:13" x14ac:dyDescent="0.15">
      <c r="A20" s="175"/>
      <c r="B20" s="179"/>
      <c r="C20" s="115" t="s">
        <v>76</v>
      </c>
      <c r="D20" s="81" t="e">
        <f>SUMIF(補助金支出一覧!#REF!,$C20,補助金支出一覧!#REF!)</f>
        <v>#REF!</v>
      </c>
      <c r="E20" s="85" t="e">
        <f t="shared" si="14"/>
        <v>#REF!</v>
      </c>
      <c r="F20" s="83">
        <v>20242</v>
      </c>
      <c r="G20" s="84" t="e">
        <f t="shared" si="15"/>
        <v>#REF!</v>
      </c>
      <c r="H20" s="81" t="e">
        <f>SUMIF(補助金支出一覧!#REF!,$C20,補助金支出一覧!#REF!)</f>
        <v>#REF!</v>
      </c>
      <c r="I20" s="85" t="e">
        <f t="shared" si="19"/>
        <v>#REF!</v>
      </c>
      <c r="J20" s="84">
        <f t="shared" si="17"/>
        <v>18833</v>
      </c>
      <c r="K20" s="84" t="e">
        <f t="shared" si="18"/>
        <v>#REF!</v>
      </c>
      <c r="L20" s="83">
        <v>0</v>
      </c>
      <c r="M20" s="83">
        <v>18833</v>
      </c>
    </row>
    <row r="21" spans="1:13" x14ac:dyDescent="0.15">
      <c r="A21" s="175"/>
      <c r="B21" s="179"/>
      <c r="C21" s="115" t="s">
        <v>77</v>
      </c>
      <c r="D21" s="81" t="e">
        <f>SUMIF(補助金支出一覧!#REF!,$C21,補助金支出一覧!#REF!)</f>
        <v>#REF!</v>
      </c>
      <c r="E21" s="85" t="e">
        <f t="shared" si="14"/>
        <v>#REF!</v>
      </c>
      <c r="F21" s="83">
        <v>36691</v>
      </c>
      <c r="G21" s="84" t="e">
        <f t="shared" si="15"/>
        <v>#REF!</v>
      </c>
      <c r="H21" s="81" t="e">
        <f>SUMIF(補助金支出一覧!#REF!,$C21,補助金支出一覧!#REF!)</f>
        <v>#REF!</v>
      </c>
      <c r="I21" s="85" t="e">
        <f t="shared" si="19"/>
        <v>#REF!</v>
      </c>
      <c r="J21" s="84">
        <f t="shared" si="17"/>
        <v>47273</v>
      </c>
      <c r="K21" s="84" t="e">
        <f t="shared" si="18"/>
        <v>#REF!</v>
      </c>
      <c r="L21" s="83">
        <v>9540</v>
      </c>
      <c r="M21" s="83">
        <v>37733</v>
      </c>
    </row>
    <row r="22" spans="1:13" x14ac:dyDescent="0.15">
      <c r="A22" s="175"/>
      <c r="B22" s="179"/>
      <c r="C22" s="115" t="s">
        <v>78</v>
      </c>
      <c r="D22" s="81" t="e">
        <f>SUMIF(補助金支出一覧!#REF!,$C22,補助金支出一覧!#REF!)</f>
        <v>#REF!</v>
      </c>
      <c r="E22" s="85" t="e">
        <f t="shared" si="14"/>
        <v>#REF!</v>
      </c>
      <c r="F22" s="83">
        <v>58812</v>
      </c>
      <c r="G22" s="84" t="e">
        <f t="shared" si="15"/>
        <v>#REF!</v>
      </c>
      <c r="H22" s="81" t="e">
        <f>SUMIF(補助金支出一覧!#REF!,$C22,補助金支出一覧!#REF!)</f>
        <v>#REF!</v>
      </c>
      <c r="I22" s="85" t="e">
        <f t="shared" si="19"/>
        <v>#REF!</v>
      </c>
      <c r="J22" s="84">
        <f t="shared" si="17"/>
        <v>60855</v>
      </c>
      <c r="K22" s="84" t="e">
        <f t="shared" si="18"/>
        <v>#REF!</v>
      </c>
      <c r="L22" s="83">
        <v>15900</v>
      </c>
      <c r="M22" s="83">
        <v>44955</v>
      </c>
    </row>
    <row r="23" spans="1:13" x14ac:dyDescent="0.15">
      <c r="A23" s="175"/>
      <c r="B23" s="179"/>
      <c r="C23" s="115" t="s">
        <v>83</v>
      </c>
      <c r="D23" s="81" t="e">
        <f>SUMIF(補助金支出一覧!#REF!,$C23,補助金支出一覧!#REF!)</f>
        <v>#REF!</v>
      </c>
      <c r="E23" s="85" t="e">
        <f t="shared" si="14"/>
        <v>#REF!</v>
      </c>
      <c r="F23" s="83">
        <v>91621</v>
      </c>
      <c r="G23" s="84" t="e">
        <f t="shared" si="15"/>
        <v>#REF!</v>
      </c>
      <c r="H23" s="81" t="e">
        <f>SUMIF(補助金支出一覧!#REF!,$C23,補助金支出一覧!#REF!)</f>
        <v>#REF!</v>
      </c>
      <c r="I23" s="85" t="e">
        <f t="shared" si="19"/>
        <v>#REF!</v>
      </c>
      <c r="J23" s="84">
        <f t="shared" si="17"/>
        <v>97971</v>
      </c>
      <c r="K23" s="84" t="e">
        <f t="shared" si="18"/>
        <v>#REF!</v>
      </c>
      <c r="L23" s="83">
        <v>21200</v>
      </c>
      <c r="M23" s="83">
        <v>76771</v>
      </c>
    </row>
    <row r="24" spans="1:13" x14ac:dyDescent="0.15">
      <c r="A24" s="175"/>
      <c r="B24" s="179"/>
      <c r="C24" s="115" t="s">
        <v>79</v>
      </c>
      <c r="D24" s="81" t="e">
        <f>SUMIF(補助金支出一覧!#REF!,$C24,補助金支出一覧!#REF!)</f>
        <v>#REF!</v>
      </c>
      <c r="E24" s="85" t="e">
        <f t="shared" si="14"/>
        <v>#REF!</v>
      </c>
      <c r="F24" s="83">
        <v>28800</v>
      </c>
      <c r="G24" s="84" t="e">
        <f t="shared" si="15"/>
        <v>#REF!</v>
      </c>
      <c r="H24" s="81" t="e">
        <f>SUMIF(補助金支出一覧!#REF!,$C24,補助金支出一覧!#REF!)</f>
        <v>#REF!</v>
      </c>
      <c r="I24" s="85" t="e">
        <f t="shared" si="19"/>
        <v>#REF!</v>
      </c>
      <c r="J24" s="84">
        <f t="shared" si="17"/>
        <v>18400</v>
      </c>
      <c r="K24" s="84" t="e">
        <f t="shared" si="18"/>
        <v>#REF!</v>
      </c>
      <c r="L24" s="83">
        <v>0</v>
      </c>
      <c r="M24" s="83">
        <v>18400</v>
      </c>
    </row>
    <row r="25" spans="1:13" x14ac:dyDescent="0.15">
      <c r="A25" s="175"/>
      <c r="B25" s="179"/>
      <c r="C25" s="115" t="s">
        <v>68</v>
      </c>
      <c r="D25" s="81" t="e">
        <f>SUMIF(補助金支出一覧!#REF!,$C25,補助金支出一覧!#REF!)</f>
        <v>#REF!</v>
      </c>
      <c r="E25" s="85" t="e">
        <f t="shared" si="14"/>
        <v>#REF!</v>
      </c>
      <c r="F25" s="83">
        <v>43764</v>
      </c>
      <c r="G25" s="84" t="e">
        <f t="shared" si="15"/>
        <v>#REF!</v>
      </c>
      <c r="H25" s="81" t="e">
        <f>SUMIF(補助金支出一覧!#REF!,$C25,補助金支出一覧!#REF!)</f>
        <v>#REF!</v>
      </c>
      <c r="I25" s="85" t="e">
        <f t="shared" si="19"/>
        <v>#REF!</v>
      </c>
      <c r="J25" s="84">
        <f t="shared" si="17"/>
        <v>40763</v>
      </c>
      <c r="K25" s="84" t="e">
        <f t="shared" si="18"/>
        <v>#REF!</v>
      </c>
      <c r="L25" s="83">
        <v>5300</v>
      </c>
      <c r="M25" s="83">
        <v>35463</v>
      </c>
    </row>
    <row r="26" spans="1:13" x14ac:dyDescent="0.15">
      <c r="A26" s="175"/>
      <c r="B26" s="179"/>
      <c r="C26" s="115" t="s">
        <v>69</v>
      </c>
      <c r="D26" s="81" t="e">
        <f>SUMIF(補助金支出一覧!#REF!,$C26,補助金支出一覧!#REF!)</f>
        <v>#REF!</v>
      </c>
      <c r="E26" s="85" t="e">
        <f t="shared" si="14"/>
        <v>#REF!</v>
      </c>
      <c r="F26" s="83">
        <v>27439</v>
      </c>
      <c r="G26" s="84" t="e">
        <f t="shared" si="15"/>
        <v>#REF!</v>
      </c>
      <c r="H26" s="81" t="e">
        <f>SUMIF(補助金支出一覧!#REF!,$C26,補助金支出一覧!#REF!)</f>
        <v>#REF!</v>
      </c>
      <c r="I26" s="85" t="e">
        <f t="shared" si="19"/>
        <v>#REF!</v>
      </c>
      <c r="J26" s="84">
        <f t="shared" si="17"/>
        <v>26317</v>
      </c>
      <c r="K26" s="84" t="e">
        <f t="shared" si="18"/>
        <v>#REF!</v>
      </c>
      <c r="L26" s="83">
        <v>2120</v>
      </c>
      <c r="M26" s="83">
        <v>24197</v>
      </c>
    </row>
    <row r="27" spans="1:13" x14ac:dyDescent="0.15">
      <c r="A27" s="175"/>
      <c r="B27" s="179"/>
      <c r="C27" s="115" t="s">
        <v>80</v>
      </c>
      <c r="D27" s="81" t="e">
        <f>SUMIF(補助金支出一覧!#REF!,$C27,補助金支出一覧!#REF!)</f>
        <v>#REF!</v>
      </c>
      <c r="E27" s="85" t="e">
        <f t="shared" si="14"/>
        <v>#REF!</v>
      </c>
      <c r="F27" s="83">
        <v>49440</v>
      </c>
      <c r="G27" s="84" t="e">
        <f t="shared" si="15"/>
        <v>#REF!</v>
      </c>
      <c r="H27" s="81" t="e">
        <f>SUMIF(補助金支出一覧!#REF!,$C27,補助金支出一覧!#REF!)</f>
        <v>#REF!</v>
      </c>
      <c r="I27" s="85" t="e">
        <f t="shared" si="19"/>
        <v>#REF!</v>
      </c>
      <c r="J27" s="84">
        <f t="shared" si="17"/>
        <v>46598</v>
      </c>
      <c r="K27" s="84" t="e">
        <f t="shared" si="18"/>
        <v>#REF!</v>
      </c>
      <c r="L27" s="83">
        <v>1802</v>
      </c>
      <c r="M27" s="83">
        <v>44796</v>
      </c>
    </row>
    <row r="28" spans="1:13" x14ac:dyDescent="0.15">
      <c r="A28" s="175"/>
      <c r="B28" s="179"/>
      <c r="C28" s="115" t="s">
        <v>81</v>
      </c>
      <c r="D28" s="81" t="e">
        <f>SUMIF(補助金支出一覧!#REF!,$C28,補助金支出一覧!#REF!)</f>
        <v>#REF!</v>
      </c>
      <c r="E28" s="85" t="e">
        <f t="shared" si="14"/>
        <v>#REF!</v>
      </c>
      <c r="F28" s="83">
        <v>31350</v>
      </c>
      <c r="G28" s="84" t="e">
        <f t="shared" si="15"/>
        <v>#REF!</v>
      </c>
      <c r="H28" s="81" t="e">
        <f>SUMIF(補助金支出一覧!#REF!,$C28,補助金支出一覧!#REF!)</f>
        <v>#REF!</v>
      </c>
      <c r="I28" s="85" t="e">
        <f t="shared" si="19"/>
        <v>#REF!</v>
      </c>
      <c r="J28" s="84">
        <f t="shared" si="17"/>
        <v>38599</v>
      </c>
      <c r="K28" s="84" t="e">
        <f t="shared" si="18"/>
        <v>#REF!</v>
      </c>
      <c r="L28" s="83">
        <v>5300</v>
      </c>
      <c r="M28" s="83">
        <v>33299</v>
      </c>
    </row>
    <row r="29" spans="1:13" x14ac:dyDescent="0.15">
      <c r="A29" s="175"/>
      <c r="B29" s="179"/>
      <c r="C29" s="115" t="s">
        <v>70</v>
      </c>
      <c r="D29" s="81" t="e">
        <f>SUMIF(補助金支出一覧!#REF!,$C29,補助金支出一覧!#REF!)</f>
        <v>#REF!</v>
      </c>
      <c r="E29" s="85" t="e">
        <f t="shared" si="14"/>
        <v>#REF!</v>
      </c>
      <c r="F29" s="83">
        <v>25966</v>
      </c>
      <c r="G29" s="84" t="e">
        <f t="shared" si="15"/>
        <v>#REF!</v>
      </c>
      <c r="H29" s="81" t="e">
        <f>SUMIF(補助金支出一覧!#REF!,$C29,補助金支出一覧!#REF!)</f>
        <v>#REF!</v>
      </c>
      <c r="I29" s="85" t="e">
        <f t="shared" si="19"/>
        <v>#REF!</v>
      </c>
      <c r="J29" s="84">
        <f t="shared" si="17"/>
        <v>23000</v>
      </c>
      <c r="K29" s="84" t="e">
        <f t="shared" si="18"/>
        <v>#REF!</v>
      </c>
      <c r="L29" s="83">
        <v>0</v>
      </c>
      <c r="M29" s="83">
        <v>23000</v>
      </c>
    </row>
    <row r="30" spans="1:13" x14ac:dyDescent="0.15">
      <c r="A30" s="175"/>
      <c r="B30" s="179"/>
      <c r="C30" s="115" t="s">
        <v>71</v>
      </c>
      <c r="D30" s="81" t="e">
        <f>SUMIF(補助金支出一覧!#REF!,$C30,補助金支出一覧!#REF!)</f>
        <v>#REF!</v>
      </c>
      <c r="E30" s="85" t="e">
        <f t="shared" si="14"/>
        <v>#REF!</v>
      </c>
      <c r="F30" s="83">
        <v>40162</v>
      </c>
      <c r="G30" s="84" t="e">
        <f t="shared" si="15"/>
        <v>#REF!</v>
      </c>
      <c r="H30" s="81" t="e">
        <f>SUMIF(補助金支出一覧!#REF!,$C30,補助金支出一覧!#REF!)</f>
        <v>#REF!</v>
      </c>
      <c r="I30" s="85" t="e">
        <f t="shared" si="19"/>
        <v>#REF!</v>
      </c>
      <c r="J30" s="84">
        <f t="shared" si="17"/>
        <v>50797</v>
      </c>
      <c r="K30" s="84" t="e">
        <f t="shared" si="18"/>
        <v>#REF!</v>
      </c>
      <c r="L30" s="83">
        <v>10600</v>
      </c>
      <c r="M30" s="83">
        <v>40197</v>
      </c>
    </row>
    <row r="31" spans="1:13" x14ac:dyDescent="0.15">
      <c r="A31" s="175"/>
      <c r="B31" s="179"/>
      <c r="C31" s="115" t="s">
        <v>87</v>
      </c>
      <c r="D31" s="81" t="e">
        <f>SUMIF(補助金支出一覧!#REF!,$C31,補助金支出一覧!#REF!)</f>
        <v>#REF!</v>
      </c>
      <c r="E31" s="89" t="e">
        <f t="shared" si="14"/>
        <v>#REF!</v>
      </c>
      <c r="F31" s="90">
        <v>42470</v>
      </c>
      <c r="G31" s="84" t="e">
        <f t="shared" si="15"/>
        <v>#REF!</v>
      </c>
      <c r="H31" s="81" t="e">
        <f>SUMIF(補助金支出一覧!#REF!,$C31,補助金支出一覧!#REF!)</f>
        <v>#REF!</v>
      </c>
      <c r="I31" s="85" t="e">
        <f t="shared" si="19"/>
        <v>#REF!</v>
      </c>
      <c r="J31" s="84">
        <f t="shared" si="17"/>
        <v>47584</v>
      </c>
      <c r="K31" s="84" t="e">
        <f t="shared" si="18"/>
        <v>#REF!</v>
      </c>
      <c r="L31" s="90">
        <v>7300</v>
      </c>
      <c r="M31" s="83">
        <v>40284</v>
      </c>
    </row>
    <row r="32" spans="1:13" x14ac:dyDescent="0.15">
      <c r="A32" s="175"/>
      <c r="B32" s="179"/>
      <c r="C32" s="115" t="s">
        <v>88</v>
      </c>
      <c r="D32" s="81" t="e">
        <f>SUMIF(補助金支出一覧!#REF!,$C32,補助金支出一覧!#REF!)</f>
        <v>#REF!</v>
      </c>
      <c r="E32" s="85" t="e">
        <f t="shared" si="14"/>
        <v>#REF!</v>
      </c>
      <c r="F32" s="83">
        <v>45766</v>
      </c>
      <c r="G32" s="84" t="e">
        <f t="shared" si="15"/>
        <v>#REF!</v>
      </c>
      <c r="H32" s="81" t="e">
        <f>SUMIF(補助金支出一覧!#REF!,$C32,補助金支出一覧!#REF!)</f>
        <v>#REF!</v>
      </c>
      <c r="I32" s="85" t="e">
        <f t="shared" si="19"/>
        <v>#REF!</v>
      </c>
      <c r="J32" s="84">
        <f t="shared" si="17"/>
        <v>45222</v>
      </c>
      <c r="K32" s="84" t="e">
        <f t="shared" si="18"/>
        <v>#REF!</v>
      </c>
      <c r="L32" s="83">
        <v>0</v>
      </c>
      <c r="M32" s="83">
        <v>45222</v>
      </c>
    </row>
    <row r="33" spans="1:13" x14ac:dyDescent="0.15">
      <c r="A33" s="175"/>
      <c r="B33" s="179"/>
      <c r="C33" s="115" t="s">
        <v>72</v>
      </c>
      <c r="D33" s="81" t="e">
        <f>SUMIF(補助金支出一覧!#REF!,$C33,補助金支出一覧!#REF!)</f>
        <v>#REF!</v>
      </c>
      <c r="E33" s="85" t="e">
        <f t="shared" si="14"/>
        <v>#REF!</v>
      </c>
      <c r="F33" s="83">
        <v>52402</v>
      </c>
      <c r="G33" s="84" t="e">
        <f t="shared" si="15"/>
        <v>#REF!</v>
      </c>
      <c r="H33" s="81" t="e">
        <f>SUMIF(補助金支出一覧!#REF!,$C33,補助金支出一覧!#REF!)</f>
        <v>#REF!</v>
      </c>
      <c r="I33" s="85" t="e">
        <f t="shared" si="19"/>
        <v>#REF!</v>
      </c>
      <c r="J33" s="84">
        <f t="shared" si="17"/>
        <v>63782</v>
      </c>
      <c r="K33" s="84" t="e">
        <f t="shared" si="18"/>
        <v>#REF!</v>
      </c>
      <c r="L33" s="83">
        <v>11682</v>
      </c>
      <c r="M33" s="83">
        <v>52100</v>
      </c>
    </row>
    <row r="34" spans="1:13" x14ac:dyDescent="0.15">
      <c r="A34" s="175"/>
      <c r="B34" s="180"/>
      <c r="C34" s="115" t="s">
        <v>82</v>
      </c>
      <c r="D34" s="81" t="e">
        <f>SUMIF(補助金支出一覧!#REF!,$C34,補助金支出一覧!#REF!)</f>
        <v>#REF!</v>
      </c>
      <c r="E34" s="85" t="e">
        <f t="shared" si="14"/>
        <v>#REF!</v>
      </c>
      <c r="F34" s="83">
        <v>81397</v>
      </c>
      <c r="G34" s="84" t="e">
        <f t="shared" si="15"/>
        <v>#REF!</v>
      </c>
      <c r="H34" s="81" t="e">
        <f>SUMIF(補助金支出一覧!#REF!,$C34,補助金支出一覧!#REF!)</f>
        <v>#REF!</v>
      </c>
      <c r="I34" s="85" t="e">
        <f t="shared" si="19"/>
        <v>#REF!</v>
      </c>
      <c r="J34" s="84">
        <f t="shared" si="17"/>
        <v>61184</v>
      </c>
      <c r="K34" s="84" t="e">
        <f t="shared" si="18"/>
        <v>#REF!</v>
      </c>
      <c r="L34" s="83">
        <v>10600</v>
      </c>
      <c r="M34" s="83">
        <v>50584</v>
      </c>
    </row>
    <row r="35" spans="1:13" x14ac:dyDescent="0.15">
      <c r="A35" s="175"/>
      <c r="B35" s="159" t="s">
        <v>56</v>
      </c>
      <c r="C35" s="169"/>
      <c r="D35" s="81" t="e">
        <f>SUMIF(補助金支出一覧!#REF!,$B35,補助金支出一覧!#REF!)</f>
        <v>#REF!</v>
      </c>
      <c r="E35" s="85" t="e">
        <f t="shared" si="14"/>
        <v>#REF!</v>
      </c>
      <c r="F35" s="83">
        <v>8071923</v>
      </c>
      <c r="G35" s="84" t="e">
        <f t="shared" si="15"/>
        <v>#REF!</v>
      </c>
      <c r="H35" s="81" t="e">
        <f>SUMIF(補助金支出一覧!#REF!,$B35,補助金支出一覧!#REF!)</f>
        <v>#REF!</v>
      </c>
      <c r="I35" s="85" t="e">
        <f t="shared" ref="I35:I37" si="20">ROUND(H35/1000,1)</f>
        <v>#REF!</v>
      </c>
      <c r="J35" s="84">
        <f t="shared" si="17"/>
        <v>8111302</v>
      </c>
      <c r="K35" s="84" t="e">
        <f t="shared" si="18"/>
        <v>#REF!</v>
      </c>
      <c r="L35" s="83">
        <v>2361443</v>
      </c>
      <c r="M35" s="83">
        <v>5749859</v>
      </c>
    </row>
    <row r="36" spans="1:13" x14ac:dyDescent="0.15">
      <c r="A36" s="175"/>
      <c r="B36" s="159" t="s">
        <v>57</v>
      </c>
      <c r="C36" s="169"/>
      <c r="D36" s="81" t="e">
        <f>SUMIF(補助金支出一覧!#REF!,$B36,補助金支出一覧!#REF!)</f>
        <v>#REF!</v>
      </c>
      <c r="E36" s="85" t="e">
        <f t="shared" si="14"/>
        <v>#REF!</v>
      </c>
      <c r="F36" s="83">
        <v>133245</v>
      </c>
      <c r="G36" s="84" t="e">
        <f t="shared" si="15"/>
        <v>#REF!</v>
      </c>
      <c r="H36" s="81" t="e">
        <f>SUMIF(補助金支出一覧!#REF!,$B36,補助金支出一覧!#REF!)</f>
        <v>#REF!</v>
      </c>
      <c r="I36" s="85" t="e">
        <f t="shared" si="20"/>
        <v>#REF!</v>
      </c>
      <c r="J36" s="84">
        <f t="shared" si="17"/>
        <v>351810</v>
      </c>
      <c r="K36" s="84" t="e">
        <f t="shared" si="18"/>
        <v>#REF!</v>
      </c>
      <c r="L36" s="83">
        <v>0</v>
      </c>
      <c r="M36" s="83">
        <v>351810</v>
      </c>
    </row>
    <row r="37" spans="1:13" x14ac:dyDescent="0.15">
      <c r="A37" s="175"/>
      <c r="B37" s="159" t="s">
        <v>93</v>
      </c>
      <c r="C37" s="169"/>
      <c r="D37" s="81" t="e">
        <f>SUMIF(補助金支出一覧!#REF!,$B37,補助金支出一覧!#REF!)</f>
        <v>#REF!</v>
      </c>
      <c r="E37" s="85" t="e">
        <f t="shared" si="14"/>
        <v>#REF!</v>
      </c>
      <c r="F37" s="83">
        <v>9949507</v>
      </c>
      <c r="G37" s="84" t="e">
        <f t="shared" si="15"/>
        <v>#REF!</v>
      </c>
      <c r="H37" s="81" t="e">
        <f>SUMIF(補助金支出一覧!#REF!,$B37,補助金支出一覧!#REF!)</f>
        <v>#REF!</v>
      </c>
      <c r="I37" s="85" t="e">
        <f t="shared" si="20"/>
        <v>#REF!</v>
      </c>
      <c r="J37" s="84">
        <f t="shared" si="17"/>
        <v>10834634</v>
      </c>
      <c r="K37" s="84" t="e">
        <f t="shared" si="18"/>
        <v>#REF!</v>
      </c>
      <c r="L37" s="83">
        <v>53388</v>
      </c>
      <c r="M37" s="83">
        <v>10781246</v>
      </c>
    </row>
    <row r="38" spans="1:13" x14ac:dyDescent="0.15">
      <c r="A38" s="175"/>
      <c r="B38" s="159" t="s">
        <v>58</v>
      </c>
      <c r="C38" s="169"/>
      <c r="D38" s="81" t="e">
        <f>SUMIF(補助金支出一覧!#REF!,$B38,補助金支出一覧!#REF!)</f>
        <v>#REF!</v>
      </c>
      <c r="E38" s="85" t="e">
        <f t="shared" si="14"/>
        <v>#REF!</v>
      </c>
      <c r="F38" s="83">
        <v>21290</v>
      </c>
      <c r="G38" s="84" t="e">
        <f t="shared" si="15"/>
        <v>#REF!</v>
      </c>
      <c r="H38" s="81" t="e">
        <f>SUMIF(補助金支出一覧!#REF!,$B38,補助金支出一覧!#REF!)</f>
        <v>#REF!</v>
      </c>
      <c r="I38" s="85" t="e">
        <f t="shared" ref="I38:I42" si="21">ROUND(H38/1000,1)</f>
        <v>#REF!</v>
      </c>
      <c r="J38" s="84">
        <f t="shared" si="17"/>
        <v>159924</v>
      </c>
      <c r="K38" s="84" t="e">
        <f t="shared" si="18"/>
        <v>#REF!</v>
      </c>
      <c r="L38" s="83">
        <v>0</v>
      </c>
      <c r="M38" s="83">
        <v>159924</v>
      </c>
    </row>
    <row r="39" spans="1:13" x14ac:dyDescent="0.15">
      <c r="A39" s="175"/>
      <c r="B39" s="159" t="s">
        <v>94</v>
      </c>
      <c r="C39" s="169"/>
      <c r="D39" s="81" t="e">
        <f>SUMIF(補助金支出一覧!#REF!,$B39,補助金支出一覧!#REF!)</f>
        <v>#REF!</v>
      </c>
      <c r="E39" s="85" t="e">
        <f t="shared" si="14"/>
        <v>#REF!</v>
      </c>
      <c r="F39" s="83">
        <v>4577283</v>
      </c>
      <c r="G39" s="84" t="e">
        <f t="shared" si="15"/>
        <v>#REF!</v>
      </c>
      <c r="H39" s="81" t="e">
        <f>SUMIF(補助金支出一覧!#REF!,$B39,補助金支出一覧!#REF!)</f>
        <v>#REF!</v>
      </c>
      <c r="I39" s="85" t="e">
        <f t="shared" si="21"/>
        <v>#REF!</v>
      </c>
      <c r="J39" s="84">
        <f t="shared" si="17"/>
        <v>5729410</v>
      </c>
      <c r="K39" s="84" t="e">
        <f t="shared" si="18"/>
        <v>#REF!</v>
      </c>
      <c r="L39" s="83">
        <v>253666</v>
      </c>
      <c r="M39" s="83">
        <v>5475744</v>
      </c>
    </row>
    <row r="40" spans="1:13" x14ac:dyDescent="0.15">
      <c r="A40" s="175"/>
      <c r="B40" s="159" t="s">
        <v>59</v>
      </c>
      <c r="C40" s="169"/>
      <c r="D40" s="81" t="e">
        <f>SUMIF(補助金支出一覧!#REF!,$B40,補助金支出一覧!#REF!)</f>
        <v>#REF!</v>
      </c>
      <c r="E40" s="85" t="e">
        <f t="shared" si="14"/>
        <v>#REF!</v>
      </c>
      <c r="F40" s="83">
        <v>16908</v>
      </c>
      <c r="G40" s="84" t="e">
        <f t="shared" si="15"/>
        <v>#REF!</v>
      </c>
      <c r="H40" s="81" t="e">
        <f>SUMIF(補助金支出一覧!#REF!,$B40,補助金支出一覧!#REF!)</f>
        <v>#REF!</v>
      </c>
      <c r="I40" s="85" t="e">
        <f t="shared" si="21"/>
        <v>#REF!</v>
      </c>
      <c r="J40" s="84">
        <f t="shared" si="17"/>
        <v>11133</v>
      </c>
      <c r="K40" s="84" t="e">
        <f t="shared" si="18"/>
        <v>#REF!</v>
      </c>
      <c r="L40" s="83">
        <v>0</v>
      </c>
      <c r="M40" s="83">
        <v>11133</v>
      </c>
    </row>
    <row r="41" spans="1:13" x14ac:dyDescent="0.15">
      <c r="A41" s="176"/>
      <c r="B41" s="159" t="s">
        <v>60</v>
      </c>
      <c r="C41" s="169"/>
      <c r="D41" s="81" t="e">
        <f>SUMIF(補助金支出一覧!#REF!,$B41,補助金支出一覧!#REF!)</f>
        <v>#REF!</v>
      </c>
      <c r="E41" s="85" t="e">
        <f t="shared" si="14"/>
        <v>#REF!</v>
      </c>
      <c r="F41" s="83">
        <v>0</v>
      </c>
      <c r="G41" s="84" t="e">
        <f t="shared" si="15"/>
        <v>#REF!</v>
      </c>
      <c r="H41" s="81" t="e">
        <f>SUMIF(補助金支出一覧!#REF!,$B41,補助金支出一覧!#REF!)</f>
        <v>#REF!</v>
      </c>
      <c r="I41" s="85" t="e">
        <f t="shared" si="21"/>
        <v>#REF!</v>
      </c>
      <c r="J41" s="84">
        <f t="shared" si="17"/>
        <v>0</v>
      </c>
      <c r="K41" s="84" t="e">
        <f t="shared" si="18"/>
        <v>#REF!</v>
      </c>
      <c r="L41" s="83">
        <v>0</v>
      </c>
      <c r="M41" s="83"/>
    </row>
    <row r="42" spans="1:13" ht="14.25" thickBot="1" x14ac:dyDescent="0.2">
      <c r="A42" s="177"/>
      <c r="B42" s="170" t="s">
        <v>61</v>
      </c>
      <c r="C42" s="171"/>
      <c r="D42" s="81" t="e">
        <f>SUMIF(補助金支出一覧!#REF!,$B42,補助金支出一覧!#REF!)</f>
        <v>#REF!</v>
      </c>
      <c r="E42" s="82" t="e">
        <f t="shared" si="14"/>
        <v>#REF!</v>
      </c>
      <c r="F42" s="91">
        <v>2985104</v>
      </c>
      <c r="G42" s="84" t="e">
        <f t="shared" si="15"/>
        <v>#REF!</v>
      </c>
      <c r="H42" s="81" t="e">
        <f>SUMIF(補助金支出一覧!#REF!,$B42,補助金支出一覧!#REF!)</f>
        <v>#REF!</v>
      </c>
      <c r="I42" s="85" t="e">
        <f t="shared" si="21"/>
        <v>#REF!</v>
      </c>
      <c r="J42" s="84">
        <f t="shared" si="17"/>
        <v>3218724</v>
      </c>
      <c r="K42" s="84" t="e">
        <f t="shared" si="18"/>
        <v>#REF!</v>
      </c>
      <c r="L42" s="91">
        <v>135338</v>
      </c>
      <c r="M42" s="91">
        <v>3083386</v>
      </c>
    </row>
    <row r="43" spans="1:13" ht="14.25" thickBot="1" x14ac:dyDescent="0.2">
      <c r="A43" s="172" t="s">
        <v>95</v>
      </c>
      <c r="B43" s="173"/>
      <c r="C43" s="173"/>
      <c r="D43" s="92"/>
      <c r="E43" s="93"/>
      <c r="F43" s="94"/>
      <c r="G43" s="95"/>
      <c r="H43" s="108"/>
      <c r="I43" s="108"/>
      <c r="J43" s="108"/>
      <c r="K43" s="108"/>
      <c r="L43" s="94"/>
      <c r="M43" s="94"/>
    </row>
    <row r="44" spans="1:13" x14ac:dyDescent="0.15">
      <c r="D44" s="110" t="s">
        <v>96</v>
      </c>
      <c r="E44" s="116" t="e">
        <f>補助金支出一覧!#REF!/1000</f>
        <v>#REF!</v>
      </c>
      <c r="H44" s="110" t="s">
        <v>96</v>
      </c>
      <c r="I44" s="116" t="e">
        <f>補助金支出一覧!#REF!/1000</f>
        <v>#REF!</v>
      </c>
    </row>
    <row r="45" spans="1:13" x14ac:dyDescent="0.15">
      <c r="D45" s="110" t="s">
        <v>97</v>
      </c>
      <c r="E45" s="116" t="e">
        <f>E44-E4</f>
        <v>#REF!</v>
      </c>
      <c r="F45" s="117"/>
      <c r="H45" s="110" t="s">
        <v>97</v>
      </c>
      <c r="I45" s="116" t="e">
        <f>I44-I4</f>
        <v>#REF!</v>
      </c>
      <c r="L45" s="117"/>
      <c r="M45" s="117"/>
    </row>
    <row r="46" spans="1:13" x14ac:dyDescent="0.15">
      <c r="H46" s="110"/>
    </row>
    <row r="47" spans="1:13" x14ac:dyDescent="0.15">
      <c r="H47" s="110"/>
    </row>
    <row r="48" spans="1:13" x14ac:dyDescent="0.15">
      <c r="H48" s="110"/>
    </row>
    <row r="49" spans="8:8" x14ac:dyDescent="0.15">
      <c r="H49" s="110"/>
    </row>
    <row r="458" spans="1:27" s="119" customFormat="1" ht="75.2" customHeight="1" x14ac:dyDescent="0.15">
      <c r="A458" s="96" t="s">
        <v>70</v>
      </c>
      <c r="B458" s="97"/>
      <c r="C458" s="98" t="s">
        <v>84</v>
      </c>
      <c r="D458" s="97">
        <v>450</v>
      </c>
      <c r="E458" s="99" t="s">
        <v>85</v>
      </c>
      <c r="F458" s="100" t="s">
        <v>86</v>
      </c>
      <c r="G458" s="101" t="e">
        <f>#REF!+#REF!</f>
        <v>#REF!</v>
      </c>
      <c r="H458" s="101"/>
      <c r="I458" s="101"/>
      <c r="J458" s="101"/>
      <c r="K458" s="101"/>
      <c r="L458" s="100" t="s">
        <v>86</v>
      </c>
      <c r="M458" s="102">
        <v>0</v>
      </c>
      <c r="N458" s="103">
        <v>0</v>
      </c>
      <c r="O458" s="103">
        <v>0</v>
      </c>
      <c r="P458" s="103">
        <v>0</v>
      </c>
      <c r="Q458" s="103">
        <v>0</v>
      </c>
      <c r="R458" s="104">
        <v>0</v>
      </c>
      <c r="S458" s="70"/>
      <c r="T458" s="70"/>
      <c r="U458" s="105">
        <f t="shared" ref="U458:V458" si="22">Q458+S458</f>
        <v>0</v>
      </c>
      <c r="V458" s="106">
        <f t="shared" si="22"/>
        <v>0</v>
      </c>
      <c r="W458" s="98"/>
      <c r="X458" s="99"/>
      <c r="Y458" s="118" t="str">
        <f t="shared" ref="Y458" si="23">IF(Q458&lt;O458,"効果額下がってる！","○")</f>
        <v>○</v>
      </c>
      <c r="Z458" s="96" t="s">
        <v>52</v>
      </c>
      <c r="AA458" s="107"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2022-10-11T12:19:36Z</cp:lastPrinted>
  <dcterms:created xsi:type="dcterms:W3CDTF">1997-01-08T22:48:59Z</dcterms:created>
  <dcterms:modified xsi:type="dcterms:W3CDTF">2022-10-11T12:19:49Z</dcterms:modified>
</cp:coreProperties>
</file>