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R1" sheetId="1" r:id="rId1"/>
    <sheet name="H30" sheetId="2" r:id="rId2"/>
    <sheet name="H29" sheetId="3" r:id="rId3"/>
    <sheet name="H28" sheetId="4" r:id="rId4"/>
    <sheet name="H27" sheetId="5" r:id="rId5"/>
    <sheet name="H26" sheetId="6" r:id="rId6"/>
    <sheet name="H25" sheetId="7" r:id="rId7"/>
    <sheet name="H24" sheetId="8" r:id="rId8"/>
    <sheet name="H23" sheetId="9" r:id="rId9"/>
    <sheet name="H22" sheetId="10" r:id="rId10"/>
    <sheet name="H21" sheetId="11" r:id="rId11"/>
    <sheet name="H20" sheetId="12" r:id="rId12"/>
    <sheet name="H19" sheetId="13" r:id="rId13"/>
    <sheet name="H18" sheetId="14" r:id="rId14"/>
    <sheet name="H17" sheetId="15" r:id="rId15"/>
    <sheet name="H16" sheetId="16" r:id="rId16"/>
    <sheet name="H15" sheetId="17" r:id="rId17"/>
    <sheet name="H14" sheetId="18" r:id="rId18"/>
  </sheets>
  <definedNames/>
  <calcPr fullCalcOnLoad="1"/>
</workbook>
</file>

<file path=xl/sharedStrings.xml><?xml version="1.0" encoding="utf-8"?>
<sst xmlns="http://schemas.openxmlformats.org/spreadsheetml/2006/main" count="958" uniqueCount="104">
  <si>
    <t>種　　　　　　　別</t>
  </si>
  <si>
    <t>総数</t>
  </si>
  <si>
    <t>小学校</t>
  </si>
  <si>
    <t>中学校</t>
  </si>
  <si>
    <t>高等学校</t>
  </si>
  <si>
    <t>盲学校</t>
  </si>
  <si>
    <t>聾学校</t>
  </si>
  <si>
    <t>養護学校</t>
  </si>
  <si>
    <t>幼稚園</t>
  </si>
  <si>
    <t>専修学校</t>
  </si>
  <si>
    <t>建　　　　物　　　　面　　　　積</t>
  </si>
  <si>
    <t>構造別</t>
  </si>
  <si>
    <t>木造</t>
  </si>
  <si>
    <t>鉄筋コンクリート造</t>
  </si>
  <si>
    <t>鉄骨造・その他</t>
  </si>
  <si>
    <t>（郊外別掲）</t>
  </si>
  <si>
    <t>郊外総数</t>
  </si>
  <si>
    <t>用途別（再掲）</t>
  </si>
  <si>
    <t>校舎</t>
  </si>
  <si>
    <t>屋内運動場（講堂を含む）</t>
  </si>
  <si>
    <t>寄宿舎</t>
  </si>
  <si>
    <t>屋外運動場</t>
  </si>
  <si>
    <t>建築敷地その他</t>
  </si>
  <si>
    <t>資　料　　教育委員会事務局、計画調整局</t>
  </si>
  <si>
    <t>鉄骨造・その他</t>
  </si>
  <si>
    <t>木造</t>
  </si>
  <si>
    <t>寄宿舎</t>
  </si>
  <si>
    <t>建築敷地その他</t>
  </si>
  <si>
    <t>総　　数</t>
  </si>
  <si>
    <t>ⅩⅣ-１０　学　校　施　設　の　概　況</t>
  </si>
  <si>
    <t>校地面積</t>
  </si>
  <si>
    <r>
      <t>　　　　この表は平成1</t>
    </r>
    <r>
      <rPr>
        <sz val="8"/>
        <rFont val="ＭＳ 明朝"/>
        <family val="1"/>
      </rPr>
      <t>4</t>
    </r>
    <r>
      <rPr>
        <sz val="8"/>
        <rFont val="ＭＳ 明朝"/>
        <family val="1"/>
      </rPr>
      <t>年５月１日の市立学校（各種学校を除く）の施設の状況である。　(1)高等学校の校地面積は、市立デザイン</t>
    </r>
  </si>
  <si>
    <r>
      <t>（単位：ｍ</t>
    </r>
    <r>
      <rPr>
        <vertAlign val="superscript"/>
        <sz val="8"/>
        <rFont val="ＭＳ 明朝"/>
        <family val="1"/>
      </rPr>
      <t>2</t>
    </r>
    <r>
      <rPr>
        <sz val="8"/>
        <rFont val="ＭＳ 明朝"/>
        <family val="1"/>
      </rPr>
      <t>）</t>
    </r>
  </si>
  <si>
    <t>教育・文化および宗教　211</t>
  </si>
  <si>
    <t>教育・文化および宗教　189</t>
  </si>
  <si>
    <r>
      <t>　　　　この表は平成1</t>
    </r>
    <r>
      <rPr>
        <sz val="8"/>
        <rFont val="ＭＳ 明朝"/>
        <family val="1"/>
      </rPr>
      <t>5</t>
    </r>
    <r>
      <rPr>
        <sz val="8"/>
        <rFont val="ＭＳ 明朝"/>
        <family val="1"/>
      </rPr>
      <t>年５月１日の市立学校（各種学校を除く）の施設の状況である。　(1)高等学校の校地面積は、市立デザイン</t>
    </r>
  </si>
  <si>
    <r>
      <t>（単位：ｍ</t>
    </r>
    <r>
      <rPr>
        <vertAlign val="superscript"/>
        <sz val="8"/>
        <rFont val="ＭＳ 明朝"/>
        <family val="1"/>
      </rPr>
      <t>2</t>
    </r>
    <r>
      <rPr>
        <sz val="8"/>
        <rFont val="ＭＳ 明朝"/>
        <family val="1"/>
      </rPr>
      <t>）</t>
    </r>
  </si>
  <si>
    <t>鉄骨造・その他</t>
  </si>
  <si>
    <t>木造</t>
  </si>
  <si>
    <t>寄宿舎</t>
  </si>
  <si>
    <t>建築敷地その他</t>
  </si>
  <si>
    <t>資　料　　教育委員会事務局、計画調整局</t>
  </si>
  <si>
    <t>教育・文化および宗教　159</t>
  </si>
  <si>
    <r>
      <t>　　　　この表は平成1</t>
    </r>
    <r>
      <rPr>
        <sz val="8"/>
        <rFont val="ＭＳ 明朝"/>
        <family val="1"/>
      </rPr>
      <t>6</t>
    </r>
    <r>
      <rPr>
        <sz val="8"/>
        <rFont val="ＭＳ 明朝"/>
        <family val="1"/>
      </rPr>
      <t>年５月１日の市立学校（各種学校を除く）の施設の状況である。　(1)高等学校の校地面積は、市立デザイン</t>
    </r>
  </si>
  <si>
    <r>
      <t>　　　　この表は平成1</t>
    </r>
    <r>
      <rPr>
        <sz val="8"/>
        <rFont val="ＭＳ 明朝"/>
        <family val="1"/>
      </rPr>
      <t>7</t>
    </r>
    <r>
      <rPr>
        <sz val="8"/>
        <rFont val="ＭＳ 明朝"/>
        <family val="1"/>
      </rPr>
      <t>年５月１日の市立学校（各種学校を除く）の施設の状況である。　(1)高等学校の校地面積は、市立デザイン</t>
    </r>
  </si>
  <si>
    <t>教育・文化及び宗教　203</t>
  </si>
  <si>
    <r>
      <t>　　　　この表は平成1</t>
    </r>
    <r>
      <rPr>
        <sz val="8"/>
        <rFont val="ＭＳ 明朝"/>
        <family val="1"/>
      </rPr>
      <t>8年５月１日の市立学校（各種学校を除く）の施設の状況である。　(1)高等学校の校地面積は、市立デザイン</t>
    </r>
  </si>
  <si>
    <t>（単位：㎡）</t>
  </si>
  <si>
    <t>教育・文化及び宗教　207</t>
  </si>
  <si>
    <r>
      <t>　　　　この表は平成</t>
    </r>
    <r>
      <rPr>
        <sz val="8"/>
        <rFont val="ＭＳ 明朝"/>
        <family val="1"/>
      </rPr>
      <t>19</t>
    </r>
    <r>
      <rPr>
        <sz val="8"/>
        <rFont val="ＭＳ 明朝"/>
        <family val="1"/>
      </rPr>
      <t>年５月１日の市立学校（各種学校を除く）の施設の状況である。(1)高等学校の校地面積は、市立デザイン</t>
    </r>
  </si>
  <si>
    <t>特別支援学校</t>
  </si>
  <si>
    <t>教育・文化及び宗教　179</t>
  </si>
  <si>
    <r>
      <t>　　　　この表は平成</t>
    </r>
    <r>
      <rPr>
        <sz val="8"/>
        <rFont val="ＭＳ 明朝"/>
        <family val="1"/>
      </rPr>
      <t>20</t>
    </r>
    <r>
      <rPr>
        <sz val="8"/>
        <rFont val="ＭＳ 明朝"/>
        <family val="1"/>
      </rPr>
      <t>年５月１日の市立学校（各種学校を除く）の施設の状況である。(1)高等学校の校地面積は、市立デザイン</t>
    </r>
  </si>
  <si>
    <t>教育・文化及び宗教　159</t>
  </si>
  <si>
    <r>
      <t>　　　　この表は平成</t>
    </r>
    <r>
      <rPr>
        <sz val="8"/>
        <rFont val="ＭＳ 明朝"/>
        <family val="1"/>
      </rPr>
      <t>21</t>
    </r>
    <r>
      <rPr>
        <sz val="8"/>
        <rFont val="ＭＳ 明朝"/>
        <family val="1"/>
      </rPr>
      <t>年５月１日の市立学校（各種学校を除く）の施設の状況である。(1)高等学校の校地面積は、市立デザイン</t>
    </r>
  </si>
  <si>
    <t>－</t>
  </si>
  <si>
    <t>教育・文化及び宗教　181</t>
  </si>
  <si>
    <r>
      <t>　　　　この表は平成</t>
    </r>
    <r>
      <rPr>
        <sz val="8"/>
        <rFont val="ＭＳ 明朝"/>
        <family val="1"/>
      </rPr>
      <t>22</t>
    </r>
    <r>
      <rPr>
        <sz val="8"/>
        <rFont val="ＭＳ 明朝"/>
        <family val="1"/>
      </rPr>
      <t>年５月１日の市立学校（各種学校を除く）の施設の状況である。(1)高等学校の校地面積は、市立デザイン</t>
    </r>
  </si>
  <si>
    <t>教育・文化　221</t>
  </si>
  <si>
    <t>13-10　学　校　施　設　の　概　況</t>
  </si>
  <si>
    <t>-</t>
  </si>
  <si>
    <r>
      <t>　　　　この表は平成</t>
    </r>
    <r>
      <rPr>
        <sz val="8"/>
        <rFont val="ＭＳ 明朝"/>
        <family val="1"/>
      </rPr>
      <t>23</t>
    </r>
    <r>
      <rPr>
        <sz val="8"/>
        <rFont val="ＭＳ 明朝"/>
        <family val="1"/>
      </rPr>
      <t>年５月１日の市立学校（各種学校を除く）の施設の状況である。(1)高等学校の校地面積は、市立デザイン</t>
    </r>
  </si>
  <si>
    <t>（単位：㎡）</t>
  </si>
  <si>
    <t>総　　数</t>
  </si>
  <si>
    <t>鉄骨造・その他</t>
  </si>
  <si>
    <t>木造</t>
  </si>
  <si>
    <t>寄宿舎</t>
  </si>
  <si>
    <t>建築敷地その他</t>
  </si>
  <si>
    <t>資　料　　教育委員会事務局、計画調整局</t>
  </si>
  <si>
    <r>
      <t>　　　　この表は平成</t>
    </r>
    <r>
      <rPr>
        <sz val="8"/>
        <rFont val="ＭＳ 明朝"/>
        <family val="1"/>
      </rPr>
      <t>24</t>
    </r>
    <r>
      <rPr>
        <sz val="8"/>
        <rFont val="ＭＳ 明朝"/>
        <family val="1"/>
      </rPr>
      <t>年５月１日の市立学校（各種学校を除く）の施設の状況である。(1)高等学校の校地面積は、市立デザイン</t>
    </r>
  </si>
  <si>
    <t>教育・文化　173</t>
  </si>
  <si>
    <t>資　料　　教育委員会事務局、都市計画局</t>
  </si>
  <si>
    <t>室外運動場</t>
  </si>
  <si>
    <t>室内運動場（講堂を含む）</t>
  </si>
  <si>
    <r>
      <t>　　　　この表は平成25</t>
    </r>
    <r>
      <rPr>
        <sz val="8"/>
        <rFont val="ＭＳ 明朝"/>
        <family val="1"/>
      </rPr>
      <t>年５月１日の市立学校（各種学校を除く）の施設の状況である。(1)高等学校の校地面積は、</t>
    </r>
  </si>
  <si>
    <t>教育・文化　217</t>
  </si>
  <si>
    <r>
      <t xml:space="preserve">　                 </t>
    </r>
    <r>
      <rPr>
        <sz val="8"/>
        <rFont val="ＭＳ 明朝"/>
        <family val="1"/>
      </rPr>
      <t>市立デザイン教育研究所（専修学校）を含む。(</t>
    </r>
    <r>
      <rPr>
        <sz val="8"/>
        <rFont val="ＭＳ 明朝"/>
        <family val="1"/>
      </rPr>
      <t>2)郊外校は総数に含まれていない。</t>
    </r>
  </si>
  <si>
    <r>
      <rPr>
        <sz val="8"/>
        <rFont val="ＭＳ 明朝"/>
        <family val="1"/>
      </rPr>
      <t xml:space="preserve">           </t>
    </r>
    <r>
      <rPr>
        <sz val="8"/>
        <rFont val="ＭＳ 明朝"/>
        <family val="1"/>
      </rPr>
      <t>　教育研究所（専修学校）を含む。(</t>
    </r>
    <r>
      <rPr>
        <sz val="8"/>
        <rFont val="ＭＳ 明朝"/>
        <family val="1"/>
      </rPr>
      <t>2)郊外校は総数に含まれていない。</t>
    </r>
  </si>
  <si>
    <r>
      <t>　</t>
    </r>
    <r>
      <rPr>
        <sz val="8"/>
        <rFont val="ＭＳ 明朝"/>
        <family val="1"/>
      </rPr>
      <t xml:space="preserve">           </t>
    </r>
    <r>
      <rPr>
        <sz val="8"/>
        <rFont val="ＭＳ 明朝"/>
        <family val="1"/>
      </rPr>
      <t>教育研究所（専修学校）を含む。(</t>
    </r>
    <r>
      <rPr>
        <sz val="8"/>
        <rFont val="ＭＳ 明朝"/>
        <family val="1"/>
      </rPr>
      <t>2)郊外校は総数に含まれていない。</t>
    </r>
  </si>
  <si>
    <r>
      <t>　</t>
    </r>
    <r>
      <rPr>
        <sz val="8"/>
        <rFont val="ＭＳ 明朝"/>
        <family val="1"/>
      </rPr>
      <t xml:space="preserve">            </t>
    </r>
    <r>
      <rPr>
        <sz val="8"/>
        <rFont val="ＭＳ 明朝"/>
        <family val="1"/>
      </rPr>
      <t>教育研究所（専修学校）を含む。(</t>
    </r>
    <r>
      <rPr>
        <sz val="8"/>
        <rFont val="ＭＳ 明朝"/>
        <family val="1"/>
      </rPr>
      <t>2)郊外校は総数に含まれていない。</t>
    </r>
  </si>
  <si>
    <r>
      <t xml:space="preserve">　　 </t>
    </r>
    <r>
      <rPr>
        <sz val="8"/>
        <rFont val="ＭＳ 明朝"/>
        <family val="1"/>
      </rPr>
      <t xml:space="preserve">      </t>
    </r>
    <r>
      <rPr>
        <sz val="8"/>
        <rFont val="ＭＳ 明朝"/>
        <family val="1"/>
      </rPr>
      <t>　教育研究所（専修学校）を含む。(2)専修学校のうちビルの一部を借用しているものについては校地面積を計上していない。</t>
    </r>
  </si>
  <si>
    <r>
      <t>　</t>
    </r>
    <r>
      <rPr>
        <sz val="8"/>
        <rFont val="ＭＳ 明朝"/>
        <family val="1"/>
      </rPr>
      <t xml:space="preserve">          </t>
    </r>
    <r>
      <rPr>
        <sz val="8"/>
        <rFont val="ＭＳ 明朝"/>
        <family val="1"/>
      </rPr>
      <t>（3）郊外校は総数に含まれていない。（</t>
    </r>
    <r>
      <rPr>
        <sz val="8"/>
        <rFont val="ＭＳ 明朝"/>
        <family val="1"/>
      </rPr>
      <t>4</t>
    </r>
    <r>
      <rPr>
        <sz val="8"/>
        <rFont val="ＭＳ 明朝"/>
        <family val="1"/>
      </rPr>
      <t>）特別支援学校とは、盲・聾・養護学校のことである。</t>
    </r>
  </si>
  <si>
    <r>
      <t xml:space="preserve">　 </t>
    </r>
    <r>
      <rPr>
        <sz val="8"/>
        <rFont val="ＭＳ 明朝"/>
        <family val="1"/>
      </rPr>
      <t xml:space="preserve">      </t>
    </r>
    <r>
      <rPr>
        <sz val="8"/>
        <rFont val="ＭＳ 明朝"/>
        <family val="1"/>
      </rPr>
      <t>　　教育研究所（専修学校）を含む。(2)専修学校のうちビルの一部を借用しているものについては校地面積を計上していない。</t>
    </r>
  </si>
  <si>
    <r>
      <t xml:space="preserve">　 </t>
    </r>
    <r>
      <rPr>
        <sz val="8"/>
        <rFont val="ＭＳ 明朝"/>
        <family val="1"/>
      </rPr>
      <t xml:space="preserve">     </t>
    </r>
    <r>
      <rPr>
        <sz val="8"/>
        <rFont val="ＭＳ 明朝"/>
        <family val="1"/>
      </rPr>
      <t>　　教育研究所（専修学校）を含む。(2)専修学校のうちビルの一部を借用しているものについては校地面積を計上していない。</t>
    </r>
  </si>
  <si>
    <r>
      <t xml:space="preserve">　 </t>
    </r>
    <r>
      <rPr>
        <sz val="8"/>
        <rFont val="ＭＳ 明朝"/>
        <family val="1"/>
      </rPr>
      <t xml:space="preserve">     </t>
    </r>
    <r>
      <rPr>
        <sz val="8"/>
        <rFont val="ＭＳ 明朝"/>
        <family val="1"/>
      </rPr>
      <t>　　教育研究所（専修学校）を含む。(2)専修学校のうちビルの一部を借用しているものについては校地面積を計上していない。</t>
    </r>
  </si>
  <si>
    <r>
      <t xml:space="preserve"> </t>
    </r>
    <r>
      <rPr>
        <sz val="8"/>
        <rFont val="ＭＳ 明朝"/>
        <family val="1"/>
      </rPr>
      <t xml:space="preserve">      </t>
    </r>
    <r>
      <rPr>
        <sz val="8"/>
        <rFont val="ＭＳ 明朝"/>
        <family val="1"/>
      </rPr>
      <t>　　　教育研究所（専修学校）を含む。(2)専修学校のうちビルの一部を借用しているものについては校地面積を計上していない。</t>
    </r>
  </si>
  <si>
    <r>
      <t xml:space="preserve">　 </t>
    </r>
    <r>
      <rPr>
        <sz val="8"/>
        <rFont val="ＭＳ 明朝"/>
        <family val="1"/>
      </rPr>
      <t xml:space="preserve">     </t>
    </r>
    <r>
      <rPr>
        <sz val="8"/>
        <rFont val="ＭＳ 明朝"/>
        <family val="1"/>
      </rPr>
      <t>　　教育研究所（専修学校）を含む。(2)専修学校のうちビルの一部を借用しているものについては校地面積を計上していない。</t>
    </r>
  </si>
  <si>
    <r>
      <t>　</t>
    </r>
    <r>
      <rPr>
        <sz val="8"/>
        <rFont val="ＭＳ 明朝"/>
        <family val="1"/>
      </rPr>
      <t xml:space="preserve">    </t>
    </r>
    <r>
      <rPr>
        <sz val="8"/>
        <rFont val="ＭＳ 明朝"/>
        <family val="1"/>
      </rPr>
      <t>市立デザイン教育研究所（専修学校）を含む。(</t>
    </r>
    <r>
      <rPr>
        <sz val="8"/>
        <rFont val="ＭＳ 明朝"/>
        <family val="1"/>
      </rPr>
      <t>2)郊外校は総数に含まれていない。</t>
    </r>
  </si>
  <si>
    <r>
      <t>　　　　この表は平成26</t>
    </r>
    <r>
      <rPr>
        <sz val="8"/>
        <rFont val="ＭＳ 明朝"/>
        <family val="1"/>
      </rPr>
      <t>年５月１日現在の市立学校（各種学校を除く）の施設の状況である。(1)高等学校の校地面積は、</t>
    </r>
  </si>
  <si>
    <t>教育・文化　159</t>
  </si>
  <si>
    <t>教育・文化　179</t>
  </si>
  <si>
    <t>13-11　学　校　施　設　の　概　況</t>
  </si>
  <si>
    <r>
      <t>　　　　この表は平成27</t>
    </r>
    <r>
      <rPr>
        <sz val="8"/>
        <rFont val="ＭＳ 明朝"/>
        <family val="1"/>
      </rPr>
      <t>年５月１日現在の市立学校（各種学校を除く）の施設の状況である。(1)高等学校の校地面積は、</t>
    </r>
  </si>
  <si>
    <t>建　　　　物　　　　面　　　　積</t>
  </si>
  <si>
    <t>校　　　　地　　　　面　　　　積</t>
  </si>
  <si>
    <t>教育・文化　209</t>
  </si>
  <si>
    <r>
      <t>　　　　この表は平成28</t>
    </r>
    <r>
      <rPr>
        <sz val="8"/>
        <rFont val="ＭＳ 明朝"/>
        <family val="1"/>
      </rPr>
      <t>年５月１日現在の市立学校（各種学校を除く）の施設の状況である。(1)高等学校の校地面積は、</t>
    </r>
  </si>
  <si>
    <t>寄宿舎</t>
  </si>
  <si>
    <t>建築敷地その他</t>
  </si>
  <si>
    <t>教育・文化　223</t>
  </si>
  <si>
    <r>
      <t>　　　　この表は平成29</t>
    </r>
    <r>
      <rPr>
        <sz val="8"/>
        <rFont val="ＭＳ 明朝"/>
        <family val="1"/>
      </rPr>
      <t>年５月１日現在の市立学校（各種学校を除く）の施設の状況である。(1)高等学校の校地面積は、</t>
    </r>
  </si>
  <si>
    <t>資　料　　教育委員会事務局、こども青少年局</t>
  </si>
  <si>
    <r>
      <t>　　　　この表は平成30</t>
    </r>
    <r>
      <rPr>
        <sz val="8"/>
        <rFont val="ＭＳ 明朝"/>
        <family val="1"/>
      </rPr>
      <t>年５月１日現在の市立学校（各種学校を除く）の施設の状況である。(1)高等学校の校地面積は、</t>
    </r>
  </si>
  <si>
    <r>
      <t>　　　　この表は令和元</t>
    </r>
    <r>
      <rPr>
        <sz val="8"/>
        <rFont val="ＭＳ 明朝"/>
        <family val="1"/>
      </rPr>
      <t>年５月１日現在の市立学校（各種学校を除く）の施設の状況である。(1)高等学校の校地面積は、</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</si>
</sst>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Red]#,##0"/>
  </numFmts>
  <fonts count="49">
    <font>
      <sz val="8"/>
      <name val="ＭＳ 明朝"/>
      <family val="1"/>
    </font>
    <font>
      <sz val="6"/>
      <name val="ＭＳ 明朝"/>
      <family val="1"/>
    </font>
    <font>
      <sz val="9"/>
      <name val="ＭＳ 明朝"/>
      <family val="1"/>
    </font>
    <font>
      <sz val="14"/>
      <name val="ＭＳ 明朝"/>
      <family val="1"/>
    </font>
    <font>
      <sz val="9"/>
      <name val="ＭＳ ゴシック"/>
      <family val="3"/>
    </font>
    <font>
      <sz val="7.5"/>
      <name val="ＭＳ ゴシック"/>
      <family val="3"/>
    </font>
    <font>
      <sz val="7.5"/>
      <name val="ＭＳ 明朝"/>
      <family val="1"/>
    </font>
    <font>
      <sz val="8.5"/>
      <name val="ＭＳ 明朝"/>
      <family val="1"/>
    </font>
    <font>
      <vertAlign val="superscript"/>
      <sz val="8"/>
      <name val="ＭＳ 明朝"/>
      <family val="1"/>
    </font>
    <font>
      <sz val="7.5"/>
      <color indexed="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9">
    <xf numFmtId="0" fontId="0" fillId="0" borderId="0" xfId="0" applyAlignment="1">
      <alignment/>
    </xf>
    <xf numFmtId="0" fontId="2" fillId="0" borderId="0" xfId="0" applyFont="1" applyAlignment="1">
      <alignment vertical="center"/>
    </xf>
    <xf numFmtId="0" fontId="0"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wrapText="1"/>
    </xf>
    <xf numFmtId="0" fontId="6" fillId="0" borderId="0" xfId="0" applyFont="1" applyBorder="1" applyAlignment="1">
      <alignment horizontal="justify" vertical="center" wrapText="1"/>
    </xf>
    <xf numFmtId="0" fontId="6" fillId="0" borderId="0"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41" fontId="6" fillId="0" borderId="0" xfId="0" applyNumberFormat="1" applyFont="1" applyBorder="1" applyAlignment="1">
      <alignment horizontal="right" vertical="center" wrapText="1"/>
    </xf>
    <xf numFmtId="0" fontId="5" fillId="0" borderId="10" xfId="0" applyFont="1" applyBorder="1" applyAlignment="1">
      <alignment horizontal="center" vertical="center" wrapText="1"/>
    </xf>
    <xf numFmtId="41" fontId="5" fillId="0" borderId="0" xfId="0" applyNumberFormat="1" applyFont="1" applyBorder="1" applyAlignment="1">
      <alignment horizontal="center" vertical="center" wrapText="1"/>
    </xf>
    <xf numFmtId="0" fontId="0" fillId="0" borderId="11" xfId="0" applyFont="1" applyBorder="1" applyAlignment="1">
      <alignment vertical="center"/>
    </xf>
    <xf numFmtId="0" fontId="0" fillId="0" borderId="0"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distributed" vertical="center" wrapText="1"/>
    </xf>
    <xf numFmtId="0" fontId="6" fillId="0" borderId="11" xfId="0" applyFont="1" applyBorder="1" applyAlignment="1">
      <alignment horizontal="justify" vertical="center" wrapText="1"/>
    </xf>
    <xf numFmtId="41" fontId="6" fillId="0" borderId="12" xfId="48" applyNumberFormat="1" applyFont="1" applyFill="1" applyBorder="1" applyAlignment="1">
      <alignment vertical="center"/>
    </xf>
    <xf numFmtId="41" fontId="6" fillId="0" borderId="0" xfId="48" applyNumberFormat="1" applyFont="1" applyFill="1" applyBorder="1" applyAlignment="1">
      <alignment vertical="center"/>
    </xf>
    <xf numFmtId="41" fontId="6" fillId="0" borderId="13" xfId="48" applyNumberFormat="1" applyFont="1" applyFill="1" applyBorder="1" applyAlignment="1">
      <alignment vertical="center"/>
    </xf>
    <xf numFmtId="41" fontId="6" fillId="0" borderId="11" xfId="48" applyNumberFormat="1"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7" fillId="0" borderId="15" xfId="0" applyFont="1" applyBorder="1" applyAlignment="1">
      <alignment horizontal="center" vertical="center" wrapText="1"/>
    </xf>
    <xf numFmtId="0" fontId="4" fillId="0" borderId="12" xfId="0" applyFont="1" applyBorder="1" applyAlignment="1">
      <alignment vertical="center"/>
    </xf>
    <xf numFmtId="41" fontId="5" fillId="0" borderId="12" xfId="48" applyNumberFormat="1" applyFont="1" applyFill="1" applyBorder="1" applyAlignment="1">
      <alignment vertical="center"/>
    </xf>
    <xf numFmtId="41" fontId="5" fillId="0" borderId="0" xfId="48" applyNumberFormat="1" applyFont="1" applyFill="1" applyBorder="1" applyAlignment="1">
      <alignment vertical="center"/>
    </xf>
    <xf numFmtId="0" fontId="0" fillId="0" borderId="11" xfId="0" applyFont="1" applyBorder="1" applyAlignment="1">
      <alignment vertical="center"/>
    </xf>
    <xf numFmtId="41" fontId="6" fillId="0" borderId="0" xfId="0" applyNumberFormat="1" applyFont="1" applyFill="1" applyBorder="1" applyAlignment="1">
      <alignment horizontal="right" vertical="center" wrapText="1"/>
    </xf>
    <xf numFmtId="41" fontId="0" fillId="0" borderId="0" xfId="0" applyNumberFormat="1" applyBorder="1" applyAlignment="1">
      <alignment vertical="center"/>
    </xf>
    <xf numFmtId="41" fontId="0" fillId="0" borderId="0" xfId="0" applyNumberForma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41" fontId="6" fillId="0" borderId="0" xfId="0" applyNumberFormat="1" applyFont="1" applyBorder="1" applyAlignment="1">
      <alignment horizontal="center" vertical="center" wrapText="1"/>
    </xf>
    <xf numFmtId="41" fontId="0" fillId="0" borderId="0" xfId="0" applyNumberFormat="1" applyFont="1" applyBorder="1" applyAlignment="1">
      <alignment vertical="center"/>
    </xf>
    <xf numFmtId="41" fontId="0" fillId="0" borderId="0" xfId="0" applyNumberFormat="1" applyFont="1" applyAlignment="1">
      <alignment vertical="center"/>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41" fontId="6" fillId="0" borderId="0" xfId="0" applyNumberFormat="1" applyFont="1" applyBorder="1" applyAlignment="1">
      <alignment vertical="center" wrapText="1"/>
    </xf>
    <xf numFmtId="41" fontId="9" fillId="0" borderId="12" xfId="48" applyNumberFormat="1" applyFont="1" applyFill="1" applyBorder="1" applyAlignment="1">
      <alignment vertical="center"/>
    </xf>
    <xf numFmtId="41" fontId="9" fillId="0" borderId="0" xfId="48" applyNumberFormat="1" applyFont="1" applyFill="1" applyBorder="1" applyAlignment="1">
      <alignment vertical="center"/>
    </xf>
    <xf numFmtId="41" fontId="6" fillId="0" borderId="0" xfId="48" applyNumberFormat="1" applyFont="1" applyFill="1" applyBorder="1" applyAlignment="1">
      <alignment horizontal="right" vertical="center"/>
    </xf>
    <xf numFmtId="41" fontId="5" fillId="0" borderId="0" xfId="48" applyNumberFormat="1" applyFont="1" applyFill="1" applyBorder="1" applyAlignment="1">
      <alignment horizontal="right" vertical="center"/>
    </xf>
    <xf numFmtId="41" fontId="6" fillId="0" borderId="11" xfId="48"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2" xfId="0" applyFont="1" applyFill="1" applyBorder="1" applyAlignment="1">
      <alignment vertical="center"/>
    </xf>
    <xf numFmtId="0" fontId="6" fillId="0" borderId="1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0" fontId="6" fillId="0" borderId="0" xfId="0" applyFont="1" applyFill="1" applyAlignment="1">
      <alignmen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justify" vertical="center" wrapText="1"/>
    </xf>
    <xf numFmtId="41" fontId="6" fillId="0" borderId="0" xfId="0" applyNumberFormat="1" applyFont="1" applyFill="1" applyBorder="1" applyAlignment="1">
      <alignment vertical="center" wrapText="1"/>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wrapText="1"/>
    </xf>
    <xf numFmtId="41" fontId="6"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distributed" vertical="center" wrapText="1"/>
    </xf>
    <xf numFmtId="0" fontId="6" fillId="0" borderId="11" xfId="0" applyFont="1" applyFill="1" applyBorder="1" applyAlignment="1">
      <alignment horizontal="justify" vertical="center" wrapText="1"/>
    </xf>
    <xf numFmtId="0" fontId="10" fillId="0" borderId="0" xfId="0" applyFont="1" applyFill="1" applyAlignment="1">
      <alignment horizontal="righ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Border="1" applyAlignment="1">
      <alignment vertical="center"/>
    </xf>
    <xf numFmtId="41" fontId="0" fillId="0" borderId="0" xfId="0" applyNumberFormat="1" applyFont="1" applyBorder="1" applyAlignment="1">
      <alignment vertical="center"/>
    </xf>
    <xf numFmtId="41" fontId="0" fillId="0" borderId="0" xfId="0" applyNumberFormat="1" applyFont="1" applyAlignment="1">
      <alignment vertical="center"/>
    </xf>
    <xf numFmtId="0" fontId="0" fillId="0" borderId="0" xfId="0" applyFill="1" applyAlignment="1">
      <alignment horizontal="left" vertical="center"/>
    </xf>
    <xf numFmtId="0" fontId="0" fillId="0" borderId="0" xfId="0" applyFont="1" applyFill="1" applyAlignment="1">
      <alignment horizontal="center" vertical="center"/>
    </xf>
    <xf numFmtId="0" fontId="0" fillId="0" borderId="0" xfId="0" applyFill="1" applyBorder="1" applyAlignment="1">
      <alignment vertical="center"/>
    </xf>
    <xf numFmtId="41" fontId="4" fillId="0" borderId="0" xfId="0" applyNumberFormat="1" applyFont="1" applyAlignment="1">
      <alignment vertical="center"/>
    </xf>
    <xf numFmtId="0" fontId="0" fillId="0" borderId="0" xfId="0" applyFill="1" applyAlignment="1">
      <alignment vertical="center"/>
    </xf>
    <xf numFmtId="41" fontId="4" fillId="0" borderId="0" xfId="0" applyNumberFormat="1" applyFont="1" applyFill="1" applyAlignment="1">
      <alignment vertical="center"/>
    </xf>
    <xf numFmtId="0" fontId="4" fillId="0" borderId="0" xfId="0" applyFont="1" applyFill="1" applyAlignment="1">
      <alignment vertical="center"/>
    </xf>
    <xf numFmtId="41" fontId="5" fillId="0" borderId="13" xfId="48"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Alignment="1">
      <alignment vertical="center"/>
    </xf>
    <xf numFmtId="0" fontId="3" fillId="0" borderId="0" xfId="0" applyFont="1" applyFill="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0" fontId="5" fillId="0" borderId="0"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wrapText="1"/>
    </xf>
    <xf numFmtId="0" fontId="6" fillId="0" borderId="0" xfId="0" applyFont="1" applyFill="1" applyAlignment="1">
      <alignment horizontal="left" vertical="center"/>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distributed" vertical="center"/>
    </xf>
    <xf numFmtId="0" fontId="5" fillId="0" borderId="10" xfId="0" applyFont="1" applyFill="1" applyBorder="1" applyAlignment="1">
      <alignment horizontal="distributed"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0" xfId="0" applyFont="1" applyFill="1" applyAlignment="1">
      <alignment horizontal="left" vertical="center"/>
    </xf>
    <xf numFmtId="0" fontId="0" fillId="0" borderId="1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1"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distributed" vertical="center" wrapText="1"/>
    </xf>
    <xf numFmtId="0" fontId="6" fillId="0" borderId="0" xfId="0" applyFont="1" applyAlignment="1">
      <alignment horizontal="distributed" vertical="center"/>
    </xf>
    <xf numFmtId="0" fontId="5" fillId="0" borderId="0" xfId="0" applyFont="1" applyBorder="1" applyAlignment="1">
      <alignment horizontal="distributed" vertical="center" wrapText="1"/>
    </xf>
    <xf numFmtId="0" fontId="5" fillId="0" borderId="0" xfId="0" applyFont="1" applyAlignment="1">
      <alignment horizontal="distributed" vertical="center"/>
    </xf>
    <xf numFmtId="0" fontId="6" fillId="0" borderId="0" xfId="0" applyFont="1" applyBorder="1" applyAlignment="1">
      <alignment horizontal="distributed" vertical="center" wrapText="1"/>
    </xf>
    <xf numFmtId="0" fontId="0" fillId="0" borderId="10" xfId="0" applyFont="1" applyBorder="1" applyAlignment="1">
      <alignment horizontal="center" vertical="center"/>
    </xf>
    <xf numFmtId="0" fontId="5" fillId="0" borderId="0" xfId="0" applyFont="1" applyBorder="1" applyAlignment="1">
      <alignment horizontal="distributed" vertical="center"/>
    </xf>
    <xf numFmtId="0" fontId="3"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10" xfId="0" applyFont="1" applyBorder="1" applyAlignment="1">
      <alignment horizontal="distributed" vertical="center" wrapText="1"/>
    </xf>
    <xf numFmtId="0" fontId="0"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41" fontId="5" fillId="0" borderId="0" xfId="0" applyNumberFormat="1" applyFont="1" applyFill="1" applyBorder="1" applyAlignment="1">
      <alignment horizontal="right" vertical="center" wrapText="1"/>
    </xf>
    <xf numFmtId="41" fontId="5" fillId="0" borderId="0" xfId="0" applyNumberFormat="1" applyFont="1" applyFill="1" applyBorder="1" applyAlignment="1">
      <alignment vertical="center" wrapText="1"/>
    </xf>
    <xf numFmtId="41" fontId="48" fillId="0" borderId="0" xfId="0" applyNumberFormat="1"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showGridLines="0" tabSelected="1" zoomScalePageLayoutView="0" workbookViewId="0" topLeftCell="A1">
      <selection activeCell="A1" sqref="A1"/>
    </sheetView>
  </sheetViews>
  <sheetFormatPr defaultColWidth="9.140625" defaultRowHeight="12"/>
  <cols>
    <col min="1" max="1" width="1.8515625" style="63" customWidth="1"/>
    <col min="2" max="3" width="3.8515625" style="63" customWidth="1"/>
    <col min="4" max="4" width="23.00390625" style="63" customWidth="1"/>
    <col min="5" max="5" width="0.9921875" style="63" customWidth="1"/>
    <col min="6" max="11" width="15.8515625" style="63" customWidth="1"/>
    <col min="12" max="12" width="13.28125" style="63" bestFit="1" customWidth="1"/>
    <col min="13" max="16384" width="9.28125" style="63" customWidth="1"/>
  </cols>
  <sheetData>
    <row r="1" s="61" customFormat="1" ht="12.75" customHeight="1">
      <c r="K1" s="87"/>
    </row>
    <row r="2" s="61" customFormat="1" ht="3.75" customHeight="1"/>
    <row r="3" spans="1:11" s="61" customFormat="1" ht="16.5" customHeight="1">
      <c r="A3" s="108" t="s">
        <v>91</v>
      </c>
      <c r="B3" s="108"/>
      <c r="C3" s="108"/>
      <c r="D3" s="108"/>
      <c r="E3" s="108"/>
      <c r="F3" s="108"/>
      <c r="G3" s="108"/>
      <c r="H3" s="108"/>
      <c r="I3" s="108"/>
      <c r="J3" s="108"/>
      <c r="K3" s="108"/>
    </row>
    <row r="4" ht="3.75" customHeight="1"/>
    <row r="5" spans="2:11" ht="11.25" customHeight="1">
      <c r="B5" s="99"/>
      <c r="C5" s="99"/>
      <c r="D5" s="98" t="s">
        <v>103</v>
      </c>
      <c r="F5" s="99"/>
      <c r="G5" s="99"/>
      <c r="H5" s="99"/>
      <c r="I5" s="99"/>
      <c r="J5" s="99"/>
      <c r="K5" s="99"/>
    </row>
    <row r="6" ht="11.25" customHeight="1">
      <c r="D6" s="102" t="s">
        <v>87</v>
      </c>
    </row>
    <row r="7" spans="1:11" ht="11.25" customHeight="1">
      <c r="A7" s="64"/>
      <c r="B7" s="109" t="s">
        <v>47</v>
      </c>
      <c r="C7" s="109"/>
      <c r="D7" s="109"/>
      <c r="E7" s="109"/>
      <c r="F7" s="109"/>
      <c r="G7" s="64"/>
      <c r="H7" s="64"/>
      <c r="I7" s="64"/>
      <c r="J7" s="64"/>
      <c r="K7" s="64"/>
    </row>
    <row r="8" spans="1:11" ht="15" customHeight="1">
      <c r="A8" s="65"/>
      <c r="B8" s="110" t="s">
        <v>0</v>
      </c>
      <c r="C8" s="111"/>
      <c r="D8" s="111"/>
      <c r="E8" s="66"/>
      <c r="F8" s="67" t="s">
        <v>28</v>
      </c>
      <c r="G8" s="68" t="s">
        <v>8</v>
      </c>
      <c r="H8" s="68" t="s">
        <v>2</v>
      </c>
      <c r="I8" s="68" t="s">
        <v>3</v>
      </c>
      <c r="J8" s="68" t="s">
        <v>4</v>
      </c>
      <c r="K8" s="69" t="s">
        <v>9</v>
      </c>
    </row>
    <row r="9" spans="1:12" s="61" customFormat="1" ht="11.25" customHeight="1">
      <c r="A9" s="70"/>
      <c r="B9" s="112"/>
      <c r="C9" s="113"/>
      <c r="D9" s="113"/>
      <c r="E9" s="71"/>
      <c r="F9" s="114" t="s">
        <v>93</v>
      </c>
      <c r="G9" s="115"/>
      <c r="H9" s="115"/>
      <c r="I9" s="115"/>
      <c r="J9" s="115"/>
      <c r="K9" s="115"/>
      <c r="L9" s="164"/>
    </row>
    <row r="10" spans="1:12" s="104" customFormat="1" ht="9.75" customHeight="1">
      <c r="A10" s="74"/>
      <c r="B10" s="116" t="s">
        <v>1</v>
      </c>
      <c r="C10" s="117"/>
      <c r="D10" s="117"/>
      <c r="E10" s="75"/>
      <c r="F10" s="37">
        <f>SUM(G10:K10)</f>
        <v>2894108</v>
      </c>
      <c r="G10" s="38">
        <v>49646</v>
      </c>
      <c r="H10" s="38">
        <v>1645839</v>
      </c>
      <c r="I10" s="38">
        <v>930145</v>
      </c>
      <c r="J10" s="38">
        <v>266990</v>
      </c>
      <c r="K10" s="38">
        <v>1488</v>
      </c>
      <c r="L10" s="168"/>
    </row>
    <row r="11" spans="1:12" s="61" customFormat="1" ht="9.75" customHeight="1">
      <c r="A11" s="76"/>
      <c r="B11" s="118" t="s">
        <v>11</v>
      </c>
      <c r="C11" s="119"/>
      <c r="D11" s="119"/>
      <c r="E11" s="78"/>
      <c r="F11" s="37"/>
      <c r="G11" s="38"/>
      <c r="H11" s="167"/>
      <c r="I11" s="167"/>
      <c r="J11" s="166"/>
      <c r="K11" s="166"/>
      <c r="L11" s="164"/>
    </row>
    <row r="12" spans="1:12" s="61" customFormat="1" ht="9.75" customHeight="1">
      <c r="A12" s="76"/>
      <c r="B12" s="76"/>
      <c r="C12" s="120" t="s">
        <v>12</v>
      </c>
      <c r="D12" s="119"/>
      <c r="E12" s="78"/>
      <c r="F12" s="37">
        <f>SUM(G12:K12)</f>
        <v>2551</v>
      </c>
      <c r="G12" s="23">
        <v>1469</v>
      </c>
      <c r="H12" s="23">
        <v>679</v>
      </c>
      <c r="I12" s="23">
        <v>352</v>
      </c>
      <c r="J12" s="23">
        <v>51</v>
      </c>
      <c r="K12" s="23">
        <v>0</v>
      </c>
      <c r="L12" s="164"/>
    </row>
    <row r="13" spans="1:12" s="61" customFormat="1" ht="9.75" customHeight="1">
      <c r="A13" s="76"/>
      <c r="B13" s="76"/>
      <c r="C13" s="120" t="s">
        <v>13</v>
      </c>
      <c r="D13" s="119"/>
      <c r="E13" s="78"/>
      <c r="F13" s="37">
        <f>SUM(G13:K13)</f>
        <v>2786760</v>
      </c>
      <c r="G13" s="23">
        <v>40654</v>
      </c>
      <c r="H13" s="23">
        <v>1596076</v>
      </c>
      <c r="I13" s="23">
        <v>886009</v>
      </c>
      <c r="J13" s="23">
        <v>262533</v>
      </c>
      <c r="K13" s="23">
        <v>1488</v>
      </c>
      <c r="L13" s="164"/>
    </row>
    <row r="14" spans="1:12" s="61" customFormat="1" ht="9.75" customHeight="1">
      <c r="A14" s="76"/>
      <c r="B14" s="76"/>
      <c r="C14" s="120" t="s">
        <v>24</v>
      </c>
      <c r="D14" s="119"/>
      <c r="E14" s="78"/>
      <c r="F14" s="37">
        <f>SUM(G14:K14)</f>
        <v>104797</v>
      </c>
      <c r="G14" s="23">
        <v>7523</v>
      </c>
      <c r="H14" s="23">
        <v>49084</v>
      </c>
      <c r="I14" s="23">
        <v>43784</v>
      </c>
      <c r="J14" s="23">
        <v>4406</v>
      </c>
      <c r="K14" s="23">
        <v>0</v>
      </c>
      <c r="L14" s="164"/>
    </row>
    <row r="15" spans="1:12" s="61" customFormat="1" ht="9.75" customHeight="1">
      <c r="A15" s="76"/>
      <c r="B15" s="76"/>
      <c r="C15" s="121" t="s">
        <v>15</v>
      </c>
      <c r="D15" s="121"/>
      <c r="E15" s="78"/>
      <c r="F15" s="37"/>
      <c r="G15" s="23"/>
      <c r="H15" s="40"/>
      <c r="I15" s="40"/>
      <c r="J15" s="40"/>
      <c r="K15" s="40"/>
      <c r="L15" s="164"/>
    </row>
    <row r="16" spans="1:12" s="61" customFormat="1" ht="9.75" customHeight="1">
      <c r="A16" s="76"/>
      <c r="B16" s="76"/>
      <c r="C16" s="120" t="s">
        <v>16</v>
      </c>
      <c r="D16" s="119"/>
      <c r="E16" s="78"/>
      <c r="F16" s="37">
        <f>SUM(G16:K16)</f>
        <v>16823</v>
      </c>
      <c r="G16" s="23">
        <v>0</v>
      </c>
      <c r="H16" s="23">
        <v>4164</v>
      </c>
      <c r="I16" s="23">
        <v>3923</v>
      </c>
      <c r="J16" s="23">
        <v>8736</v>
      </c>
      <c r="K16" s="23">
        <v>0</v>
      </c>
      <c r="L16" s="164"/>
    </row>
    <row r="17" spans="1:12" s="61" customFormat="1" ht="9.75" customHeight="1">
      <c r="A17" s="76"/>
      <c r="B17" s="76"/>
      <c r="C17" s="76"/>
      <c r="D17" s="80" t="s">
        <v>25</v>
      </c>
      <c r="E17" s="78"/>
      <c r="F17" s="37">
        <f>SUM(G17:K17)</f>
        <v>69</v>
      </c>
      <c r="G17" s="23">
        <v>0</v>
      </c>
      <c r="H17" s="23">
        <v>11</v>
      </c>
      <c r="I17" s="23">
        <v>0</v>
      </c>
      <c r="J17" s="23">
        <v>58</v>
      </c>
      <c r="K17" s="23">
        <v>0</v>
      </c>
      <c r="L17" s="164"/>
    </row>
    <row r="18" spans="1:12" s="61" customFormat="1" ht="9.75" customHeight="1">
      <c r="A18" s="76"/>
      <c r="B18" s="76"/>
      <c r="C18" s="76"/>
      <c r="D18" s="80" t="s">
        <v>13</v>
      </c>
      <c r="E18" s="78"/>
      <c r="F18" s="37">
        <f>SUM(G18:K18)</f>
        <v>15436</v>
      </c>
      <c r="G18" s="23">
        <v>0</v>
      </c>
      <c r="H18" s="23">
        <v>3769</v>
      </c>
      <c r="I18" s="23">
        <v>3577</v>
      </c>
      <c r="J18" s="23">
        <v>8090</v>
      </c>
      <c r="K18" s="23">
        <v>0</v>
      </c>
      <c r="L18" s="164"/>
    </row>
    <row r="19" spans="1:12" s="61" customFormat="1" ht="9.75" customHeight="1">
      <c r="A19" s="76"/>
      <c r="B19" s="76"/>
      <c r="C19" s="76"/>
      <c r="D19" s="80" t="s">
        <v>14</v>
      </c>
      <c r="E19" s="78"/>
      <c r="F19" s="37">
        <f>SUM(G19:K19)</f>
        <v>1318</v>
      </c>
      <c r="G19" s="23">
        <v>0</v>
      </c>
      <c r="H19" s="23">
        <v>384</v>
      </c>
      <c r="I19" s="23">
        <v>346</v>
      </c>
      <c r="J19" s="23">
        <v>588</v>
      </c>
      <c r="K19" s="23">
        <v>0</v>
      </c>
      <c r="L19" s="164"/>
    </row>
    <row r="20" spans="1:12" s="61" customFormat="1" ht="9.75" customHeight="1">
      <c r="A20" s="76"/>
      <c r="B20" s="118" t="s">
        <v>17</v>
      </c>
      <c r="C20" s="119"/>
      <c r="D20" s="119"/>
      <c r="E20" s="78"/>
      <c r="F20" s="37"/>
      <c r="G20" s="23"/>
      <c r="H20" s="40"/>
      <c r="I20" s="40"/>
      <c r="J20" s="40"/>
      <c r="K20" s="40"/>
      <c r="L20" s="164"/>
    </row>
    <row r="21" spans="1:12" s="61" customFormat="1" ht="9.75" customHeight="1">
      <c r="A21" s="76"/>
      <c r="B21" s="76"/>
      <c r="C21" s="120" t="s">
        <v>18</v>
      </c>
      <c r="D21" s="119"/>
      <c r="E21" s="78"/>
      <c r="F21" s="37">
        <f>SUM(G21:K21)</f>
        <v>2513301</v>
      </c>
      <c r="G21" s="23">
        <v>49646</v>
      </c>
      <c r="H21" s="23">
        <v>1426011</v>
      </c>
      <c r="I21" s="23">
        <v>804826</v>
      </c>
      <c r="J21" s="23">
        <v>231330</v>
      </c>
      <c r="K21" s="23">
        <v>1488</v>
      </c>
      <c r="L21" s="164"/>
    </row>
    <row r="22" spans="1:12" s="61" customFormat="1" ht="9.75" customHeight="1">
      <c r="A22" s="76"/>
      <c r="B22" s="76"/>
      <c r="C22" s="120" t="s">
        <v>73</v>
      </c>
      <c r="D22" s="119"/>
      <c r="E22" s="78"/>
      <c r="F22" s="37">
        <f>SUM(G22:K22)</f>
        <v>380807</v>
      </c>
      <c r="G22" s="23">
        <v>0</v>
      </c>
      <c r="H22" s="23">
        <v>219828</v>
      </c>
      <c r="I22" s="23">
        <v>125319</v>
      </c>
      <c r="J22" s="23">
        <v>35660</v>
      </c>
      <c r="K22" s="23">
        <v>0</v>
      </c>
      <c r="L22" s="164"/>
    </row>
    <row r="23" spans="1:12" s="61" customFormat="1" ht="9.75" customHeight="1">
      <c r="A23" s="76"/>
      <c r="B23" s="76"/>
      <c r="C23" s="120" t="s">
        <v>26</v>
      </c>
      <c r="D23" s="119"/>
      <c r="E23" s="78"/>
      <c r="F23" s="37">
        <f>SUM(G23:K23)</f>
        <v>0</v>
      </c>
      <c r="G23" s="23">
        <v>0</v>
      </c>
      <c r="H23" s="23">
        <v>0</v>
      </c>
      <c r="I23" s="23">
        <v>0</v>
      </c>
      <c r="J23" s="23">
        <v>0</v>
      </c>
      <c r="K23" s="23">
        <v>0</v>
      </c>
      <c r="L23" s="164"/>
    </row>
    <row r="24" spans="1:12" s="61" customFormat="1" ht="9.75" customHeight="1">
      <c r="A24" s="76"/>
      <c r="B24" s="76"/>
      <c r="C24" s="121" t="s">
        <v>15</v>
      </c>
      <c r="D24" s="121"/>
      <c r="E24" s="78"/>
      <c r="F24" s="37"/>
      <c r="G24" s="23"/>
      <c r="H24" s="40"/>
      <c r="I24" s="40"/>
      <c r="J24" s="40"/>
      <c r="K24" s="40"/>
      <c r="L24" s="164"/>
    </row>
    <row r="25" spans="1:12" s="61" customFormat="1" ht="9.75" customHeight="1">
      <c r="A25" s="76"/>
      <c r="B25" s="76"/>
      <c r="C25" s="120" t="s">
        <v>18</v>
      </c>
      <c r="D25" s="119"/>
      <c r="E25" s="78"/>
      <c r="F25" s="37">
        <f>SUM(G25:K25)</f>
        <v>13197</v>
      </c>
      <c r="G25" s="23">
        <v>0</v>
      </c>
      <c r="H25" s="23">
        <v>2666</v>
      </c>
      <c r="I25" s="23">
        <v>3302</v>
      </c>
      <c r="J25" s="23">
        <v>7229</v>
      </c>
      <c r="K25" s="23">
        <v>0</v>
      </c>
      <c r="L25" s="164"/>
    </row>
    <row r="26" spans="1:12" s="61" customFormat="1" ht="9.75" customHeight="1">
      <c r="A26" s="76"/>
      <c r="B26" s="76"/>
      <c r="C26" s="120" t="s">
        <v>73</v>
      </c>
      <c r="D26" s="119"/>
      <c r="E26" s="78"/>
      <c r="F26" s="37">
        <f>SUM(G26:K26)</f>
        <v>2543</v>
      </c>
      <c r="G26" s="23">
        <v>0</v>
      </c>
      <c r="H26" s="23">
        <v>415</v>
      </c>
      <c r="I26" s="23">
        <v>621</v>
      </c>
      <c r="J26" s="23">
        <v>1507</v>
      </c>
      <c r="K26" s="23">
        <v>0</v>
      </c>
      <c r="L26" s="164"/>
    </row>
    <row r="27" spans="1:12" s="61" customFormat="1" ht="9.75" customHeight="1">
      <c r="A27" s="76"/>
      <c r="B27" s="76"/>
      <c r="C27" s="120" t="s">
        <v>20</v>
      </c>
      <c r="D27" s="119"/>
      <c r="E27" s="78"/>
      <c r="F27" s="37">
        <f>SUM(G27:K27)</f>
        <v>1139</v>
      </c>
      <c r="G27" s="23">
        <v>0</v>
      </c>
      <c r="H27" s="23">
        <v>1083</v>
      </c>
      <c r="I27" s="23">
        <v>56</v>
      </c>
      <c r="J27" s="23">
        <v>0</v>
      </c>
      <c r="K27" s="23">
        <v>0</v>
      </c>
      <c r="L27" s="164"/>
    </row>
    <row r="28" spans="1:12" s="61" customFormat="1" ht="9.75" customHeight="1">
      <c r="A28" s="76"/>
      <c r="B28" s="76"/>
      <c r="C28" s="76"/>
      <c r="D28" s="81"/>
      <c r="E28" s="81"/>
      <c r="F28" s="122" t="s">
        <v>94</v>
      </c>
      <c r="G28" s="123"/>
      <c r="H28" s="123"/>
      <c r="I28" s="123"/>
      <c r="J28" s="123"/>
      <c r="K28" s="123"/>
      <c r="L28" s="164"/>
    </row>
    <row r="29" spans="1:12" s="104" customFormat="1" ht="9.75" customHeight="1">
      <c r="A29" s="83"/>
      <c r="B29" s="116" t="s">
        <v>1</v>
      </c>
      <c r="C29" s="124"/>
      <c r="D29" s="124"/>
      <c r="E29" s="75"/>
      <c r="F29" s="37">
        <f>SUM(G29:K29)</f>
        <v>5003525</v>
      </c>
      <c r="G29" s="38">
        <v>101513</v>
      </c>
      <c r="H29" s="38">
        <v>2689863</v>
      </c>
      <c r="I29" s="38">
        <v>1808191</v>
      </c>
      <c r="J29" s="38">
        <v>403958</v>
      </c>
      <c r="K29" s="38">
        <v>0</v>
      </c>
      <c r="L29" s="165"/>
    </row>
    <row r="30" spans="1:12" s="61" customFormat="1" ht="9.75" customHeight="1">
      <c r="A30" s="76"/>
      <c r="B30" s="76"/>
      <c r="C30" s="120" t="s">
        <v>72</v>
      </c>
      <c r="D30" s="119"/>
      <c r="E30" s="78"/>
      <c r="F30" s="37">
        <f>SUM(G30:K30)</f>
        <v>2538749</v>
      </c>
      <c r="G30" s="23">
        <v>40970</v>
      </c>
      <c r="H30" s="23">
        <v>1343333</v>
      </c>
      <c r="I30" s="23">
        <v>960636</v>
      </c>
      <c r="J30" s="23">
        <v>193810</v>
      </c>
      <c r="K30" s="23">
        <v>0</v>
      </c>
      <c r="L30" s="164"/>
    </row>
    <row r="31" spans="1:12" s="61" customFormat="1" ht="9.75" customHeight="1">
      <c r="A31" s="76"/>
      <c r="B31" s="76"/>
      <c r="C31" s="120" t="s">
        <v>27</v>
      </c>
      <c r="D31" s="119"/>
      <c r="E31" s="78"/>
      <c r="F31" s="37">
        <f>SUM(G31:K31)</f>
        <v>2464776</v>
      </c>
      <c r="G31" s="23">
        <v>60543</v>
      </c>
      <c r="H31" s="23">
        <v>1346530</v>
      </c>
      <c r="I31" s="23">
        <v>847555</v>
      </c>
      <c r="J31" s="23">
        <v>210148</v>
      </c>
      <c r="K31" s="23">
        <v>0</v>
      </c>
      <c r="L31" s="164"/>
    </row>
    <row r="32" spans="1:12" s="61" customFormat="1" ht="9.75" customHeight="1">
      <c r="A32" s="76"/>
      <c r="B32" s="76"/>
      <c r="C32" s="121" t="s">
        <v>15</v>
      </c>
      <c r="D32" s="121"/>
      <c r="E32" s="78"/>
      <c r="F32" s="37">
        <f>SUM(G32:K32)</f>
        <v>0</v>
      </c>
      <c r="G32" s="23"/>
      <c r="H32" s="40"/>
      <c r="I32" s="40"/>
      <c r="J32" s="40"/>
      <c r="K32" s="40"/>
      <c r="L32" s="164"/>
    </row>
    <row r="33" spans="1:12" s="61" customFormat="1" ht="9.75" customHeight="1">
      <c r="A33" s="76"/>
      <c r="B33" s="76"/>
      <c r="C33" s="120" t="s">
        <v>16</v>
      </c>
      <c r="D33" s="119"/>
      <c r="E33" s="78"/>
      <c r="F33" s="37">
        <f>SUM(G33:K33)</f>
        <v>72812</v>
      </c>
      <c r="G33" s="58">
        <v>0</v>
      </c>
      <c r="H33" s="23">
        <v>19697</v>
      </c>
      <c r="I33" s="23">
        <v>13132</v>
      </c>
      <c r="J33" s="23">
        <v>39983</v>
      </c>
      <c r="K33" s="58">
        <v>0</v>
      </c>
      <c r="L33" s="164"/>
    </row>
    <row r="34" spans="1:12" s="61" customFormat="1" ht="9.75" customHeight="1">
      <c r="A34" s="76"/>
      <c r="B34" s="76"/>
      <c r="C34" s="76"/>
      <c r="D34" s="77" t="s">
        <v>72</v>
      </c>
      <c r="E34" s="78"/>
      <c r="F34" s="37">
        <f>SUM(G34:K34)</f>
        <v>23754</v>
      </c>
      <c r="G34" s="58">
        <v>0</v>
      </c>
      <c r="H34" s="23">
        <v>1560</v>
      </c>
      <c r="I34" s="23">
        <v>1040</v>
      </c>
      <c r="J34" s="23">
        <v>21154</v>
      </c>
      <c r="K34" s="58">
        <v>0</v>
      </c>
      <c r="L34" s="164"/>
    </row>
    <row r="35" spans="1:12" s="61" customFormat="1" ht="10.5" customHeight="1">
      <c r="A35" s="84"/>
      <c r="B35" s="84"/>
      <c r="C35" s="84"/>
      <c r="D35" s="85" t="s">
        <v>22</v>
      </c>
      <c r="E35" s="86"/>
      <c r="F35" s="105">
        <f>SUM(G35:K35)</f>
        <v>49058</v>
      </c>
      <c r="G35" s="60">
        <v>0</v>
      </c>
      <c r="H35" s="25">
        <v>18137</v>
      </c>
      <c r="I35" s="25">
        <v>12092</v>
      </c>
      <c r="J35" s="25">
        <v>18829</v>
      </c>
      <c r="K35" s="60">
        <v>0</v>
      </c>
      <c r="L35" s="164"/>
    </row>
    <row r="36" spans="1:11" ht="11.25" customHeight="1">
      <c r="A36" s="65"/>
      <c r="B36" s="100" t="s">
        <v>101</v>
      </c>
      <c r="C36" s="65"/>
      <c r="D36" s="65"/>
      <c r="E36" s="65"/>
      <c r="H36" s="65"/>
      <c r="I36" s="65"/>
      <c r="J36" s="65"/>
      <c r="K36" s="65"/>
    </row>
    <row r="37" spans="1:11" ht="10.5">
      <c r="A37" s="65"/>
      <c r="B37" s="65"/>
      <c r="C37" s="65"/>
      <c r="D37" s="65"/>
      <c r="E37" s="65"/>
      <c r="F37" s="106"/>
      <c r="G37" s="65"/>
      <c r="H37" s="106"/>
      <c r="I37" s="106"/>
      <c r="J37" s="106"/>
      <c r="K37" s="106"/>
    </row>
    <row r="38" spans="8:11" ht="10.5">
      <c r="H38" s="107"/>
      <c r="I38" s="107"/>
      <c r="J38" s="107"/>
      <c r="K38" s="107"/>
    </row>
  </sheetData>
  <sheetProtection/>
  <mergeCells count="26">
    <mergeCell ref="F9:K9"/>
    <mergeCell ref="F28:K28"/>
    <mergeCell ref="C31:D31"/>
    <mergeCell ref="C15:D15"/>
    <mergeCell ref="C16:D16"/>
    <mergeCell ref="B7:F7"/>
    <mergeCell ref="B9:D9"/>
    <mergeCell ref="C14:D14"/>
    <mergeCell ref="B10:D10"/>
    <mergeCell ref="A3:K3"/>
    <mergeCell ref="C27:D27"/>
    <mergeCell ref="B11:D11"/>
    <mergeCell ref="C32:D32"/>
    <mergeCell ref="B8:D8"/>
    <mergeCell ref="B20:D20"/>
    <mergeCell ref="C24:D24"/>
    <mergeCell ref="C23:D23"/>
    <mergeCell ref="C12:D12"/>
    <mergeCell ref="C13:D13"/>
    <mergeCell ref="C33:D33"/>
    <mergeCell ref="B29:D29"/>
    <mergeCell ref="C21:D21"/>
    <mergeCell ref="C22:D22"/>
    <mergeCell ref="C25:D25"/>
    <mergeCell ref="C26:D26"/>
    <mergeCell ref="C30:D3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9"/>
  <sheetViews>
    <sheetView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6384" width="9.28125" style="2" customWidth="1"/>
  </cols>
  <sheetData>
    <row r="1" spans="1:12" s="1" customFormat="1" ht="12.75" customHeight="1">
      <c r="A1" s="61"/>
      <c r="B1" s="61"/>
      <c r="C1" s="61"/>
      <c r="D1" s="61"/>
      <c r="E1" s="61"/>
      <c r="F1" s="61"/>
      <c r="G1" s="61"/>
      <c r="H1" s="61"/>
      <c r="I1" s="61"/>
      <c r="J1" s="61"/>
      <c r="K1" s="61"/>
      <c r="L1" s="62" t="s">
        <v>56</v>
      </c>
    </row>
    <row r="2" spans="1:12" s="1" customFormat="1" ht="15" customHeight="1">
      <c r="A2" s="61"/>
      <c r="B2" s="61"/>
      <c r="C2" s="61"/>
      <c r="D2" s="61"/>
      <c r="E2" s="61"/>
      <c r="F2" s="61"/>
      <c r="G2" s="61"/>
      <c r="H2" s="61"/>
      <c r="I2" s="61"/>
      <c r="J2" s="61"/>
      <c r="K2" s="61"/>
      <c r="L2" s="61"/>
    </row>
    <row r="3" spans="1:12" s="1" customFormat="1" ht="20.25" customHeight="1">
      <c r="A3" s="108" t="s">
        <v>29</v>
      </c>
      <c r="B3" s="108"/>
      <c r="C3" s="108"/>
      <c r="D3" s="108"/>
      <c r="E3" s="108"/>
      <c r="F3" s="108"/>
      <c r="G3" s="108"/>
      <c r="H3" s="108"/>
      <c r="I3" s="108"/>
      <c r="J3" s="108"/>
      <c r="K3" s="108"/>
      <c r="L3" s="108"/>
    </row>
    <row r="4" spans="1:12" ht="10.5" customHeight="1">
      <c r="A4" s="63"/>
      <c r="B4" s="63"/>
      <c r="C4" s="63"/>
      <c r="D4" s="63"/>
      <c r="E4" s="63"/>
      <c r="F4" s="63"/>
      <c r="G4" s="63"/>
      <c r="H4" s="63"/>
      <c r="I4" s="63"/>
      <c r="J4" s="63"/>
      <c r="K4" s="63"/>
      <c r="L4" s="63"/>
    </row>
    <row r="5" spans="1:12" ht="11.25" customHeight="1">
      <c r="A5" s="137" t="s">
        <v>57</v>
      </c>
      <c r="B5" s="137"/>
      <c r="C5" s="137"/>
      <c r="D5" s="137"/>
      <c r="E5" s="137"/>
      <c r="F5" s="137"/>
      <c r="G5" s="137"/>
      <c r="H5" s="137"/>
      <c r="I5" s="137"/>
      <c r="J5" s="137"/>
      <c r="K5" s="137"/>
      <c r="L5" s="137"/>
    </row>
    <row r="6" spans="1:12" ht="11.25" customHeight="1">
      <c r="A6" s="127" t="s">
        <v>79</v>
      </c>
      <c r="B6" s="129"/>
      <c r="C6" s="129"/>
      <c r="D6" s="129"/>
      <c r="E6" s="129"/>
      <c r="F6" s="129"/>
      <c r="G6" s="129"/>
      <c r="H6" s="129"/>
      <c r="I6" s="129"/>
      <c r="J6" s="129"/>
      <c r="K6" s="129"/>
      <c r="L6" s="129"/>
    </row>
    <row r="7" spans="1:12" ht="11.25" customHeight="1">
      <c r="A7" s="63"/>
      <c r="B7" s="63"/>
      <c r="C7" s="63"/>
      <c r="D7" s="63"/>
      <c r="E7" s="63"/>
      <c r="F7" s="63"/>
      <c r="G7" s="63"/>
      <c r="H7" s="63"/>
      <c r="I7" s="63"/>
      <c r="J7" s="63"/>
      <c r="K7" s="63"/>
      <c r="L7" s="63"/>
    </row>
    <row r="8" spans="1:12" ht="11.25" customHeight="1">
      <c r="A8" s="64"/>
      <c r="B8" s="109" t="s">
        <v>47</v>
      </c>
      <c r="C8" s="109"/>
      <c r="D8" s="109"/>
      <c r="E8" s="109"/>
      <c r="F8" s="109"/>
      <c r="G8" s="64"/>
      <c r="H8" s="64"/>
      <c r="I8" s="64"/>
      <c r="J8" s="64"/>
      <c r="K8" s="64"/>
      <c r="L8" s="64"/>
    </row>
    <row r="9" spans="1:12" ht="15" customHeight="1">
      <c r="A9" s="65"/>
      <c r="B9" s="110" t="s">
        <v>0</v>
      </c>
      <c r="C9" s="111"/>
      <c r="D9" s="111"/>
      <c r="E9" s="66"/>
      <c r="F9" s="67" t="s">
        <v>28</v>
      </c>
      <c r="G9" s="68" t="s">
        <v>2</v>
      </c>
      <c r="H9" s="68" t="s">
        <v>3</v>
      </c>
      <c r="I9" s="68" t="s">
        <v>4</v>
      </c>
      <c r="J9" s="68" t="s">
        <v>50</v>
      </c>
      <c r="K9" s="68" t="s">
        <v>8</v>
      </c>
      <c r="L9" s="69" t="s">
        <v>9</v>
      </c>
    </row>
    <row r="10" spans="1:12" s="1" customFormat="1" ht="11.25" customHeight="1">
      <c r="A10" s="70"/>
      <c r="B10" s="112"/>
      <c r="C10" s="113"/>
      <c r="D10" s="113"/>
      <c r="E10" s="71"/>
      <c r="F10" s="72"/>
      <c r="G10" s="73"/>
      <c r="H10" s="125" t="s">
        <v>10</v>
      </c>
      <c r="I10" s="125"/>
      <c r="J10" s="125"/>
      <c r="K10" s="73"/>
      <c r="L10" s="73"/>
    </row>
    <row r="11" spans="1:12" s="5" customFormat="1" ht="9.75" customHeight="1">
      <c r="A11" s="74"/>
      <c r="B11" s="116" t="s">
        <v>1</v>
      </c>
      <c r="C11" s="117"/>
      <c r="D11" s="117"/>
      <c r="E11" s="75"/>
      <c r="F11" s="37">
        <v>3071988</v>
      </c>
      <c r="G11" s="38">
        <v>1755411</v>
      </c>
      <c r="H11" s="38">
        <v>922205</v>
      </c>
      <c r="I11" s="38">
        <v>272494</v>
      </c>
      <c r="J11" s="38">
        <v>65117</v>
      </c>
      <c r="K11" s="38">
        <v>55273</v>
      </c>
      <c r="L11" s="38">
        <v>1488</v>
      </c>
    </row>
    <row r="12" spans="1:12" s="1" customFormat="1" ht="9.75" customHeight="1">
      <c r="A12" s="76"/>
      <c r="B12" s="118" t="s">
        <v>11</v>
      </c>
      <c r="C12" s="119"/>
      <c r="D12" s="119"/>
      <c r="E12" s="78"/>
      <c r="F12" s="22"/>
      <c r="G12" s="79"/>
      <c r="H12" s="79"/>
      <c r="I12" s="40"/>
      <c r="J12" s="40"/>
      <c r="K12" s="40"/>
      <c r="L12" s="40"/>
    </row>
    <row r="13" spans="1:12" s="1" customFormat="1" ht="9.75" customHeight="1">
      <c r="A13" s="76"/>
      <c r="B13" s="76"/>
      <c r="C13" s="120" t="s">
        <v>12</v>
      </c>
      <c r="D13" s="119"/>
      <c r="E13" s="78"/>
      <c r="F13" s="22">
        <v>3083</v>
      </c>
      <c r="G13" s="23">
        <v>793</v>
      </c>
      <c r="H13" s="23">
        <v>491</v>
      </c>
      <c r="I13" s="23">
        <v>234</v>
      </c>
      <c r="J13" s="23">
        <v>96</v>
      </c>
      <c r="K13" s="23">
        <v>1469</v>
      </c>
      <c r="L13" s="58" t="s">
        <v>55</v>
      </c>
    </row>
    <row r="14" spans="1:12" s="1" customFormat="1" ht="9.75" customHeight="1">
      <c r="A14" s="76"/>
      <c r="B14" s="76"/>
      <c r="C14" s="120" t="s">
        <v>13</v>
      </c>
      <c r="D14" s="119"/>
      <c r="E14" s="78"/>
      <c r="F14" s="22">
        <v>2955709</v>
      </c>
      <c r="G14" s="23">
        <v>1700137</v>
      </c>
      <c r="H14" s="23">
        <v>877250</v>
      </c>
      <c r="I14" s="23">
        <v>268463</v>
      </c>
      <c r="J14" s="23">
        <v>62137</v>
      </c>
      <c r="K14" s="23">
        <v>46234</v>
      </c>
      <c r="L14" s="23">
        <v>1488</v>
      </c>
    </row>
    <row r="15" spans="1:12" s="1" customFormat="1" ht="9.75" customHeight="1">
      <c r="A15" s="76"/>
      <c r="B15" s="76"/>
      <c r="C15" s="120" t="s">
        <v>24</v>
      </c>
      <c r="D15" s="119"/>
      <c r="E15" s="78"/>
      <c r="F15" s="22">
        <v>113196</v>
      </c>
      <c r="G15" s="23">
        <v>54481</v>
      </c>
      <c r="H15" s="23">
        <v>44464</v>
      </c>
      <c r="I15" s="23">
        <v>3797</v>
      </c>
      <c r="J15" s="23">
        <v>2884</v>
      </c>
      <c r="K15" s="23">
        <v>7570</v>
      </c>
      <c r="L15" s="58" t="s">
        <v>55</v>
      </c>
    </row>
    <row r="16" spans="1:12" s="1" customFormat="1" ht="9.75" customHeight="1">
      <c r="A16" s="76"/>
      <c r="B16" s="76"/>
      <c r="C16" s="121" t="s">
        <v>15</v>
      </c>
      <c r="D16" s="121"/>
      <c r="E16" s="78"/>
      <c r="F16" s="22"/>
      <c r="G16" s="40"/>
      <c r="H16" s="40"/>
      <c r="I16" s="40"/>
      <c r="J16" s="40"/>
      <c r="K16" s="40"/>
      <c r="L16" s="40"/>
    </row>
    <row r="17" spans="1:12" s="1" customFormat="1" ht="9.75" customHeight="1">
      <c r="A17" s="76"/>
      <c r="B17" s="76"/>
      <c r="C17" s="120" t="s">
        <v>16</v>
      </c>
      <c r="D17" s="119"/>
      <c r="E17" s="78"/>
      <c r="F17" s="22">
        <f>SUM(G17+H17+I17)</f>
        <v>18357</v>
      </c>
      <c r="G17" s="23">
        <f>G18+G19+G20</f>
        <v>4333</v>
      </c>
      <c r="H17" s="23">
        <f>H19+H20</f>
        <v>5280</v>
      </c>
      <c r="I17" s="23">
        <f>I18+I19+I20</f>
        <v>8744</v>
      </c>
      <c r="J17" s="58" t="s">
        <v>55</v>
      </c>
      <c r="K17" s="58" t="s">
        <v>55</v>
      </c>
      <c r="L17" s="58" t="s">
        <v>55</v>
      </c>
    </row>
    <row r="18" spans="1:12" s="1" customFormat="1" ht="9.75" customHeight="1">
      <c r="A18" s="76"/>
      <c r="B18" s="76"/>
      <c r="C18" s="76"/>
      <c r="D18" s="80" t="s">
        <v>25</v>
      </c>
      <c r="E18" s="78"/>
      <c r="F18" s="22">
        <f>SUM(G18+I18)</f>
        <v>69</v>
      </c>
      <c r="G18" s="23">
        <v>11</v>
      </c>
      <c r="H18" s="58" t="s">
        <v>55</v>
      </c>
      <c r="I18" s="23">
        <v>58</v>
      </c>
      <c r="J18" s="58" t="s">
        <v>55</v>
      </c>
      <c r="K18" s="58" t="s">
        <v>55</v>
      </c>
      <c r="L18" s="58" t="s">
        <v>55</v>
      </c>
    </row>
    <row r="19" spans="1:12" s="1" customFormat="1" ht="9.75" customHeight="1">
      <c r="A19" s="76"/>
      <c r="B19" s="76"/>
      <c r="C19" s="76"/>
      <c r="D19" s="80" t="s">
        <v>13</v>
      </c>
      <c r="E19" s="78"/>
      <c r="F19" s="22">
        <f>SUM(G19+H19+I19)</f>
        <v>16753</v>
      </c>
      <c r="G19" s="23">
        <f>1273+998+415+1083</f>
        <v>3769</v>
      </c>
      <c r="H19" s="23">
        <f>2140+816+621+1309</f>
        <v>4886</v>
      </c>
      <c r="I19" s="23">
        <f>6591+1507</f>
        <v>8098</v>
      </c>
      <c r="J19" s="58" t="s">
        <v>55</v>
      </c>
      <c r="K19" s="58" t="s">
        <v>55</v>
      </c>
      <c r="L19" s="58" t="s">
        <v>55</v>
      </c>
    </row>
    <row r="20" spans="1:12" s="1" customFormat="1" ht="9.75" customHeight="1">
      <c r="A20" s="76"/>
      <c r="B20" s="76"/>
      <c r="C20" s="76"/>
      <c r="D20" s="80" t="s">
        <v>14</v>
      </c>
      <c r="E20" s="78"/>
      <c r="F20" s="22">
        <f>SUM(G20+H20+I20)</f>
        <v>1535</v>
      </c>
      <c r="G20" s="23">
        <f>201+352</f>
        <v>553</v>
      </c>
      <c r="H20" s="23">
        <f>49+290+55</f>
        <v>394</v>
      </c>
      <c r="I20" s="23">
        <v>588</v>
      </c>
      <c r="J20" s="58" t="s">
        <v>55</v>
      </c>
      <c r="K20" s="58" t="s">
        <v>55</v>
      </c>
      <c r="L20" s="58" t="s">
        <v>55</v>
      </c>
    </row>
    <row r="21" spans="1:12" s="1" customFormat="1" ht="9.75" customHeight="1">
      <c r="A21" s="76"/>
      <c r="B21" s="118" t="s">
        <v>17</v>
      </c>
      <c r="C21" s="119"/>
      <c r="D21" s="119"/>
      <c r="E21" s="78"/>
      <c r="F21" s="22"/>
      <c r="G21" s="40"/>
      <c r="H21" s="40"/>
      <c r="I21" s="40"/>
      <c r="J21" s="40"/>
      <c r="K21" s="40"/>
      <c r="L21" s="40"/>
    </row>
    <row r="22" spans="1:12" s="1" customFormat="1" ht="9.75" customHeight="1">
      <c r="A22" s="76"/>
      <c r="B22" s="76"/>
      <c r="C22" s="120" t="s">
        <v>18</v>
      </c>
      <c r="D22" s="119"/>
      <c r="E22" s="78"/>
      <c r="F22" s="22">
        <f>SUM(G22+H22+I22+J22+K22+L22)</f>
        <v>2662468</v>
      </c>
      <c r="G22" s="23">
        <f>1495296+804+22778-2835</f>
        <v>1516043</v>
      </c>
      <c r="H22" s="23">
        <f>777206+491+21932-3295</f>
        <v>796334</v>
      </c>
      <c r="I22" s="23">
        <f>240870+292+2673-7237</f>
        <v>236598</v>
      </c>
      <c r="J22" s="23">
        <f>55184+96+1452</f>
        <v>56732</v>
      </c>
      <c r="K22" s="23">
        <f>46234+1469+7570</f>
        <v>55273</v>
      </c>
      <c r="L22" s="23">
        <v>1488</v>
      </c>
    </row>
    <row r="23" spans="1:12" s="1" customFormat="1" ht="9.75" customHeight="1">
      <c r="A23" s="76"/>
      <c r="B23" s="76"/>
      <c r="C23" s="120" t="s">
        <v>19</v>
      </c>
      <c r="D23" s="119"/>
      <c r="E23" s="78"/>
      <c r="F23" s="22">
        <f>SUM(G23+H23+I23+J23)</f>
        <v>406648</v>
      </c>
      <c r="G23" s="23">
        <f>207527+32256-415</f>
        <v>239368</v>
      </c>
      <c r="H23" s="23">
        <f>103621+22871-621</f>
        <v>125871</v>
      </c>
      <c r="I23" s="23">
        <f>35691+1712-1507</f>
        <v>35896</v>
      </c>
      <c r="J23" s="23">
        <f>4449+1064</f>
        <v>5513</v>
      </c>
      <c r="K23" s="58" t="s">
        <v>55</v>
      </c>
      <c r="L23" s="58" t="s">
        <v>55</v>
      </c>
    </row>
    <row r="24" spans="1:12" s="1" customFormat="1" ht="9.75" customHeight="1">
      <c r="A24" s="76"/>
      <c r="B24" s="76"/>
      <c r="C24" s="120" t="s">
        <v>26</v>
      </c>
      <c r="D24" s="119"/>
      <c r="E24" s="78"/>
      <c r="F24" s="22">
        <f>J24</f>
        <v>2872</v>
      </c>
      <c r="G24" s="58" t="s">
        <v>55</v>
      </c>
      <c r="H24" s="58" t="s">
        <v>55</v>
      </c>
      <c r="I24" s="58" t="s">
        <v>55</v>
      </c>
      <c r="J24" s="23">
        <f>2504+368</f>
        <v>2872</v>
      </c>
      <c r="K24" s="58" t="s">
        <v>55</v>
      </c>
      <c r="L24" s="58" t="s">
        <v>55</v>
      </c>
    </row>
    <row r="25" spans="1:12" s="1" customFormat="1" ht="9.75" customHeight="1">
      <c r="A25" s="76"/>
      <c r="B25" s="76"/>
      <c r="C25" s="121" t="s">
        <v>15</v>
      </c>
      <c r="D25" s="121"/>
      <c r="E25" s="78"/>
      <c r="F25" s="22"/>
      <c r="G25" s="40"/>
      <c r="H25" s="40"/>
      <c r="I25" s="40"/>
      <c r="J25" s="40"/>
      <c r="K25" s="40"/>
      <c r="L25" s="40"/>
    </row>
    <row r="26" spans="1:12" s="1" customFormat="1" ht="9.75" customHeight="1">
      <c r="A26" s="76"/>
      <c r="B26" s="76"/>
      <c r="C26" s="120" t="s">
        <v>18</v>
      </c>
      <c r="D26" s="119"/>
      <c r="E26" s="78"/>
      <c r="F26" s="22">
        <f>SUM(G26+H26+I26)</f>
        <v>13367</v>
      </c>
      <c r="G26" s="23">
        <f>1273+201+998+11+352</f>
        <v>2835</v>
      </c>
      <c r="H26" s="23">
        <f>2140+816+49+290</f>
        <v>3295</v>
      </c>
      <c r="I26" s="23">
        <f>6591+58+588</f>
        <v>7237</v>
      </c>
      <c r="J26" s="58" t="s">
        <v>55</v>
      </c>
      <c r="K26" s="58" t="s">
        <v>55</v>
      </c>
      <c r="L26" s="58" t="s">
        <v>55</v>
      </c>
    </row>
    <row r="27" spans="1:12" s="1" customFormat="1" ht="9.75" customHeight="1">
      <c r="A27" s="76"/>
      <c r="B27" s="76"/>
      <c r="C27" s="120" t="s">
        <v>19</v>
      </c>
      <c r="D27" s="119"/>
      <c r="E27" s="78"/>
      <c r="F27" s="22">
        <f>SUM(G27+H27+I27)</f>
        <v>2543</v>
      </c>
      <c r="G27" s="23">
        <v>415</v>
      </c>
      <c r="H27" s="23">
        <v>621</v>
      </c>
      <c r="I27" s="23">
        <v>1507</v>
      </c>
      <c r="J27" s="58" t="s">
        <v>55</v>
      </c>
      <c r="K27" s="58" t="s">
        <v>55</v>
      </c>
      <c r="L27" s="58" t="s">
        <v>55</v>
      </c>
    </row>
    <row r="28" spans="1:12" s="1" customFormat="1" ht="9.75" customHeight="1">
      <c r="A28" s="76"/>
      <c r="B28" s="76"/>
      <c r="C28" s="120" t="s">
        <v>20</v>
      </c>
      <c r="D28" s="119"/>
      <c r="E28" s="78"/>
      <c r="F28" s="22">
        <f>SUM(G28+H28)</f>
        <v>2447</v>
      </c>
      <c r="G28" s="23">
        <v>1083</v>
      </c>
      <c r="H28" s="23">
        <f>1309+55</f>
        <v>1364</v>
      </c>
      <c r="I28" s="58" t="s">
        <v>55</v>
      </c>
      <c r="J28" s="58" t="s">
        <v>55</v>
      </c>
      <c r="K28" s="58" t="s">
        <v>55</v>
      </c>
      <c r="L28" s="58" t="s">
        <v>55</v>
      </c>
    </row>
    <row r="29" spans="1:12" s="1" customFormat="1" ht="9.75" customHeight="1">
      <c r="A29" s="76"/>
      <c r="B29" s="76"/>
      <c r="C29" s="76"/>
      <c r="D29" s="81"/>
      <c r="E29" s="81"/>
      <c r="F29" s="22"/>
      <c r="G29" s="82"/>
      <c r="H29" s="116" t="s">
        <v>30</v>
      </c>
      <c r="I29" s="116"/>
      <c r="J29" s="116"/>
      <c r="K29" s="82"/>
      <c r="L29" s="40"/>
    </row>
    <row r="30" spans="1:12" s="5" customFormat="1" ht="9.75" customHeight="1">
      <c r="A30" s="83"/>
      <c r="B30" s="116" t="s">
        <v>1</v>
      </c>
      <c r="C30" s="124"/>
      <c r="D30" s="124"/>
      <c r="E30" s="75"/>
      <c r="F30" s="37">
        <f>SUM(G30+H30+I30+J30+K30)</f>
        <v>5497693</v>
      </c>
      <c r="G30" s="38">
        <f>SUM(G31+G32)</f>
        <v>2965130</v>
      </c>
      <c r="H30" s="38">
        <f>SUM(H31+H32)</f>
        <v>1905507</v>
      </c>
      <c r="I30" s="38">
        <f>SUM(I31+I32)</f>
        <v>415204</v>
      </c>
      <c r="J30" s="38">
        <f>SUM(J31+J32)</f>
        <v>97523</v>
      </c>
      <c r="K30" s="38">
        <f>SUM(K31+K32)</f>
        <v>114329</v>
      </c>
      <c r="L30" s="59" t="s">
        <v>55</v>
      </c>
    </row>
    <row r="31" spans="1:12" s="1" customFormat="1" ht="9.75" customHeight="1">
      <c r="A31" s="76"/>
      <c r="B31" s="76"/>
      <c r="C31" s="120" t="s">
        <v>21</v>
      </c>
      <c r="D31" s="119"/>
      <c r="E31" s="78"/>
      <c r="F31" s="22">
        <f>SUM(G31+H31+I31+J31+K31)</f>
        <v>2771581</v>
      </c>
      <c r="G31" s="23">
        <f>1401513+84364-1560</f>
        <v>1484317</v>
      </c>
      <c r="H31" s="23">
        <f>973903-1040+36653</f>
        <v>1009516</v>
      </c>
      <c r="I31" s="23">
        <f>215610-21154+4094</f>
        <v>198550</v>
      </c>
      <c r="J31" s="23">
        <f>32326+639</f>
        <v>32965</v>
      </c>
      <c r="K31" s="23">
        <f>45118+1115</f>
        <v>46233</v>
      </c>
      <c r="L31" s="58" t="s">
        <v>55</v>
      </c>
    </row>
    <row r="32" spans="1:12" s="1" customFormat="1" ht="9.75" customHeight="1">
      <c r="A32" s="76"/>
      <c r="B32" s="76"/>
      <c r="C32" s="120" t="s">
        <v>27</v>
      </c>
      <c r="D32" s="119"/>
      <c r="E32" s="78"/>
      <c r="F32" s="22">
        <f>SUM(G32+H32+I32+J32+K32)</f>
        <v>2726112</v>
      </c>
      <c r="G32" s="23">
        <f>1433706+723+64521-18137</f>
        <v>1480813</v>
      </c>
      <c r="H32" s="23">
        <f>872731-12092+1879+33473</f>
        <v>895991</v>
      </c>
      <c r="I32" s="23">
        <f>235483-18829</f>
        <v>216654</v>
      </c>
      <c r="J32" s="23">
        <v>64558</v>
      </c>
      <c r="K32" s="23">
        <f>63573+4523</f>
        <v>68096</v>
      </c>
      <c r="L32" s="58" t="s">
        <v>55</v>
      </c>
    </row>
    <row r="33" spans="1:12" s="1" customFormat="1" ht="9.75" customHeight="1">
      <c r="A33" s="76"/>
      <c r="B33" s="76"/>
      <c r="C33" s="121" t="s">
        <v>15</v>
      </c>
      <c r="D33" s="121"/>
      <c r="E33" s="78"/>
      <c r="F33" s="22"/>
      <c r="G33" s="40"/>
      <c r="H33" s="40"/>
      <c r="I33" s="40"/>
      <c r="J33" s="40"/>
      <c r="K33" s="40"/>
      <c r="L33" s="40"/>
    </row>
    <row r="34" spans="1:12" s="1" customFormat="1" ht="9.75" customHeight="1">
      <c r="A34" s="76"/>
      <c r="B34" s="76"/>
      <c r="C34" s="120" t="s">
        <v>16</v>
      </c>
      <c r="D34" s="119"/>
      <c r="E34" s="78"/>
      <c r="F34" s="22">
        <f>SUM(G34+H34+I34)</f>
        <v>89791</v>
      </c>
      <c r="G34" s="23">
        <f>SUM(G35+G36)</f>
        <v>33280</v>
      </c>
      <c r="H34" s="23">
        <f>SUM(H35+H36)</f>
        <v>16528</v>
      </c>
      <c r="I34" s="23">
        <f>SUM(I35+I36)</f>
        <v>39983</v>
      </c>
      <c r="J34" s="58" t="s">
        <v>55</v>
      </c>
      <c r="K34" s="58" t="s">
        <v>55</v>
      </c>
      <c r="L34" s="58" t="s">
        <v>55</v>
      </c>
    </row>
    <row r="35" spans="1:12" s="1" customFormat="1" ht="9.75" customHeight="1">
      <c r="A35" s="76"/>
      <c r="B35" s="76"/>
      <c r="C35" s="76"/>
      <c r="D35" s="77" t="s">
        <v>21</v>
      </c>
      <c r="E35" s="78"/>
      <c r="F35" s="22">
        <f>SUM(G35+H35+I35)</f>
        <v>27754</v>
      </c>
      <c r="G35" s="23">
        <f>1560+3200</f>
        <v>4760</v>
      </c>
      <c r="H35" s="23">
        <f>1040+800</f>
        <v>1840</v>
      </c>
      <c r="I35" s="23">
        <v>21154</v>
      </c>
      <c r="J35" s="58" t="s">
        <v>55</v>
      </c>
      <c r="K35" s="58" t="s">
        <v>55</v>
      </c>
      <c r="L35" s="58" t="s">
        <v>55</v>
      </c>
    </row>
    <row r="36" spans="1:12" s="1" customFormat="1" ht="10.5" customHeight="1">
      <c r="A36" s="84"/>
      <c r="B36" s="84"/>
      <c r="C36" s="84"/>
      <c r="D36" s="85" t="s">
        <v>22</v>
      </c>
      <c r="E36" s="86"/>
      <c r="F36" s="24">
        <f>SUM(G36+H36+I36)</f>
        <v>62037</v>
      </c>
      <c r="G36" s="25">
        <f>18137+10383</f>
        <v>28520</v>
      </c>
      <c r="H36" s="25">
        <f>12092+2596</f>
        <v>14688</v>
      </c>
      <c r="I36" s="25">
        <v>18829</v>
      </c>
      <c r="J36" s="60" t="s">
        <v>55</v>
      </c>
      <c r="K36" s="60" t="s">
        <v>55</v>
      </c>
      <c r="L36" s="60" t="s">
        <v>55</v>
      </c>
    </row>
    <row r="37" spans="1:12" ht="11.25" customHeight="1">
      <c r="A37" s="65"/>
      <c r="B37" s="130" t="s">
        <v>23</v>
      </c>
      <c r="C37" s="130"/>
      <c r="D37" s="130"/>
      <c r="E37" s="130"/>
      <c r="F37" s="130"/>
      <c r="G37" s="65"/>
      <c r="H37" s="65"/>
      <c r="I37" s="65"/>
      <c r="J37" s="65"/>
      <c r="K37" s="65"/>
      <c r="L37" s="65"/>
    </row>
    <row r="38" spans="1:12" ht="10.5">
      <c r="A38" s="18"/>
      <c r="B38" s="18"/>
      <c r="C38" s="18"/>
      <c r="D38" s="18"/>
      <c r="E38" s="18"/>
      <c r="F38" s="18"/>
      <c r="G38" s="49"/>
      <c r="H38" s="49"/>
      <c r="I38" s="49"/>
      <c r="J38" s="49"/>
      <c r="K38" s="49"/>
      <c r="L38" s="49"/>
    </row>
    <row r="39" spans="7:12" ht="10.5">
      <c r="G39" s="50"/>
      <c r="H39" s="50"/>
      <c r="I39" s="50"/>
      <c r="J39" s="50"/>
      <c r="K39" s="50"/>
      <c r="L39" s="50"/>
    </row>
  </sheetData>
  <sheetProtection/>
  <mergeCells count="29">
    <mergeCell ref="B37:F37"/>
    <mergeCell ref="C16:D16"/>
    <mergeCell ref="C17:D17"/>
    <mergeCell ref="B11:D11"/>
    <mergeCell ref="A3:L3"/>
    <mergeCell ref="B8:F8"/>
    <mergeCell ref="B9:D9"/>
    <mergeCell ref="B10:D10"/>
    <mergeCell ref="H10:J10"/>
    <mergeCell ref="B12:D12"/>
    <mergeCell ref="C13:D13"/>
    <mergeCell ref="H29:J29"/>
    <mergeCell ref="B30:D30"/>
    <mergeCell ref="C25:D25"/>
    <mergeCell ref="C26:D26"/>
    <mergeCell ref="B21:D21"/>
    <mergeCell ref="C22:D22"/>
    <mergeCell ref="C23:D23"/>
    <mergeCell ref="C24:D24"/>
    <mergeCell ref="A5:L5"/>
    <mergeCell ref="A6:L6"/>
    <mergeCell ref="C33:D33"/>
    <mergeCell ref="C34:D34"/>
    <mergeCell ref="C27:D27"/>
    <mergeCell ref="C28:D28"/>
    <mergeCell ref="C31:D31"/>
    <mergeCell ref="C32:D32"/>
    <mergeCell ref="C14:D14"/>
    <mergeCell ref="C15:D15"/>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L39"/>
  <sheetViews>
    <sheetView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6384" width="9.28125" style="2" customWidth="1"/>
  </cols>
  <sheetData>
    <row r="1" s="1" customFormat="1" ht="12.75" customHeight="1">
      <c r="L1" s="33" t="s">
        <v>53</v>
      </c>
    </row>
    <row r="2" s="1" customFormat="1" ht="15" customHeight="1"/>
    <row r="3" spans="1:12" s="1" customFormat="1" ht="20.25" customHeight="1">
      <c r="A3" s="149" t="s">
        <v>29</v>
      </c>
      <c r="B3" s="149"/>
      <c r="C3" s="149"/>
      <c r="D3" s="149"/>
      <c r="E3" s="149"/>
      <c r="F3" s="149"/>
      <c r="G3" s="149"/>
      <c r="H3" s="149"/>
      <c r="I3" s="149"/>
      <c r="J3" s="149"/>
      <c r="K3" s="149"/>
      <c r="L3" s="149"/>
    </row>
    <row r="4" ht="10.5" customHeight="1"/>
    <row r="5" spans="1:12" ht="11.25" customHeight="1">
      <c r="A5" s="138" t="s">
        <v>54</v>
      </c>
      <c r="B5" s="138"/>
      <c r="C5" s="138"/>
      <c r="D5" s="138"/>
      <c r="E5" s="138"/>
      <c r="F5" s="138"/>
      <c r="G5" s="138"/>
      <c r="H5" s="138"/>
      <c r="I5" s="138"/>
      <c r="J5" s="138"/>
      <c r="K5" s="138"/>
      <c r="L5" s="138"/>
    </row>
    <row r="6" spans="1:12" ht="11.25" customHeight="1">
      <c r="A6" s="139" t="s">
        <v>80</v>
      </c>
      <c r="B6" s="140"/>
      <c r="C6" s="140"/>
      <c r="D6" s="140"/>
      <c r="E6" s="140"/>
      <c r="F6" s="140"/>
      <c r="G6" s="140"/>
      <c r="H6" s="140"/>
      <c r="I6" s="140"/>
      <c r="J6" s="140"/>
      <c r="K6" s="140"/>
      <c r="L6" s="140"/>
    </row>
    <row r="7" spans="1:12" ht="11.25" customHeight="1">
      <c r="A7" s="139" t="s">
        <v>81</v>
      </c>
      <c r="B7" s="140"/>
      <c r="C7" s="140"/>
      <c r="D7" s="140"/>
      <c r="E7" s="140"/>
      <c r="F7" s="140"/>
      <c r="G7" s="140"/>
      <c r="H7" s="140"/>
      <c r="I7" s="140"/>
      <c r="J7" s="140"/>
      <c r="K7" s="140"/>
      <c r="L7" s="140"/>
    </row>
    <row r="8" spans="1:12" ht="11.25" customHeight="1">
      <c r="A8" s="39"/>
      <c r="B8" s="150" t="s">
        <v>47</v>
      </c>
      <c r="C8" s="150"/>
      <c r="D8" s="150"/>
      <c r="E8" s="150"/>
      <c r="F8" s="150"/>
      <c r="G8" s="39"/>
      <c r="H8" s="39"/>
      <c r="I8" s="39"/>
      <c r="J8" s="39"/>
      <c r="K8" s="39"/>
      <c r="L8" s="39"/>
    </row>
    <row r="9" spans="1:12" ht="15" customHeight="1">
      <c r="A9" s="18"/>
      <c r="B9" s="151" t="s">
        <v>0</v>
      </c>
      <c r="C9" s="152"/>
      <c r="D9" s="152"/>
      <c r="E9" s="51"/>
      <c r="F9" s="52" t="s">
        <v>28</v>
      </c>
      <c r="G9" s="53" t="s">
        <v>2</v>
      </c>
      <c r="H9" s="53" t="s">
        <v>3</v>
      </c>
      <c r="I9" s="53" t="s">
        <v>4</v>
      </c>
      <c r="J9" s="53" t="s">
        <v>50</v>
      </c>
      <c r="K9" s="53" t="s">
        <v>8</v>
      </c>
      <c r="L9" s="54" t="s">
        <v>9</v>
      </c>
    </row>
    <row r="10" spans="1:12" s="1" customFormat="1" ht="11.25" customHeight="1">
      <c r="A10" s="43"/>
      <c r="B10" s="153"/>
      <c r="C10" s="154"/>
      <c r="D10" s="154"/>
      <c r="E10" s="44"/>
      <c r="F10" s="45"/>
      <c r="G10" s="46"/>
      <c r="H10" s="155" t="s">
        <v>10</v>
      </c>
      <c r="I10" s="155"/>
      <c r="J10" s="155"/>
      <c r="K10" s="46"/>
      <c r="L10" s="46"/>
    </row>
    <row r="11" spans="1:12" s="5" customFormat="1" ht="9.75" customHeight="1">
      <c r="A11" s="6"/>
      <c r="B11" s="144" t="s">
        <v>1</v>
      </c>
      <c r="C11" s="148"/>
      <c r="D11" s="148"/>
      <c r="E11" s="13"/>
      <c r="F11" s="37">
        <v>3074914</v>
      </c>
      <c r="G11" s="38">
        <v>1747865</v>
      </c>
      <c r="H11" s="38">
        <v>924163</v>
      </c>
      <c r="I11" s="38">
        <v>281237</v>
      </c>
      <c r="J11" s="38">
        <v>64888</v>
      </c>
      <c r="K11" s="38">
        <v>55273</v>
      </c>
      <c r="L11" s="38">
        <v>1488</v>
      </c>
    </row>
    <row r="12" spans="1:12" s="1" customFormat="1" ht="9.75" customHeight="1">
      <c r="A12" s="7"/>
      <c r="B12" s="146" t="s">
        <v>11</v>
      </c>
      <c r="C12" s="143"/>
      <c r="D12" s="143"/>
      <c r="E12" s="9"/>
      <c r="F12" s="22"/>
      <c r="G12" s="55"/>
      <c r="H12" s="55"/>
      <c r="I12" s="14"/>
      <c r="J12" s="14"/>
      <c r="K12" s="14"/>
      <c r="L12" s="14"/>
    </row>
    <row r="13" spans="1:12" s="1" customFormat="1" ht="9.75" customHeight="1">
      <c r="A13" s="7"/>
      <c r="B13" s="7"/>
      <c r="C13" s="142" t="s">
        <v>12</v>
      </c>
      <c r="D13" s="143"/>
      <c r="E13" s="9"/>
      <c r="F13" s="22">
        <v>3054</v>
      </c>
      <c r="G13" s="23">
        <v>806</v>
      </c>
      <c r="H13" s="23">
        <v>449</v>
      </c>
      <c r="I13" s="23">
        <v>234</v>
      </c>
      <c r="J13" s="23">
        <v>96</v>
      </c>
      <c r="K13" s="23">
        <v>1469</v>
      </c>
      <c r="L13" s="58" t="s">
        <v>55</v>
      </c>
    </row>
    <row r="14" spans="1:12" s="1" customFormat="1" ht="9.75" customHeight="1">
      <c r="A14" s="7"/>
      <c r="B14" s="7"/>
      <c r="C14" s="142" t="s">
        <v>13</v>
      </c>
      <c r="D14" s="143"/>
      <c r="E14" s="9"/>
      <c r="F14" s="22">
        <v>2939928</v>
      </c>
      <c r="G14" s="23">
        <v>1687149</v>
      </c>
      <c r="H14" s="23">
        <v>874687</v>
      </c>
      <c r="I14" s="23">
        <v>268462</v>
      </c>
      <c r="J14" s="23">
        <v>61908</v>
      </c>
      <c r="K14" s="23">
        <v>46234</v>
      </c>
      <c r="L14" s="23">
        <v>1488</v>
      </c>
    </row>
    <row r="15" spans="1:12" s="1" customFormat="1" ht="9.75" customHeight="1">
      <c r="A15" s="7"/>
      <c r="B15" s="7"/>
      <c r="C15" s="142" t="s">
        <v>24</v>
      </c>
      <c r="D15" s="143"/>
      <c r="E15" s="9"/>
      <c r="F15" s="22">
        <v>113575</v>
      </c>
      <c r="G15" s="23">
        <v>55577</v>
      </c>
      <c r="H15" s="23">
        <v>43747</v>
      </c>
      <c r="I15" s="23">
        <v>3797</v>
      </c>
      <c r="J15" s="23">
        <v>2884</v>
      </c>
      <c r="K15" s="23">
        <v>7570</v>
      </c>
      <c r="L15" s="58" t="s">
        <v>55</v>
      </c>
    </row>
    <row r="16" spans="1:12" s="1" customFormat="1" ht="9.75" customHeight="1">
      <c r="A16" s="7"/>
      <c r="B16" s="7"/>
      <c r="C16" s="141" t="s">
        <v>15</v>
      </c>
      <c r="D16" s="141"/>
      <c r="E16" s="9"/>
      <c r="F16" s="22"/>
      <c r="G16" s="40"/>
      <c r="H16" s="40"/>
      <c r="I16" s="40"/>
      <c r="J16" s="40"/>
      <c r="K16" s="40"/>
      <c r="L16" s="40"/>
    </row>
    <row r="17" spans="1:12" s="1" customFormat="1" ht="9.75" customHeight="1">
      <c r="A17" s="7"/>
      <c r="B17" s="7"/>
      <c r="C17" s="142" t="s">
        <v>16</v>
      </c>
      <c r="D17" s="143"/>
      <c r="E17" s="9"/>
      <c r="F17" s="22">
        <v>18357</v>
      </c>
      <c r="G17" s="23">
        <v>4333</v>
      </c>
      <c r="H17" s="23">
        <v>5280</v>
      </c>
      <c r="I17" s="23">
        <v>8744</v>
      </c>
      <c r="J17" s="58" t="s">
        <v>55</v>
      </c>
      <c r="K17" s="58" t="s">
        <v>55</v>
      </c>
      <c r="L17" s="58" t="s">
        <v>55</v>
      </c>
    </row>
    <row r="18" spans="1:12" s="1" customFormat="1" ht="9.75" customHeight="1">
      <c r="A18" s="7"/>
      <c r="B18" s="7"/>
      <c r="C18" s="7"/>
      <c r="D18" s="10" t="s">
        <v>25</v>
      </c>
      <c r="E18" s="9"/>
      <c r="F18" s="22">
        <v>69</v>
      </c>
      <c r="G18" s="23">
        <v>11</v>
      </c>
      <c r="H18" s="58" t="s">
        <v>55</v>
      </c>
      <c r="I18" s="23">
        <v>58</v>
      </c>
      <c r="J18" s="58" t="s">
        <v>55</v>
      </c>
      <c r="K18" s="58" t="s">
        <v>55</v>
      </c>
      <c r="L18" s="58" t="s">
        <v>55</v>
      </c>
    </row>
    <row r="19" spans="1:12" s="1" customFormat="1" ht="9.75" customHeight="1">
      <c r="A19" s="7"/>
      <c r="B19" s="7"/>
      <c r="C19" s="7"/>
      <c r="D19" s="10" t="s">
        <v>13</v>
      </c>
      <c r="E19" s="9"/>
      <c r="F19" s="22">
        <v>16753</v>
      </c>
      <c r="G19" s="23">
        <v>3769</v>
      </c>
      <c r="H19" s="23">
        <v>4886</v>
      </c>
      <c r="I19" s="23">
        <v>8098</v>
      </c>
      <c r="J19" s="58" t="s">
        <v>55</v>
      </c>
      <c r="K19" s="58" t="s">
        <v>55</v>
      </c>
      <c r="L19" s="58" t="s">
        <v>55</v>
      </c>
    </row>
    <row r="20" spans="1:12" s="1" customFormat="1" ht="9.75" customHeight="1">
      <c r="A20" s="7"/>
      <c r="B20" s="7"/>
      <c r="C20" s="7"/>
      <c r="D20" s="10" t="s">
        <v>14</v>
      </c>
      <c r="E20" s="9"/>
      <c r="F20" s="22">
        <v>1535</v>
      </c>
      <c r="G20" s="23">
        <v>553</v>
      </c>
      <c r="H20" s="23">
        <v>394</v>
      </c>
      <c r="I20" s="23">
        <v>588</v>
      </c>
      <c r="J20" s="58" t="s">
        <v>55</v>
      </c>
      <c r="K20" s="58" t="s">
        <v>55</v>
      </c>
      <c r="L20" s="58" t="s">
        <v>55</v>
      </c>
    </row>
    <row r="21" spans="1:12" s="1" customFormat="1" ht="9.75" customHeight="1">
      <c r="A21" s="7"/>
      <c r="B21" s="146" t="s">
        <v>17</v>
      </c>
      <c r="C21" s="143"/>
      <c r="D21" s="143"/>
      <c r="E21" s="9"/>
      <c r="F21" s="22"/>
      <c r="G21" s="40"/>
      <c r="H21" s="40"/>
      <c r="I21" s="40"/>
      <c r="J21" s="40"/>
      <c r="K21" s="40"/>
      <c r="L21" s="40"/>
    </row>
    <row r="22" spans="1:12" s="1" customFormat="1" ht="9.75" customHeight="1">
      <c r="A22" s="7"/>
      <c r="B22" s="7"/>
      <c r="C22" s="142" t="s">
        <v>18</v>
      </c>
      <c r="D22" s="143"/>
      <c r="E22" s="9"/>
      <c r="F22" s="56">
        <v>2648518</v>
      </c>
      <c r="G22" s="23">
        <v>1505648</v>
      </c>
      <c r="H22" s="57">
        <v>793007</v>
      </c>
      <c r="I22" s="23">
        <v>236598</v>
      </c>
      <c r="J22" s="23">
        <v>56504</v>
      </c>
      <c r="K22" s="23">
        <v>55273</v>
      </c>
      <c r="L22" s="23">
        <v>1488</v>
      </c>
    </row>
    <row r="23" spans="1:12" s="1" customFormat="1" ht="9.75" customHeight="1">
      <c r="A23" s="7"/>
      <c r="B23" s="7"/>
      <c r="C23" s="142" t="s">
        <v>19</v>
      </c>
      <c r="D23" s="143"/>
      <c r="E23" s="9"/>
      <c r="F23" s="22">
        <v>405167</v>
      </c>
      <c r="G23" s="23">
        <v>237884</v>
      </c>
      <c r="H23" s="23">
        <v>125876</v>
      </c>
      <c r="I23" s="23">
        <v>35895</v>
      </c>
      <c r="J23" s="23">
        <v>5512</v>
      </c>
      <c r="K23" s="58" t="s">
        <v>55</v>
      </c>
      <c r="L23" s="58" t="s">
        <v>55</v>
      </c>
    </row>
    <row r="24" spans="1:12" s="1" customFormat="1" ht="9.75" customHeight="1">
      <c r="A24" s="7"/>
      <c r="B24" s="7"/>
      <c r="C24" s="142" t="s">
        <v>26</v>
      </c>
      <c r="D24" s="143"/>
      <c r="E24" s="9"/>
      <c r="F24" s="22">
        <v>2872</v>
      </c>
      <c r="G24" s="58" t="s">
        <v>55</v>
      </c>
      <c r="H24" s="58" t="s">
        <v>55</v>
      </c>
      <c r="I24" s="58" t="s">
        <v>55</v>
      </c>
      <c r="J24" s="23">
        <v>2872</v>
      </c>
      <c r="K24" s="58" t="s">
        <v>55</v>
      </c>
      <c r="L24" s="58" t="s">
        <v>55</v>
      </c>
    </row>
    <row r="25" spans="1:12" s="1" customFormat="1" ht="9.75" customHeight="1">
      <c r="A25" s="7"/>
      <c r="B25" s="7"/>
      <c r="C25" s="141" t="s">
        <v>15</v>
      </c>
      <c r="D25" s="141"/>
      <c r="E25" s="9"/>
      <c r="F25" s="22"/>
      <c r="G25" s="40"/>
      <c r="H25" s="40"/>
      <c r="I25" s="40"/>
      <c r="J25" s="40"/>
      <c r="K25" s="40"/>
      <c r="L25" s="40"/>
    </row>
    <row r="26" spans="1:12" s="1" customFormat="1" ht="9.75" customHeight="1">
      <c r="A26" s="7"/>
      <c r="B26" s="7"/>
      <c r="C26" s="142" t="s">
        <v>18</v>
      </c>
      <c r="D26" s="143"/>
      <c r="E26" s="9"/>
      <c r="F26" s="22">
        <v>13367</v>
      </c>
      <c r="G26" s="23">
        <v>2835</v>
      </c>
      <c r="H26" s="23">
        <v>3295</v>
      </c>
      <c r="I26" s="23">
        <v>7237</v>
      </c>
      <c r="J26" s="58" t="s">
        <v>55</v>
      </c>
      <c r="K26" s="58" t="s">
        <v>55</v>
      </c>
      <c r="L26" s="58" t="s">
        <v>55</v>
      </c>
    </row>
    <row r="27" spans="1:12" s="1" customFormat="1" ht="9.75" customHeight="1">
      <c r="A27" s="7"/>
      <c r="B27" s="7"/>
      <c r="C27" s="142" t="s">
        <v>19</v>
      </c>
      <c r="D27" s="143"/>
      <c r="E27" s="9"/>
      <c r="F27" s="22">
        <v>2543</v>
      </c>
      <c r="G27" s="23">
        <v>415</v>
      </c>
      <c r="H27" s="23">
        <v>621</v>
      </c>
      <c r="I27" s="23">
        <v>1507</v>
      </c>
      <c r="J27" s="58" t="s">
        <v>55</v>
      </c>
      <c r="K27" s="58" t="s">
        <v>55</v>
      </c>
      <c r="L27" s="58" t="s">
        <v>55</v>
      </c>
    </row>
    <row r="28" spans="1:12" s="1" customFormat="1" ht="9.75" customHeight="1">
      <c r="A28" s="7"/>
      <c r="B28" s="7"/>
      <c r="C28" s="142" t="s">
        <v>20</v>
      </c>
      <c r="D28" s="143"/>
      <c r="E28" s="9"/>
      <c r="F28" s="22">
        <v>2447</v>
      </c>
      <c r="G28" s="23">
        <v>1083</v>
      </c>
      <c r="H28" s="23">
        <v>1364</v>
      </c>
      <c r="I28" s="58" t="s">
        <v>55</v>
      </c>
      <c r="J28" s="58" t="s">
        <v>55</v>
      </c>
      <c r="K28" s="58" t="s">
        <v>55</v>
      </c>
      <c r="L28" s="58" t="s">
        <v>55</v>
      </c>
    </row>
    <row r="29" spans="1:12" s="1" customFormat="1" ht="9.75" customHeight="1">
      <c r="A29" s="7"/>
      <c r="B29" s="7"/>
      <c r="C29" s="7"/>
      <c r="D29" s="47"/>
      <c r="E29" s="47"/>
      <c r="F29" s="22"/>
      <c r="G29" s="48"/>
      <c r="H29" s="144" t="s">
        <v>30</v>
      </c>
      <c r="I29" s="144"/>
      <c r="J29" s="144"/>
      <c r="K29" s="48"/>
      <c r="L29" s="14"/>
    </row>
    <row r="30" spans="1:12" s="5" customFormat="1" ht="9.75" customHeight="1">
      <c r="A30" s="11"/>
      <c r="B30" s="144" t="s">
        <v>1</v>
      </c>
      <c r="C30" s="145"/>
      <c r="D30" s="145"/>
      <c r="E30" s="13"/>
      <c r="F30" s="37">
        <v>5585464</v>
      </c>
      <c r="G30" s="38">
        <v>2996390</v>
      </c>
      <c r="H30" s="38">
        <v>1922035</v>
      </c>
      <c r="I30" s="38">
        <v>455187</v>
      </c>
      <c r="J30" s="38">
        <v>97523</v>
      </c>
      <c r="K30" s="38">
        <v>114329</v>
      </c>
      <c r="L30" s="59" t="s">
        <v>55</v>
      </c>
    </row>
    <row r="31" spans="1:12" s="1" customFormat="1" ht="9.75" customHeight="1">
      <c r="A31" s="7"/>
      <c r="B31" s="7"/>
      <c r="C31" s="142" t="s">
        <v>21</v>
      </c>
      <c r="D31" s="143"/>
      <c r="E31" s="9"/>
      <c r="F31" s="22">
        <v>2756737</v>
      </c>
      <c r="G31" s="23">
        <v>1469473</v>
      </c>
      <c r="H31" s="23">
        <v>1009516</v>
      </c>
      <c r="I31" s="23">
        <v>198550</v>
      </c>
      <c r="J31" s="23">
        <v>32965</v>
      </c>
      <c r="K31" s="23">
        <v>46233</v>
      </c>
      <c r="L31" s="58" t="s">
        <v>55</v>
      </c>
    </row>
    <row r="32" spans="1:12" s="1" customFormat="1" ht="9.75" customHeight="1">
      <c r="A32" s="7"/>
      <c r="B32" s="7"/>
      <c r="C32" s="142" t="s">
        <v>27</v>
      </c>
      <c r="D32" s="143"/>
      <c r="E32" s="9"/>
      <c r="F32" s="22">
        <v>2738936</v>
      </c>
      <c r="G32" s="23">
        <v>1493637</v>
      </c>
      <c r="H32" s="23">
        <v>895991</v>
      </c>
      <c r="I32" s="23">
        <v>216654</v>
      </c>
      <c r="J32" s="23">
        <v>64558</v>
      </c>
      <c r="K32" s="23">
        <v>68096</v>
      </c>
      <c r="L32" s="58" t="s">
        <v>55</v>
      </c>
    </row>
    <row r="33" spans="1:12" s="1" customFormat="1" ht="9.75" customHeight="1">
      <c r="A33" s="7"/>
      <c r="B33" s="7"/>
      <c r="C33" s="141" t="s">
        <v>15</v>
      </c>
      <c r="D33" s="141"/>
      <c r="E33" s="9"/>
      <c r="F33" s="22"/>
      <c r="G33" s="40"/>
      <c r="H33" s="40"/>
      <c r="I33" s="40"/>
      <c r="J33" s="40"/>
      <c r="K33" s="40"/>
      <c r="L33" s="40"/>
    </row>
    <row r="34" spans="1:12" s="1" customFormat="1" ht="9.75" customHeight="1">
      <c r="A34" s="7"/>
      <c r="B34" s="7"/>
      <c r="C34" s="142" t="s">
        <v>16</v>
      </c>
      <c r="D34" s="143"/>
      <c r="E34" s="9"/>
      <c r="F34" s="22">
        <v>89791</v>
      </c>
      <c r="G34" s="23">
        <v>33280</v>
      </c>
      <c r="H34" s="23">
        <v>16528</v>
      </c>
      <c r="I34" s="23">
        <v>39983</v>
      </c>
      <c r="J34" s="58" t="s">
        <v>55</v>
      </c>
      <c r="K34" s="58" t="s">
        <v>55</v>
      </c>
      <c r="L34" s="58" t="s">
        <v>55</v>
      </c>
    </row>
    <row r="35" spans="1:12" s="1" customFormat="1" ht="9.75" customHeight="1">
      <c r="A35" s="7"/>
      <c r="B35" s="7"/>
      <c r="C35" s="7"/>
      <c r="D35" s="8" t="s">
        <v>21</v>
      </c>
      <c r="E35" s="9"/>
      <c r="F35" s="22">
        <v>27754</v>
      </c>
      <c r="G35" s="23">
        <v>4760</v>
      </c>
      <c r="H35" s="23">
        <v>1840</v>
      </c>
      <c r="I35" s="23">
        <v>21154</v>
      </c>
      <c r="J35" s="58" t="s">
        <v>55</v>
      </c>
      <c r="K35" s="58" t="s">
        <v>55</v>
      </c>
      <c r="L35" s="58" t="s">
        <v>55</v>
      </c>
    </row>
    <row r="36" spans="1:12" s="1" customFormat="1" ht="10.5" customHeight="1">
      <c r="A36" s="19"/>
      <c r="B36" s="19"/>
      <c r="C36" s="19"/>
      <c r="D36" s="20" t="s">
        <v>22</v>
      </c>
      <c r="E36" s="21"/>
      <c r="F36" s="24">
        <v>62037</v>
      </c>
      <c r="G36" s="25">
        <v>28520</v>
      </c>
      <c r="H36" s="25">
        <v>14688</v>
      </c>
      <c r="I36" s="25">
        <v>18829</v>
      </c>
      <c r="J36" s="60" t="s">
        <v>55</v>
      </c>
      <c r="K36" s="60" t="s">
        <v>55</v>
      </c>
      <c r="L36" s="60" t="s">
        <v>55</v>
      </c>
    </row>
    <row r="37" spans="1:12" ht="11.25" customHeight="1">
      <c r="A37" s="18"/>
      <c r="B37" s="147" t="s">
        <v>23</v>
      </c>
      <c r="C37" s="147"/>
      <c r="D37" s="147"/>
      <c r="E37" s="147"/>
      <c r="F37" s="147"/>
      <c r="G37" s="18"/>
      <c r="H37" s="18"/>
      <c r="I37" s="18"/>
      <c r="J37" s="18"/>
      <c r="K37" s="18"/>
      <c r="L37" s="18"/>
    </row>
    <row r="38" spans="1:12" ht="10.5">
      <c r="A38" s="18"/>
      <c r="B38" s="18"/>
      <c r="C38" s="18"/>
      <c r="D38" s="18"/>
      <c r="E38" s="18"/>
      <c r="F38" s="18"/>
      <c r="G38" s="49"/>
      <c r="H38" s="49"/>
      <c r="I38" s="49"/>
      <c r="J38" s="49"/>
      <c r="K38" s="49"/>
      <c r="L38" s="49"/>
    </row>
    <row r="39" spans="7:12" ht="10.5">
      <c r="G39" s="50"/>
      <c r="H39" s="50"/>
      <c r="I39" s="50"/>
      <c r="J39" s="50"/>
      <c r="K39" s="50"/>
      <c r="L39" s="50"/>
    </row>
  </sheetData>
  <sheetProtection/>
  <mergeCells count="30">
    <mergeCell ref="B37:F37"/>
    <mergeCell ref="C17:D17"/>
    <mergeCell ref="B11:D11"/>
    <mergeCell ref="A3:L3"/>
    <mergeCell ref="B8:F8"/>
    <mergeCell ref="B9:D9"/>
    <mergeCell ref="B10:D10"/>
    <mergeCell ref="H10:J10"/>
    <mergeCell ref="B12:D12"/>
    <mergeCell ref="C13:D13"/>
    <mergeCell ref="C15:D15"/>
    <mergeCell ref="H29:J29"/>
    <mergeCell ref="B30:D30"/>
    <mergeCell ref="C25:D25"/>
    <mergeCell ref="C26:D26"/>
    <mergeCell ref="B21:D21"/>
    <mergeCell ref="C22:D22"/>
    <mergeCell ref="C23:D23"/>
    <mergeCell ref="C24:D24"/>
    <mergeCell ref="C16:D16"/>
    <mergeCell ref="A5:L5"/>
    <mergeCell ref="A6:L6"/>
    <mergeCell ref="A7:L7"/>
    <mergeCell ref="C33:D33"/>
    <mergeCell ref="C34:D34"/>
    <mergeCell ref="C27:D27"/>
    <mergeCell ref="C28:D28"/>
    <mergeCell ref="C31:D31"/>
    <mergeCell ref="C32:D32"/>
    <mergeCell ref="C14:D14"/>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6384" width="9.28125" style="2" customWidth="1"/>
  </cols>
  <sheetData>
    <row r="1" s="1" customFormat="1" ht="12.75" customHeight="1">
      <c r="L1" s="33" t="s">
        <v>51</v>
      </c>
    </row>
    <row r="2" s="1" customFormat="1" ht="15" customHeight="1"/>
    <row r="3" spans="1:12" s="1" customFormat="1" ht="20.25" customHeight="1">
      <c r="A3" s="149" t="s">
        <v>29</v>
      </c>
      <c r="B3" s="149"/>
      <c r="C3" s="149"/>
      <c r="D3" s="149"/>
      <c r="E3" s="149"/>
      <c r="F3" s="149"/>
      <c r="G3" s="149"/>
      <c r="H3" s="149"/>
      <c r="I3" s="149"/>
      <c r="J3" s="149"/>
      <c r="K3" s="149"/>
      <c r="L3" s="149"/>
    </row>
    <row r="4" ht="10.5" customHeight="1"/>
    <row r="5" spans="1:12" ht="11.25" customHeight="1">
      <c r="A5" s="138" t="s">
        <v>52</v>
      </c>
      <c r="B5" s="138"/>
      <c r="C5" s="138"/>
      <c r="D5" s="138"/>
      <c r="E5" s="138"/>
      <c r="F5" s="138"/>
      <c r="G5" s="138"/>
      <c r="H5" s="138"/>
      <c r="I5" s="138"/>
      <c r="J5" s="138"/>
      <c r="K5" s="138"/>
      <c r="L5" s="138"/>
    </row>
    <row r="6" spans="1:12" ht="11.25" customHeight="1">
      <c r="A6" s="139" t="s">
        <v>80</v>
      </c>
      <c r="B6" s="140"/>
      <c r="C6" s="140"/>
      <c r="D6" s="140"/>
      <c r="E6" s="140"/>
      <c r="F6" s="140"/>
      <c r="G6" s="140"/>
      <c r="H6" s="140"/>
      <c r="I6" s="140"/>
      <c r="J6" s="140"/>
      <c r="K6" s="140"/>
      <c r="L6" s="140"/>
    </row>
    <row r="7" spans="1:12" ht="11.25" customHeight="1">
      <c r="A7" s="139" t="s">
        <v>81</v>
      </c>
      <c r="B7" s="140"/>
      <c r="C7" s="140"/>
      <c r="D7" s="140"/>
      <c r="E7" s="140"/>
      <c r="F7" s="140"/>
      <c r="G7" s="140"/>
      <c r="H7" s="140"/>
      <c r="I7" s="140"/>
      <c r="J7" s="140"/>
      <c r="K7" s="140"/>
      <c r="L7" s="140"/>
    </row>
    <row r="8" spans="1:12" ht="11.25" customHeight="1">
      <c r="A8" s="39"/>
      <c r="B8" s="150" t="s">
        <v>47</v>
      </c>
      <c r="C8" s="150"/>
      <c r="D8" s="150"/>
      <c r="E8" s="150"/>
      <c r="F8" s="150"/>
      <c r="G8" s="39"/>
      <c r="H8" s="39"/>
      <c r="I8" s="39"/>
      <c r="J8" s="39"/>
      <c r="K8" s="39"/>
      <c r="L8" s="39"/>
    </row>
    <row r="9" spans="1:12" ht="15" customHeight="1">
      <c r="A9" s="18"/>
      <c r="B9" s="151" t="s">
        <v>0</v>
      </c>
      <c r="C9" s="152"/>
      <c r="D9" s="152"/>
      <c r="E9" s="51"/>
      <c r="F9" s="52" t="s">
        <v>28</v>
      </c>
      <c r="G9" s="53" t="s">
        <v>2</v>
      </c>
      <c r="H9" s="53" t="s">
        <v>3</v>
      </c>
      <c r="I9" s="53" t="s">
        <v>4</v>
      </c>
      <c r="J9" s="53" t="s">
        <v>50</v>
      </c>
      <c r="K9" s="53" t="s">
        <v>8</v>
      </c>
      <c r="L9" s="54" t="s">
        <v>9</v>
      </c>
    </row>
    <row r="10" spans="1:12" s="1" customFormat="1" ht="11.25" customHeight="1">
      <c r="A10" s="43"/>
      <c r="B10" s="153"/>
      <c r="C10" s="154"/>
      <c r="D10" s="154"/>
      <c r="E10" s="44"/>
      <c r="F10" s="45"/>
      <c r="G10" s="46"/>
      <c r="H10" s="155" t="s">
        <v>10</v>
      </c>
      <c r="I10" s="155"/>
      <c r="J10" s="155"/>
      <c r="K10" s="46"/>
      <c r="L10" s="46"/>
    </row>
    <row r="11" spans="1:12" s="5" customFormat="1" ht="9.75" customHeight="1">
      <c r="A11" s="6"/>
      <c r="B11" s="144" t="s">
        <v>1</v>
      </c>
      <c r="C11" s="148"/>
      <c r="D11" s="148"/>
      <c r="E11" s="13"/>
      <c r="F11" s="37">
        <v>3050927</v>
      </c>
      <c r="G11" s="38">
        <v>1737967</v>
      </c>
      <c r="H11" s="38">
        <v>919539</v>
      </c>
      <c r="I11" s="38">
        <v>272525</v>
      </c>
      <c r="J11" s="38">
        <v>64135</v>
      </c>
      <c r="K11" s="38">
        <v>55273</v>
      </c>
      <c r="L11" s="38">
        <v>1488</v>
      </c>
    </row>
    <row r="12" spans="1:12" s="1" customFormat="1" ht="9.75" customHeight="1">
      <c r="A12" s="7"/>
      <c r="B12" s="146" t="s">
        <v>11</v>
      </c>
      <c r="C12" s="143"/>
      <c r="D12" s="143"/>
      <c r="E12" s="9"/>
      <c r="F12" s="22"/>
      <c r="G12" s="55"/>
      <c r="H12" s="55"/>
      <c r="I12" s="14"/>
      <c r="J12" s="14"/>
      <c r="K12" s="14"/>
      <c r="L12" s="14"/>
    </row>
    <row r="13" spans="1:12" s="1" customFormat="1" ht="9.75" customHeight="1">
      <c r="A13" s="7"/>
      <c r="B13" s="7"/>
      <c r="C13" s="142" t="s">
        <v>12</v>
      </c>
      <c r="D13" s="143"/>
      <c r="E13" s="9"/>
      <c r="F13" s="22">
        <v>3155</v>
      </c>
      <c r="G13" s="23">
        <v>806</v>
      </c>
      <c r="H13" s="23">
        <v>518</v>
      </c>
      <c r="I13" s="23">
        <v>266</v>
      </c>
      <c r="J13" s="23">
        <v>96</v>
      </c>
      <c r="K13" s="23">
        <v>1469</v>
      </c>
      <c r="L13" s="23">
        <v>0</v>
      </c>
    </row>
    <row r="14" spans="1:12" s="1" customFormat="1" ht="9.75" customHeight="1">
      <c r="A14" s="7"/>
      <c r="B14" s="7"/>
      <c r="C14" s="142" t="s">
        <v>13</v>
      </c>
      <c r="D14" s="143"/>
      <c r="E14" s="9"/>
      <c r="F14" s="22">
        <v>2934136</v>
      </c>
      <c r="G14" s="23">
        <v>1681659</v>
      </c>
      <c r="H14" s="23">
        <v>875255</v>
      </c>
      <c r="I14" s="23">
        <v>268462</v>
      </c>
      <c r="J14" s="23">
        <v>61038</v>
      </c>
      <c r="K14" s="23">
        <v>46234</v>
      </c>
      <c r="L14" s="23">
        <v>1488</v>
      </c>
    </row>
    <row r="15" spans="1:12" s="1" customFormat="1" ht="9.75" customHeight="1">
      <c r="A15" s="7"/>
      <c r="B15" s="7"/>
      <c r="C15" s="142" t="s">
        <v>24</v>
      </c>
      <c r="D15" s="143"/>
      <c r="E15" s="9"/>
      <c r="F15" s="22">
        <v>113646</v>
      </c>
      <c r="G15" s="23">
        <v>55502</v>
      </c>
      <c r="H15" s="23">
        <v>43766</v>
      </c>
      <c r="I15" s="23">
        <v>3797</v>
      </c>
      <c r="J15" s="23">
        <v>3001</v>
      </c>
      <c r="K15" s="23">
        <v>7570</v>
      </c>
      <c r="L15" s="23">
        <v>0</v>
      </c>
    </row>
    <row r="16" spans="1:12" s="1" customFormat="1" ht="9.75" customHeight="1">
      <c r="A16" s="7"/>
      <c r="B16" s="7"/>
      <c r="C16" s="141" t="s">
        <v>15</v>
      </c>
      <c r="D16" s="141"/>
      <c r="E16" s="9"/>
      <c r="F16" s="22"/>
      <c r="G16" s="40"/>
      <c r="H16" s="40"/>
      <c r="I16" s="40"/>
      <c r="J16" s="40"/>
      <c r="K16" s="40"/>
      <c r="L16" s="40"/>
    </row>
    <row r="17" spans="1:12" s="1" customFormat="1" ht="9.75" customHeight="1">
      <c r="A17" s="7"/>
      <c r="B17" s="7"/>
      <c r="C17" s="142" t="s">
        <v>16</v>
      </c>
      <c r="D17" s="143"/>
      <c r="E17" s="9"/>
      <c r="F17" s="22">
        <v>23778</v>
      </c>
      <c r="G17" s="23">
        <v>4333</v>
      </c>
      <c r="H17" s="23">
        <v>5280</v>
      </c>
      <c r="I17" s="23">
        <v>8744</v>
      </c>
      <c r="J17" s="23">
        <v>5421</v>
      </c>
      <c r="K17" s="23">
        <v>0</v>
      </c>
      <c r="L17" s="23">
        <v>0</v>
      </c>
    </row>
    <row r="18" spans="1:12" s="1" customFormat="1" ht="9.75" customHeight="1">
      <c r="A18" s="7"/>
      <c r="B18" s="7"/>
      <c r="C18" s="7"/>
      <c r="D18" s="10" t="s">
        <v>25</v>
      </c>
      <c r="E18" s="9"/>
      <c r="F18" s="22">
        <v>69</v>
      </c>
      <c r="G18" s="23">
        <v>11</v>
      </c>
      <c r="H18" s="23">
        <v>0</v>
      </c>
      <c r="I18" s="23">
        <v>58</v>
      </c>
      <c r="J18" s="23">
        <v>0</v>
      </c>
      <c r="K18" s="23">
        <v>0</v>
      </c>
      <c r="L18" s="23">
        <v>0</v>
      </c>
    </row>
    <row r="19" spans="1:12" s="1" customFormat="1" ht="9.75" customHeight="1">
      <c r="A19" s="7"/>
      <c r="B19" s="7"/>
      <c r="C19" s="7"/>
      <c r="D19" s="10" t="s">
        <v>13</v>
      </c>
      <c r="E19" s="9"/>
      <c r="F19" s="22">
        <v>20767</v>
      </c>
      <c r="G19" s="23">
        <v>3769</v>
      </c>
      <c r="H19" s="23">
        <v>4886</v>
      </c>
      <c r="I19" s="23">
        <v>8098</v>
      </c>
      <c r="J19" s="23">
        <v>4014</v>
      </c>
      <c r="K19" s="23">
        <v>0</v>
      </c>
      <c r="L19" s="23">
        <v>0</v>
      </c>
    </row>
    <row r="20" spans="1:12" s="1" customFormat="1" ht="9.75" customHeight="1">
      <c r="A20" s="7"/>
      <c r="B20" s="7"/>
      <c r="C20" s="7"/>
      <c r="D20" s="10" t="s">
        <v>14</v>
      </c>
      <c r="E20" s="9"/>
      <c r="F20" s="22">
        <v>2942</v>
      </c>
      <c r="G20" s="23">
        <v>553</v>
      </c>
      <c r="H20" s="23">
        <v>394</v>
      </c>
      <c r="I20" s="23">
        <v>588</v>
      </c>
      <c r="J20" s="23">
        <v>1407</v>
      </c>
      <c r="K20" s="23">
        <v>0</v>
      </c>
      <c r="L20" s="23">
        <v>0</v>
      </c>
    </row>
    <row r="21" spans="1:12" s="1" customFormat="1" ht="9.75" customHeight="1">
      <c r="A21" s="7"/>
      <c r="B21" s="146" t="s">
        <v>17</v>
      </c>
      <c r="C21" s="143"/>
      <c r="D21" s="143"/>
      <c r="E21" s="9"/>
      <c r="F21" s="22"/>
      <c r="G21" s="40"/>
      <c r="H21" s="40"/>
      <c r="I21" s="40"/>
      <c r="J21" s="40"/>
      <c r="K21" s="40"/>
      <c r="L21" s="40"/>
    </row>
    <row r="22" spans="1:12" s="1" customFormat="1" ht="9.75" customHeight="1">
      <c r="A22" s="7"/>
      <c r="B22" s="7"/>
      <c r="C22" s="142" t="s">
        <v>18</v>
      </c>
      <c r="D22" s="143"/>
      <c r="E22" s="9"/>
      <c r="F22" s="56">
        <v>2643424</v>
      </c>
      <c r="G22" s="23">
        <v>1500621</v>
      </c>
      <c r="H22" s="57">
        <v>793663</v>
      </c>
      <c r="I22" s="23">
        <v>236630</v>
      </c>
      <c r="J22" s="23">
        <v>55749</v>
      </c>
      <c r="K22" s="23">
        <v>55273</v>
      </c>
      <c r="L22" s="23">
        <v>1488</v>
      </c>
    </row>
    <row r="23" spans="1:12" s="1" customFormat="1" ht="9.75" customHeight="1">
      <c r="A23" s="7"/>
      <c r="B23" s="7"/>
      <c r="C23" s="142" t="s">
        <v>19</v>
      </c>
      <c r="D23" s="143"/>
      <c r="E23" s="9"/>
      <c r="F23" s="22">
        <v>404629</v>
      </c>
      <c r="G23" s="23">
        <v>237346</v>
      </c>
      <c r="H23" s="23">
        <v>125876</v>
      </c>
      <c r="I23" s="23">
        <v>35895</v>
      </c>
      <c r="J23" s="23">
        <v>5512</v>
      </c>
      <c r="K23" s="23">
        <v>0</v>
      </c>
      <c r="L23" s="23">
        <v>0</v>
      </c>
    </row>
    <row r="24" spans="1:12" s="1" customFormat="1" ht="9.75" customHeight="1">
      <c r="A24" s="7"/>
      <c r="B24" s="7"/>
      <c r="C24" s="142" t="s">
        <v>26</v>
      </c>
      <c r="D24" s="143"/>
      <c r="E24" s="9"/>
      <c r="F24" s="22">
        <v>2874</v>
      </c>
      <c r="G24" s="23">
        <v>0</v>
      </c>
      <c r="H24" s="23">
        <v>0</v>
      </c>
      <c r="I24" s="23">
        <v>0</v>
      </c>
      <c r="J24" s="23">
        <v>2874</v>
      </c>
      <c r="K24" s="23">
        <v>0</v>
      </c>
      <c r="L24" s="23">
        <v>0</v>
      </c>
    </row>
    <row r="25" spans="1:12" s="1" customFormat="1" ht="9.75" customHeight="1">
      <c r="A25" s="7"/>
      <c r="B25" s="7"/>
      <c r="C25" s="141" t="s">
        <v>15</v>
      </c>
      <c r="D25" s="141"/>
      <c r="E25" s="9"/>
      <c r="F25" s="22"/>
      <c r="G25" s="40"/>
      <c r="H25" s="40"/>
      <c r="I25" s="40"/>
      <c r="J25" s="40"/>
      <c r="K25" s="40"/>
      <c r="L25" s="40"/>
    </row>
    <row r="26" spans="1:12" s="1" customFormat="1" ht="9.75" customHeight="1">
      <c r="A26" s="7"/>
      <c r="B26" s="7"/>
      <c r="C26" s="142" t="s">
        <v>18</v>
      </c>
      <c r="D26" s="143"/>
      <c r="E26" s="9"/>
      <c r="F26" s="22">
        <v>16711</v>
      </c>
      <c r="G26" s="23">
        <v>2835</v>
      </c>
      <c r="H26" s="23">
        <v>3295</v>
      </c>
      <c r="I26" s="23">
        <v>7237</v>
      </c>
      <c r="J26" s="23">
        <v>3344</v>
      </c>
      <c r="K26" s="23">
        <v>0</v>
      </c>
      <c r="L26" s="23">
        <v>0</v>
      </c>
    </row>
    <row r="27" spans="1:12" s="1" customFormat="1" ht="9.75" customHeight="1">
      <c r="A27" s="7"/>
      <c r="B27" s="7"/>
      <c r="C27" s="142" t="s">
        <v>19</v>
      </c>
      <c r="D27" s="143"/>
      <c r="E27" s="9"/>
      <c r="F27" s="22">
        <v>3208</v>
      </c>
      <c r="G27" s="23">
        <v>415</v>
      </c>
      <c r="H27" s="23">
        <v>621</v>
      </c>
      <c r="I27" s="23">
        <v>1507</v>
      </c>
      <c r="J27" s="23">
        <v>665</v>
      </c>
      <c r="K27" s="23">
        <v>0</v>
      </c>
      <c r="L27" s="23">
        <v>0</v>
      </c>
    </row>
    <row r="28" spans="1:12" s="1" customFormat="1" ht="9.75" customHeight="1">
      <c r="A28" s="7"/>
      <c r="B28" s="7"/>
      <c r="C28" s="142" t="s">
        <v>20</v>
      </c>
      <c r="D28" s="143"/>
      <c r="E28" s="9"/>
      <c r="F28" s="22">
        <v>3859</v>
      </c>
      <c r="G28" s="23">
        <v>1083</v>
      </c>
      <c r="H28" s="23">
        <v>1364</v>
      </c>
      <c r="I28" s="23">
        <v>0</v>
      </c>
      <c r="J28" s="23">
        <v>1412</v>
      </c>
      <c r="K28" s="23">
        <v>0</v>
      </c>
      <c r="L28" s="23">
        <v>0</v>
      </c>
    </row>
    <row r="29" spans="1:12" s="1" customFormat="1" ht="9.75" customHeight="1">
      <c r="A29" s="7"/>
      <c r="B29" s="7"/>
      <c r="C29" s="7"/>
      <c r="D29" s="47"/>
      <c r="E29" s="47"/>
      <c r="F29" s="22"/>
      <c r="G29" s="48"/>
      <c r="H29" s="144" t="s">
        <v>30</v>
      </c>
      <c r="I29" s="144"/>
      <c r="J29" s="144"/>
      <c r="K29" s="48"/>
      <c r="L29" s="48"/>
    </row>
    <row r="30" spans="1:12" s="5" customFormat="1" ht="9.75" customHeight="1">
      <c r="A30" s="11"/>
      <c r="B30" s="144" t="s">
        <v>1</v>
      </c>
      <c r="C30" s="145"/>
      <c r="D30" s="145"/>
      <c r="E30" s="13"/>
      <c r="F30" s="37">
        <v>5487093</v>
      </c>
      <c r="G30" s="38">
        <v>2956964</v>
      </c>
      <c r="H30" s="38">
        <v>1903073</v>
      </c>
      <c r="I30" s="38">
        <v>415204</v>
      </c>
      <c r="J30" s="38">
        <v>97523</v>
      </c>
      <c r="K30" s="38">
        <v>114329</v>
      </c>
      <c r="L30" s="38">
        <v>0</v>
      </c>
    </row>
    <row r="31" spans="1:12" s="1" customFormat="1" ht="9.75" customHeight="1">
      <c r="A31" s="7"/>
      <c r="B31" s="7"/>
      <c r="C31" s="142" t="s">
        <v>21</v>
      </c>
      <c r="D31" s="143"/>
      <c r="E31" s="9"/>
      <c r="F31" s="22">
        <v>2750926</v>
      </c>
      <c r="G31" s="23">
        <v>1464173</v>
      </c>
      <c r="H31" s="23">
        <v>1009005</v>
      </c>
      <c r="I31" s="23">
        <v>198550</v>
      </c>
      <c r="J31" s="23">
        <v>32965</v>
      </c>
      <c r="K31" s="23">
        <v>46233</v>
      </c>
      <c r="L31" s="23">
        <v>0</v>
      </c>
    </row>
    <row r="32" spans="1:12" s="1" customFormat="1" ht="9.75" customHeight="1">
      <c r="A32" s="7"/>
      <c r="B32" s="7"/>
      <c r="C32" s="142" t="s">
        <v>27</v>
      </c>
      <c r="D32" s="143"/>
      <c r="E32" s="9"/>
      <c r="F32" s="22">
        <v>2736167</v>
      </c>
      <c r="G32" s="23">
        <v>1492791</v>
      </c>
      <c r="H32" s="23">
        <v>894068</v>
      </c>
      <c r="I32" s="23">
        <v>216654</v>
      </c>
      <c r="J32" s="23">
        <v>64558</v>
      </c>
      <c r="K32" s="23">
        <v>68096</v>
      </c>
      <c r="L32" s="23">
        <v>0</v>
      </c>
    </row>
    <row r="33" spans="1:12" s="1" customFormat="1" ht="9.75" customHeight="1">
      <c r="A33" s="7"/>
      <c r="B33" s="7"/>
      <c r="C33" s="141" t="s">
        <v>15</v>
      </c>
      <c r="D33" s="141"/>
      <c r="E33" s="9"/>
      <c r="F33" s="22"/>
      <c r="G33" s="40"/>
      <c r="H33" s="40"/>
      <c r="I33" s="40"/>
      <c r="J33" s="40"/>
      <c r="K33" s="40"/>
      <c r="L33" s="40"/>
    </row>
    <row r="34" spans="1:12" s="1" customFormat="1" ht="9.75" customHeight="1">
      <c r="A34" s="7"/>
      <c r="B34" s="7"/>
      <c r="C34" s="142" t="s">
        <v>16</v>
      </c>
      <c r="D34" s="143"/>
      <c r="E34" s="9"/>
      <c r="F34" s="22">
        <v>110141</v>
      </c>
      <c r="G34" s="23">
        <v>33280</v>
      </c>
      <c r="H34" s="23">
        <v>16528</v>
      </c>
      <c r="I34" s="23">
        <v>39983</v>
      </c>
      <c r="J34" s="23">
        <v>20350</v>
      </c>
      <c r="K34" s="23">
        <v>0</v>
      </c>
      <c r="L34" s="23">
        <v>0</v>
      </c>
    </row>
    <row r="35" spans="1:12" s="1" customFormat="1" ht="9.75" customHeight="1">
      <c r="A35" s="7"/>
      <c r="B35" s="7"/>
      <c r="C35" s="7"/>
      <c r="D35" s="8" t="s">
        <v>21</v>
      </c>
      <c r="E35" s="9"/>
      <c r="F35" s="22">
        <v>41816</v>
      </c>
      <c r="G35" s="23">
        <v>4760</v>
      </c>
      <c r="H35" s="23">
        <v>1840</v>
      </c>
      <c r="I35" s="23">
        <v>21154</v>
      </c>
      <c r="J35" s="23">
        <v>14062</v>
      </c>
      <c r="K35" s="23">
        <v>0</v>
      </c>
      <c r="L35" s="23">
        <v>0</v>
      </c>
    </row>
    <row r="36" spans="1:12" s="1" customFormat="1" ht="10.5" customHeight="1">
      <c r="A36" s="19"/>
      <c r="B36" s="19"/>
      <c r="C36" s="19"/>
      <c r="D36" s="20" t="s">
        <v>22</v>
      </c>
      <c r="E36" s="21"/>
      <c r="F36" s="24">
        <v>68325</v>
      </c>
      <c r="G36" s="25">
        <v>28520</v>
      </c>
      <c r="H36" s="25">
        <v>14688</v>
      </c>
      <c r="I36" s="25">
        <v>18829</v>
      </c>
      <c r="J36" s="25">
        <v>6288</v>
      </c>
      <c r="K36" s="25">
        <v>0</v>
      </c>
      <c r="L36" s="25">
        <v>0</v>
      </c>
    </row>
    <row r="37" spans="1:12" ht="11.25" customHeight="1">
      <c r="A37" s="18"/>
      <c r="B37" s="147" t="s">
        <v>23</v>
      </c>
      <c r="C37" s="147"/>
      <c r="D37" s="147"/>
      <c r="E37" s="147"/>
      <c r="F37" s="147"/>
      <c r="G37" s="18"/>
      <c r="H37" s="18"/>
      <c r="I37" s="18"/>
      <c r="J37" s="18"/>
      <c r="K37" s="18"/>
      <c r="L37" s="18"/>
    </row>
    <row r="38" spans="1:12" ht="10.5">
      <c r="A38" s="18"/>
      <c r="B38" s="18"/>
      <c r="C38" s="18"/>
      <c r="D38" s="18"/>
      <c r="E38" s="18"/>
      <c r="F38" s="18"/>
      <c r="G38" s="49"/>
      <c r="H38" s="49"/>
      <c r="I38" s="49"/>
      <c r="J38" s="49"/>
      <c r="K38" s="49"/>
      <c r="L38" s="49"/>
    </row>
    <row r="39" spans="7:12" ht="10.5">
      <c r="G39" s="50"/>
      <c r="H39" s="50"/>
      <c r="I39" s="50"/>
      <c r="J39" s="50"/>
      <c r="K39" s="50"/>
      <c r="L39" s="50"/>
    </row>
  </sheetData>
  <sheetProtection/>
  <mergeCells count="30">
    <mergeCell ref="B37:F37"/>
    <mergeCell ref="C17:D17"/>
    <mergeCell ref="B11:D11"/>
    <mergeCell ref="A3:L3"/>
    <mergeCell ref="B8:F8"/>
    <mergeCell ref="B9:D9"/>
    <mergeCell ref="B10:D10"/>
    <mergeCell ref="H10:J10"/>
    <mergeCell ref="B12:D12"/>
    <mergeCell ref="C13:D13"/>
    <mergeCell ref="C15:D15"/>
    <mergeCell ref="H29:J29"/>
    <mergeCell ref="B30:D30"/>
    <mergeCell ref="C25:D25"/>
    <mergeCell ref="C26:D26"/>
    <mergeCell ref="B21:D21"/>
    <mergeCell ref="C22:D22"/>
    <mergeCell ref="C23:D23"/>
    <mergeCell ref="C24:D24"/>
    <mergeCell ref="C16:D16"/>
    <mergeCell ref="A5:L5"/>
    <mergeCell ref="A6:L6"/>
    <mergeCell ref="A7:L7"/>
    <mergeCell ref="C33:D33"/>
    <mergeCell ref="C34:D34"/>
    <mergeCell ref="C27:D27"/>
    <mergeCell ref="C28:D28"/>
    <mergeCell ref="C31:D31"/>
    <mergeCell ref="C32:D32"/>
    <mergeCell ref="C14:D14"/>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L39"/>
  <sheetViews>
    <sheetView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4.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6384" width="9.28125" style="2" customWidth="1"/>
  </cols>
  <sheetData>
    <row r="1" s="1" customFormat="1" ht="12.75" customHeight="1">
      <c r="L1" s="33" t="s">
        <v>48</v>
      </c>
    </row>
    <row r="2" s="1" customFormat="1" ht="15" customHeight="1"/>
    <row r="3" spans="1:12" s="1" customFormat="1" ht="20.25" customHeight="1">
      <c r="A3" s="149" t="s">
        <v>29</v>
      </c>
      <c r="B3" s="149"/>
      <c r="C3" s="149"/>
      <c r="D3" s="149"/>
      <c r="E3" s="149"/>
      <c r="F3" s="149"/>
      <c r="G3" s="149"/>
      <c r="H3" s="149"/>
      <c r="I3" s="149"/>
      <c r="J3" s="149"/>
      <c r="K3" s="149"/>
      <c r="L3" s="149"/>
    </row>
    <row r="4" ht="11.25" customHeight="1"/>
    <row r="5" spans="1:12" ht="11.25" customHeight="1">
      <c r="A5" s="138" t="s">
        <v>49</v>
      </c>
      <c r="B5" s="138"/>
      <c r="C5" s="138"/>
      <c r="D5" s="138"/>
      <c r="E5" s="138"/>
      <c r="F5" s="138"/>
      <c r="G5" s="138"/>
      <c r="H5" s="138"/>
      <c r="I5" s="138"/>
      <c r="J5" s="138"/>
      <c r="K5" s="138"/>
      <c r="L5" s="138"/>
    </row>
    <row r="6" spans="1:12" ht="11.25" customHeight="1">
      <c r="A6" s="139" t="s">
        <v>82</v>
      </c>
      <c r="B6" s="140"/>
      <c r="C6" s="140"/>
      <c r="D6" s="140"/>
      <c r="E6" s="140"/>
      <c r="F6" s="140"/>
      <c r="G6" s="140"/>
      <c r="H6" s="140"/>
      <c r="I6" s="140"/>
      <c r="J6" s="140"/>
      <c r="K6" s="140"/>
      <c r="L6" s="140"/>
    </row>
    <row r="7" spans="1:12" ht="11.25" customHeight="1">
      <c r="A7" s="139" t="s">
        <v>81</v>
      </c>
      <c r="B7" s="140"/>
      <c r="C7" s="140"/>
      <c r="D7" s="140"/>
      <c r="E7" s="140"/>
      <c r="F7" s="140"/>
      <c r="G7" s="140"/>
      <c r="H7" s="140"/>
      <c r="I7" s="140"/>
      <c r="J7" s="140"/>
      <c r="K7" s="140"/>
      <c r="L7" s="140"/>
    </row>
    <row r="8" spans="1:12" ht="11.25" customHeight="1">
      <c r="A8" s="39"/>
      <c r="B8" s="150" t="s">
        <v>47</v>
      </c>
      <c r="C8" s="150"/>
      <c r="D8" s="150"/>
      <c r="E8" s="150"/>
      <c r="F8" s="150"/>
      <c r="G8" s="39"/>
      <c r="H8" s="39"/>
      <c r="I8" s="39"/>
      <c r="J8" s="39"/>
      <c r="K8" s="39"/>
      <c r="L8" s="39"/>
    </row>
    <row r="9" spans="1:12" ht="15" customHeight="1">
      <c r="A9" s="18"/>
      <c r="B9" s="151" t="s">
        <v>0</v>
      </c>
      <c r="C9" s="152"/>
      <c r="D9" s="152"/>
      <c r="E9" s="51"/>
      <c r="F9" s="52" t="s">
        <v>28</v>
      </c>
      <c r="G9" s="53" t="s">
        <v>2</v>
      </c>
      <c r="H9" s="53" t="s">
        <v>3</v>
      </c>
      <c r="I9" s="53" t="s">
        <v>4</v>
      </c>
      <c r="J9" s="53" t="s">
        <v>50</v>
      </c>
      <c r="K9" s="53" t="s">
        <v>8</v>
      </c>
      <c r="L9" s="54" t="s">
        <v>9</v>
      </c>
    </row>
    <row r="10" spans="1:12" s="1" customFormat="1" ht="11.25" customHeight="1">
      <c r="A10" s="43"/>
      <c r="B10" s="153"/>
      <c r="C10" s="154"/>
      <c r="D10" s="154"/>
      <c r="E10" s="44"/>
      <c r="F10" s="45"/>
      <c r="G10" s="46"/>
      <c r="H10" s="155" t="s">
        <v>10</v>
      </c>
      <c r="I10" s="155"/>
      <c r="J10" s="155"/>
      <c r="K10" s="46"/>
      <c r="L10" s="46"/>
    </row>
    <row r="11" spans="1:12" s="5" customFormat="1" ht="9.75" customHeight="1">
      <c r="A11" s="6"/>
      <c r="B11" s="144" t="s">
        <v>1</v>
      </c>
      <c r="C11" s="148"/>
      <c r="D11" s="148"/>
      <c r="E11" s="13"/>
      <c r="F11" s="37">
        <v>3053439</v>
      </c>
      <c r="G11" s="38">
        <v>1738817</v>
      </c>
      <c r="H11" s="38">
        <v>915562</v>
      </c>
      <c r="I11" s="38">
        <v>278153</v>
      </c>
      <c r="J11" s="38">
        <v>64135</v>
      </c>
      <c r="K11" s="38">
        <v>55284</v>
      </c>
      <c r="L11" s="38">
        <v>1488</v>
      </c>
    </row>
    <row r="12" spans="1:12" s="1" customFormat="1" ht="9.75" customHeight="1">
      <c r="A12" s="7"/>
      <c r="B12" s="146" t="s">
        <v>11</v>
      </c>
      <c r="C12" s="143"/>
      <c r="D12" s="143"/>
      <c r="E12" s="9"/>
      <c r="F12" s="22"/>
      <c r="G12" s="55"/>
      <c r="H12" s="55"/>
      <c r="I12" s="14"/>
      <c r="J12" s="14"/>
      <c r="K12" s="14"/>
      <c r="L12" s="14"/>
    </row>
    <row r="13" spans="1:12" s="1" customFormat="1" ht="9.75" customHeight="1">
      <c r="A13" s="7"/>
      <c r="B13" s="7"/>
      <c r="C13" s="142" t="s">
        <v>12</v>
      </c>
      <c r="D13" s="143"/>
      <c r="E13" s="9"/>
      <c r="F13" s="22">
        <v>3265</v>
      </c>
      <c r="G13" s="23">
        <v>806</v>
      </c>
      <c r="H13" s="23">
        <v>583</v>
      </c>
      <c r="I13" s="23">
        <v>311</v>
      </c>
      <c r="J13" s="23">
        <v>96</v>
      </c>
      <c r="K13" s="23">
        <v>1469</v>
      </c>
      <c r="L13" s="23">
        <v>0</v>
      </c>
    </row>
    <row r="14" spans="1:12" s="1" customFormat="1" ht="9.75" customHeight="1">
      <c r="A14" s="7"/>
      <c r="B14" s="7"/>
      <c r="C14" s="142" t="s">
        <v>13</v>
      </c>
      <c r="D14" s="143"/>
      <c r="E14" s="9"/>
      <c r="F14" s="22">
        <v>2935527</v>
      </c>
      <c r="G14" s="23">
        <v>1682370</v>
      </c>
      <c r="H14" s="23">
        <v>870809</v>
      </c>
      <c r="I14" s="23">
        <v>273588</v>
      </c>
      <c r="J14" s="23">
        <v>61038</v>
      </c>
      <c r="K14" s="23">
        <v>46234</v>
      </c>
      <c r="L14" s="23">
        <v>1488</v>
      </c>
    </row>
    <row r="15" spans="1:12" s="1" customFormat="1" ht="9.75" customHeight="1">
      <c r="A15" s="7"/>
      <c r="B15" s="7"/>
      <c r="C15" s="142" t="s">
        <v>24</v>
      </c>
      <c r="D15" s="143"/>
      <c r="E15" s="9"/>
      <c r="F15" s="22">
        <v>114647</v>
      </c>
      <c r="G15" s="23">
        <v>55641</v>
      </c>
      <c r="H15" s="23">
        <v>44170</v>
      </c>
      <c r="I15" s="23">
        <v>4254</v>
      </c>
      <c r="J15" s="23">
        <v>3001</v>
      </c>
      <c r="K15" s="23">
        <v>7581</v>
      </c>
      <c r="L15" s="23">
        <v>0</v>
      </c>
    </row>
    <row r="16" spans="1:12" s="1" customFormat="1" ht="9.75" customHeight="1">
      <c r="A16" s="7"/>
      <c r="B16" s="7"/>
      <c r="C16" s="141" t="s">
        <v>15</v>
      </c>
      <c r="D16" s="141"/>
      <c r="E16" s="9"/>
      <c r="F16" s="22"/>
      <c r="G16" s="40"/>
      <c r="H16" s="40"/>
      <c r="I16" s="40"/>
      <c r="J16" s="40"/>
      <c r="K16" s="40"/>
      <c r="L16" s="40"/>
    </row>
    <row r="17" spans="1:12" s="1" customFormat="1" ht="9.75" customHeight="1">
      <c r="A17" s="7"/>
      <c r="B17" s="7"/>
      <c r="C17" s="142" t="s">
        <v>16</v>
      </c>
      <c r="D17" s="143"/>
      <c r="E17" s="9"/>
      <c r="F17" s="22">
        <v>23778</v>
      </c>
      <c r="G17" s="23">
        <v>4333</v>
      </c>
      <c r="H17" s="23">
        <v>5280</v>
      </c>
      <c r="I17" s="23">
        <v>8744</v>
      </c>
      <c r="J17" s="23">
        <v>5421</v>
      </c>
      <c r="K17" s="23">
        <v>0</v>
      </c>
      <c r="L17" s="23">
        <v>0</v>
      </c>
    </row>
    <row r="18" spans="1:12" s="1" customFormat="1" ht="9.75" customHeight="1">
      <c r="A18" s="7"/>
      <c r="B18" s="7"/>
      <c r="C18" s="7"/>
      <c r="D18" s="10" t="s">
        <v>25</v>
      </c>
      <c r="E18" s="9"/>
      <c r="F18" s="22">
        <v>69</v>
      </c>
      <c r="G18" s="23">
        <v>11</v>
      </c>
      <c r="H18" s="23">
        <v>0</v>
      </c>
      <c r="I18" s="23">
        <v>58</v>
      </c>
      <c r="J18" s="23">
        <v>0</v>
      </c>
      <c r="K18" s="23">
        <v>0</v>
      </c>
      <c r="L18" s="23">
        <v>0</v>
      </c>
    </row>
    <row r="19" spans="1:12" s="1" customFormat="1" ht="9.75" customHeight="1">
      <c r="A19" s="7"/>
      <c r="B19" s="7"/>
      <c r="C19" s="7"/>
      <c r="D19" s="10" t="s">
        <v>13</v>
      </c>
      <c r="E19" s="9"/>
      <c r="F19" s="22">
        <v>20767</v>
      </c>
      <c r="G19" s="23">
        <v>3769</v>
      </c>
      <c r="H19" s="23">
        <v>4886</v>
      </c>
      <c r="I19" s="23">
        <v>8098</v>
      </c>
      <c r="J19" s="23">
        <v>4014</v>
      </c>
      <c r="K19" s="23">
        <v>0</v>
      </c>
      <c r="L19" s="23">
        <v>0</v>
      </c>
    </row>
    <row r="20" spans="1:12" s="1" customFormat="1" ht="9.75" customHeight="1">
      <c r="A20" s="7"/>
      <c r="B20" s="7"/>
      <c r="C20" s="7"/>
      <c r="D20" s="10" t="s">
        <v>14</v>
      </c>
      <c r="E20" s="9"/>
      <c r="F20" s="22">
        <v>2942</v>
      </c>
      <c r="G20" s="23">
        <v>553</v>
      </c>
      <c r="H20" s="23">
        <v>394</v>
      </c>
      <c r="I20" s="23">
        <v>588</v>
      </c>
      <c r="J20" s="23">
        <v>1407</v>
      </c>
      <c r="K20" s="23">
        <v>0</v>
      </c>
      <c r="L20" s="23">
        <v>0</v>
      </c>
    </row>
    <row r="21" spans="1:12" s="1" customFormat="1" ht="9.75" customHeight="1">
      <c r="A21" s="7"/>
      <c r="B21" s="146" t="s">
        <v>17</v>
      </c>
      <c r="C21" s="143"/>
      <c r="D21" s="143"/>
      <c r="E21" s="9"/>
      <c r="F21" s="22"/>
      <c r="G21" s="40"/>
      <c r="H21" s="40"/>
      <c r="I21" s="40"/>
      <c r="J21" s="40"/>
      <c r="K21" s="40"/>
      <c r="L21" s="40"/>
    </row>
    <row r="22" spans="1:12" s="1" customFormat="1" ht="9.75" customHeight="1">
      <c r="A22" s="7"/>
      <c r="B22" s="7"/>
      <c r="C22" s="142" t="s">
        <v>18</v>
      </c>
      <c r="D22" s="143"/>
      <c r="E22" s="9"/>
      <c r="F22" s="22">
        <v>2645744</v>
      </c>
      <c r="G22" s="23">
        <v>1501757</v>
      </c>
      <c r="H22" s="23">
        <v>790436</v>
      </c>
      <c r="I22" s="23">
        <v>241030</v>
      </c>
      <c r="J22" s="23">
        <v>55749</v>
      </c>
      <c r="K22" s="23">
        <v>55284</v>
      </c>
      <c r="L22" s="23">
        <v>1488</v>
      </c>
    </row>
    <row r="23" spans="1:12" s="1" customFormat="1" ht="9.75" customHeight="1">
      <c r="A23" s="7"/>
      <c r="B23" s="7"/>
      <c r="C23" s="142" t="s">
        <v>19</v>
      </c>
      <c r="D23" s="143"/>
      <c r="E23" s="9"/>
      <c r="F23" s="22">
        <v>404821</v>
      </c>
      <c r="G23" s="23">
        <v>237060</v>
      </c>
      <c r="H23" s="23">
        <v>125126</v>
      </c>
      <c r="I23" s="23">
        <v>37123</v>
      </c>
      <c r="J23" s="23">
        <v>5512</v>
      </c>
      <c r="K23" s="23">
        <v>0</v>
      </c>
      <c r="L23" s="23">
        <v>0</v>
      </c>
    </row>
    <row r="24" spans="1:12" s="1" customFormat="1" ht="9.75" customHeight="1">
      <c r="A24" s="7"/>
      <c r="B24" s="7"/>
      <c r="C24" s="142" t="s">
        <v>26</v>
      </c>
      <c r="D24" s="143"/>
      <c r="E24" s="9"/>
      <c r="F24" s="22">
        <v>2874</v>
      </c>
      <c r="G24" s="23">
        <v>0</v>
      </c>
      <c r="H24" s="23">
        <v>0</v>
      </c>
      <c r="I24" s="23">
        <v>0</v>
      </c>
      <c r="J24" s="23">
        <v>2874</v>
      </c>
      <c r="K24" s="23">
        <v>0</v>
      </c>
      <c r="L24" s="23">
        <v>0</v>
      </c>
    </row>
    <row r="25" spans="1:12" s="1" customFormat="1" ht="9.75" customHeight="1">
      <c r="A25" s="7"/>
      <c r="B25" s="7"/>
      <c r="C25" s="141" t="s">
        <v>15</v>
      </c>
      <c r="D25" s="141"/>
      <c r="E25" s="9"/>
      <c r="F25" s="22"/>
      <c r="G25" s="40"/>
      <c r="H25" s="40"/>
      <c r="I25" s="40"/>
      <c r="J25" s="40"/>
      <c r="K25" s="40"/>
      <c r="L25" s="40"/>
    </row>
    <row r="26" spans="1:12" s="1" customFormat="1" ht="9.75" customHeight="1">
      <c r="A26" s="7"/>
      <c r="B26" s="7"/>
      <c r="C26" s="142" t="s">
        <v>18</v>
      </c>
      <c r="D26" s="143"/>
      <c r="E26" s="9"/>
      <c r="F26" s="22">
        <v>16711</v>
      </c>
      <c r="G26" s="23">
        <v>2835</v>
      </c>
      <c r="H26" s="23">
        <v>3295</v>
      </c>
      <c r="I26" s="23">
        <v>7237</v>
      </c>
      <c r="J26" s="23">
        <v>3344</v>
      </c>
      <c r="K26" s="23">
        <v>0</v>
      </c>
      <c r="L26" s="23">
        <v>0</v>
      </c>
    </row>
    <row r="27" spans="1:12" s="1" customFormat="1" ht="9.75" customHeight="1">
      <c r="A27" s="7"/>
      <c r="B27" s="7"/>
      <c r="C27" s="142" t="s">
        <v>19</v>
      </c>
      <c r="D27" s="143"/>
      <c r="E27" s="9"/>
      <c r="F27" s="22">
        <v>3208</v>
      </c>
      <c r="G27" s="23">
        <v>415</v>
      </c>
      <c r="H27" s="23">
        <v>621</v>
      </c>
      <c r="I27" s="23">
        <v>1507</v>
      </c>
      <c r="J27" s="23">
        <v>665</v>
      </c>
      <c r="K27" s="23">
        <v>0</v>
      </c>
      <c r="L27" s="23">
        <v>0</v>
      </c>
    </row>
    <row r="28" spans="1:12" s="1" customFormat="1" ht="9.75" customHeight="1">
      <c r="A28" s="7"/>
      <c r="B28" s="7"/>
      <c r="C28" s="142" t="s">
        <v>20</v>
      </c>
      <c r="D28" s="143"/>
      <c r="E28" s="9"/>
      <c r="F28" s="22">
        <v>3859</v>
      </c>
      <c r="G28" s="23">
        <v>1083</v>
      </c>
      <c r="H28" s="23">
        <v>1364</v>
      </c>
      <c r="I28" s="23">
        <v>0</v>
      </c>
      <c r="J28" s="23">
        <v>1412</v>
      </c>
      <c r="K28" s="23">
        <v>0</v>
      </c>
      <c r="L28" s="23">
        <v>0</v>
      </c>
    </row>
    <row r="29" spans="1:12" s="1" customFormat="1" ht="9.75" customHeight="1">
      <c r="A29" s="7"/>
      <c r="B29" s="7"/>
      <c r="C29" s="7"/>
      <c r="D29" s="47"/>
      <c r="E29" s="47"/>
      <c r="F29" s="22"/>
      <c r="G29" s="48"/>
      <c r="H29" s="144" t="s">
        <v>30</v>
      </c>
      <c r="I29" s="144"/>
      <c r="J29" s="144"/>
      <c r="K29" s="48"/>
      <c r="L29" s="48"/>
    </row>
    <row r="30" spans="1:12" s="5" customFormat="1" ht="9.75" customHeight="1">
      <c r="A30" s="11"/>
      <c r="B30" s="144" t="s">
        <v>1</v>
      </c>
      <c r="C30" s="145"/>
      <c r="D30" s="145"/>
      <c r="E30" s="13"/>
      <c r="F30" s="37">
        <v>5493397</v>
      </c>
      <c r="G30" s="38">
        <v>2944612</v>
      </c>
      <c r="H30" s="38">
        <v>1904689</v>
      </c>
      <c r="I30" s="38">
        <v>432364</v>
      </c>
      <c r="J30" s="38">
        <v>97523</v>
      </c>
      <c r="K30" s="38">
        <v>114209</v>
      </c>
      <c r="L30" s="38">
        <v>0</v>
      </c>
    </row>
    <row r="31" spans="1:12" s="1" customFormat="1" ht="9.75" customHeight="1">
      <c r="A31" s="7"/>
      <c r="B31" s="7"/>
      <c r="C31" s="142" t="s">
        <v>21</v>
      </c>
      <c r="D31" s="143"/>
      <c r="E31" s="9"/>
      <c r="F31" s="22">
        <v>2768830</v>
      </c>
      <c r="G31" s="23">
        <v>1460426</v>
      </c>
      <c r="H31" s="23">
        <v>1019940</v>
      </c>
      <c r="I31" s="23">
        <v>208895</v>
      </c>
      <c r="J31" s="23">
        <v>32965</v>
      </c>
      <c r="K31" s="23">
        <v>46604</v>
      </c>
      <c r="L31" s="23">
        <v>0</v>
      </c>
    </row>
    <row r="32" spans="1:12" s="1" customFormat="1" ht="9.75" customHeight="1">
      <c r="A32" s="7"/>
      <c r="B32" s="7"/>
      <c r="C32" s="142" t="s">
        <v>27</v>
      </c>
      <c r="D32" s="143"/>
      <c r="E32" s="9"/>
      <c r="F32" s="22">
        <v>2724567</v>
      </c>
      <c r="G32" s="23">
        <v>1484186</v>
      </c>
      <c r="H32" s="23">
        <v>884749</v>
      </c>
      <c r="I32" s="23">
        <v>223469</v>
      </c>
      <c r="J32" s="23">
        <v>64558</v>
      </c>
      <c r="K32" s="23">
        <v>67605</v>
      </c>
      <c r="L32" s="23">
        <v>0</v>
      </c>
    </row>
    <row r="33" spans="1:12" s="1" customFormat="1" ht="9.75" customHeight="1">
      <c r="A33" s="7"/>
      <c r="B33" s="7"/>
      <c r="C33" s="141" t="s">
        <v>15</v>
      </c>
      <c r="D33" s="141"/>
      <c r="E33" s="9"/>
      <c r="F33" s="22"/>
      <c r="G33" s="40"/>
      <c r="H33" s="40"/>
      <c r="I33" s="40"/>
      <c r="J33" s="40"/>
      <c r="K33" s="40"/>
      <c r="L33" s="40"/>
    </row>
    <row r="34" spans="1:12" s="1" customFormat="1" ht="9.75" customHeight="1">
      <c r="A34" s="7"/>
      <c r="B34" s="7"/>
      <c r="C34" s="142" t="s">
        <v>16</v>
      </c>
      <c r="D34" s="143"/>
      <c r="E34" s="9"/>
      <c r="F34" s="22">
        <v>110263</v>
      </c>
      <c r="G34" s="23">
        <v>33280</v>
      </c>
      <c r="H34" s="23">
        <v>16528</v>
      </c>
      <c r="I34" s="23">
        <v>40105</v>
      </c>
      <c r="J34" s="23">
        <v>20350</v>
      </c>
      <c r="K34" s="23">
        <v>0</v>
      </c>
      <c r="L34" s="23">
        <v>0</v>
      </c>
    </row>
    <row r="35" spans="1:12" s="1" customFormat="1" ht="9.75" customHeight="1">
      <c r="A35" s="7"/>
      <c r="B35" s="7"/>
      <c r="C35" s="7"/>
      <c r="D35" s="8" t="s">
        <v>21</v>
      </c>
      <c r="E35" s="9"/>
      <c r="F35" s="22">
        <v>41816</v>
      </c>
      <c r="G35" s="23">
        <v>4760</v>
      </c>
      <c r="H35" s="23">
        <v>1840</v>
      </c>
      <c r="I35" s="23">
        <v>21154</v>
      </c>
      <c r="J35" s="23">
        <v>14062</v>
      </c>
      <c r="K35" s="23">
        <v>0</v>
      </c>
      <c r="L35" s="23">
        <v>0</v>
      </c>
    </row>
    <row r="36" spans="1:12" s="1" customFormat="1" ht="9.75" customHeight="1">
      <c r="A36" s="19"/>
      <c r="B36" s="19"/>
      <c r="C36" s="19"/>
      <c r="D36" s="20" t="s">
        <v>22</v>
      </c>
      <c r="E36" s="21"/>
      <c r="F36" s="24">
        <v>68447</v>
      </c>
      <c r="G36" s="25">
        <v>28520</v>
      </c>
      <c r="H36" s="25">
        <v>14688</v>
      </c>
      <c r="I36" s="25">
        <v>18951</v>
      </c>
      <c r="J36" s="25">
        <v>6288</v>
      </c>
      <c r="K36" s="25">
        <v>0</v>
      </c>
      <c r="L36" s="25">
        <v>0</v>
      </c>
    </row>
    <row r="37" spans="1:12" ht="11.25" customHeight="1">
      <c r="A37" s="18"/>
      <c r="B37" s="18"/>
      <c r="C37" s="156" t="s">
        <v>23</v>
      </c>
      <c r="D37" s="156"/>
      <c r="E37" s="156"/>
      <c r="F37" s="156"/>
      <c r="G37" s="18"/>
      <c r="H37" s="18"/>
      <c r="I37" s="18"/>
      <c r="J37" s="18"/>
      <c r="K37" s="18"/>
      <c r="L37" s="18"/>
    </row>
    <row r="38" spans="1:12" ht="10.5">
      <c r="A38" s="18"/>
      <c r="B38" s="18"/>
      <c r="C38" s="18"/>
      <c r="D38" s="18"/>
      <c r="E38" s="18"/>
      <c r="F38" s="18"/>
      <c r="G38" s="49"/>
      <c r="H38" s="49"/>
      <c r="I38" s="49"/>
      <c r="J38" s="49"/>
      <c r="K38" s="49"/>
      <c r="L38" s="49"/>
    </row>
    <row r="39" spans="7:12" ht="10.5">
      <c r="G39" s="50"/>
      <c r="H39" s="50"/>
      <c r="I39" s="50"/>
      <c r="J39" s="50"/>
      <c r="K39" s="50"/>
      <c r="L39" s="50"/>
    </row>
  </sheetData>
  <sheetProtection/>
  <mergeCells count="30">
    <mergeCell ref="C16:D16"/>
    <mergeCell ref="C17:D17"/>
    <mergeCell ref="B11:D11"/>
    <mergeCell ref="A3:L3"/>
    <mergeCell ref="B8:F8"/>
    <mergeCell ref="B9:D9"/>
    <mergeCell ref="B10:D10"/>
    <mergeCell ref="H10:J10"/>
    <mergeCell ref="B12:D12"/>
    <mergeCell ref="C13:D13"/>
    <mergeCell ref="C14:D14"/>
    <mergeCell ref="C15:D15"/>
    <mergeCell ref="H29:J29"/>
    <mergeCell ref="B30:D30"/>
    <mergeCell ref="C25:D25"/>
    <mergeCell ref="C26:D26"/>
    <mergeCell ref="B21:D21"/>
    <mergeCell ref="C22:D22"/>
    <mergeCell ref="C23:D23"/>
    <mergeCell ref="C24:D24"/>
    <mergeCell ref="A5:L5"/>
    <mergeCell ref="A6:L6"/>
    <mergeCell ref="A7:L7"/>
    <mergeCell ref="C33:D33"/>
    <mergeCell ref="C34:D34"/>
    <mergeCell ref="C37:F37"/>
    <mergeCell ref="C27:D27"/>
    <mergeCell ref="C28:D28"/>
    <mergeCell ref="C31:D31"/>
    <mergeCell ref="C32:D32"/>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39"/>
  <sheetViews>
    <sheetView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7" width="11.8515625" style="2" customWidth="1"/>
    <col min="8" max="8" width="11.28125" style="2" customWidth="1"/>
    <col min="9" max="14" width="10.421875" style="2" customWidth="1"/>
    <col min="15" max="16384" width="9.28125" style="2" customWidth="1"/>
  </cols>
  <sheetData>
    <row r="1" s="1" customFormat="1" ht="12.75" customHeight="1">
      <c r="N1" s="33" t="s">
        <v>45</v>
      </c>
    </row>
    <row r="2" s="1" customFormat="1" ht="15" customHeight="1"/>
    <row r="3" spans="1:14" s="1" customFormat="1" ht="20.25" customHeight="1">
      <c r="A3" s="149" t="s">
        <v>29</v>
      </c>
      <c r="B3" s="149"/>
      <c r="C3" s="149"/>
      <c r="D3" s="149"/>
      <c r="E3" s="149"/>
      <c r="F3" s="149"/>
      <c r="G3" s="149"/>
      <c r="H3" s="149"/>
      <c r="I3" s="149"/>
      <c r="J3" s="149"/>
      <c r="K3" s="149"/>
      <c r="L3" s="149"/>
      <c r="M3" s="149"/>
      <c r="N3" s="149"/>
    </row>
    <row r="4" ht="11.25" customHeight="1"/>
    <row r="5" spans="1:14" ht="11.25" customHeight="1">
      <c r="A5" s="138" t="s">
        <v>46</v>
      </c>
      <c r="B5" s="138"/>
      <c r="C5" s="138"/>
      <c r="D5" s="138"/>
      <c r="E5" s="138"/>
      <c r="F5" s="138"/>
      <c r="G5" s="138"/>
      <c r="H5" s="138"/>
      <c r="I5" s="138"/>
      <c r="J5" s="138"/>
      <c r="K5" s="138"/>
      <c r="L5" s="138"/>
      <c r="M5" s="138"/>
      <c r="N5" s="138"/>
    </row>
    <row r="6" spans="1:14" ht="11.25" customHeight="1">
      <c r="A6" s="139" t="s">
        <v>83</v>
      </c>
      <c r="B6" s="140"/>
      <c r="C6" s="140"/>
      <c r="D6" s="140"/>
      <c r="E6" s="140"/>
      <c r="F6" s="140"/>
      <c r="G6" s="140"/>
      <c r="H6" s="140"/>
      <c r="I6" s="140"/>
      <c r="J6" s="140"/>
      <c r="K6" s="140"/>
      <c r="L6" s="140"/>
      <c r="M6" s="140"/>
      <c r="N6" s="140"/>
    </row>
    <row r="7" ht="11.25" customHeight="1"/>
    <row r="8" spans="1:14" ht="11.25" customHeight="1">
      <c r="A8" s="39"/>
      <c r="B8" s="150" t="s">
        <v>47</v>
      </c>
      <c r="C8" s="150"/>
      <c r="D8" s="150"/>
      <c r="E8" s="150"/>
      <c r="F8" s="150"/>
      <c r="G8" s="39"/>
      <c r="H8" s="39"/>
      <c r="I8" s="39"/>
      <c r="J8" s="39"/>
      <c r="K8" s="39"/>
      <c r="L8" s="39"/>
      <c r="M8" s="39"/>
      <c r="N8" s="39"/>
    </row>
    <row r="9" spans="1:14" s="32" customFormat="1" ht="15" customHeight="1">
      <c r="A9" s="28"/>
      <c r="B9" s="157" t="s">
        <v>0</v>
      </c>
      <c r="C9" s="158"/>
      <c r="D9" s="158"/>
      <c r="E9" s="29"/>
      <c r="F9" s="35" t="s">
        <v>28</v>
      </c>
      <c r="G9" s="30" t="s">
        <v>2</v>
      </c>
      <c r="H9" s="30" t="s">
        <v>3</v>
      </c>
      <c r="I9" s="30" t="s">
        <v>4</v>
      </c>
      <c r="J9" s="30" t="s">
        <v>5</v>
      </c>
      <c r="K9" s="30" t="s">
        <v>6</v>
      </c>
      <c r="L9" s="30" t="s">
        <v>7</v>
      </c>
      <c r="M9" s="30" t="s">
        <v>8</v>
      </c>
      <c r="N9" s="31" t="s">
        <v>9</v>
      </c>
    </row>
    <row r="10" spans="1:14" s="1" customFormat="1" ht="11.25" customHeight="1">
      <c r="A10" s="43"/>
      <c r="B10" s="153"/>
      <c r="C10" s="154"/>
      <c r="D10" s="154"/>
      <c r="E10" s="44"/>
      <c r="F10" s="45"/>
      <c r="G10" s="46"/>
      <c r="H10" s="155" t="s">
        <v>10</v>
      </c>
      <c r="I10" s="155"/>
      <c r="J10" s="155"/>
      <c r="K10" s="155"/>
      <c r="L10" s="155"/>
      <c r="M10" s="46"/>
      <c r="N10" s="46"/>
    </row>
    <row r="11" spans="1:14" s="5" customFormat="1" ht="9.75" customHeight="1">
      <c r="A11" s="6"/>
      <c r="B11" s="144" t="s">
        <v>1</v>
      </c>
      <c r="C11" s="148"/>
      <c r="D11" s="148"/>
      <c r="E11" s="13"/>
      <c r="F11" s="37">
        <v>3043479</v>
      </c>
      <c r="G11" s="38">
        <v>1730557</v>
      </c>
      <c r="H11" s="38">
        <v>913836</v>
      </c>
      <c r="I11" s="38">
        <v>278153</v>
      </c>
      <c r="J11" s="38">
        <v>10045</v>
      </c>
      <c r="K11" s="38">
        <v>8531</v>
      </c>
      <c r="L11" s="38">
        <v>45572</v>
      </c>
      <c r="M11" s="38">
        <v>55297</v>
      </c>
      <c r="N11" s="38">
        <v>1488</v>
      </c>
    </row>
    <row r="12" spans="1:14" s="1" customFormat="1" ht="9.75" customHeight="1">
      <c r="A12" s="7"/>
      <c r="B12" s="146" t="s">
        <v>11</v>
      </c>
      <c r="C12" s="143"/>
      <c r="D12" s="143"/>
      <c r="E12" s="9"/>
      <c r="F12" s="22"/>
      <c r="G12" s="14"/>
      <c r="H12" s="14"/>
      <c r="I12" s="14"/>
      <c r="J12" s="14"/>
      <c r="K12" s="14"/>
      <c r="L12" s="14"/>
      <c r="M12" s="14"/>
      <c r="N12" s="14"/>
    </row>
    <row r="13" spans="1:14" s="1" customFormat="1" ht="9.75" customHeight="1">
      <c r="A13" s="7"/>
      <c r="B13" s="7"/>
      <c r="C13" s="142" t="s">
        <v>12</v>
      </c>
      <c r="D13" s="143"/>
      <c r="E13" s="9"/>
      <c r="F13" s="22">
        <v>3429</v>
      </c>
      <c r="G13" s="23">
        <v>806</v>
      </c>
      <c r="H13" s="23">
        <v>747</v>
      </c>
      <c r="I13" s="23">
        <v>311</v>
      </c>
      <c r="J13" s="23">
        <v>0</v>
      </c>
      <c r="K13" s="23">
        <v>10</v>
      </c>
      <c r="L13" s="23">
        <v>86</v>
      </c>
      <c r="M13" s="23">
        <v>1469</v>
      </c>
      <c r="N13" s="23">
        <v>0</v>
      </c>
    </row>
    <row r="14" spans="1:14" s="1" customFormat="1" ht="9.75" customHeight="1">
      <c r="A14" s="7"/>
      <c r="B14" s="7"/>
      <c r="C14" s="142" t="s">
        <v>13</v>
      </c>
      <c r="D14" s="143"/>
      <c r="E14" s="9"/>
      <c r="F14" s="22">
        <v>2925775</v>
      </c>
      <c r="G14" s="23">
        <v>1674323</v>
      </c>
      <c r="H14" s="23">
        <v>869091</v>
      </c>
      <c r="I14" s="23">
        <v>273588</v>
      </c>
      <c r="J14" s="23">
        <v>9171</v>
      </c>
      <c r="K14" s="23">
        <v>8325</v>
      </c>
      <c r="L14" s="23">
        <v>43555</v>
      </c>
      <c r="M14" s="23">
        <v>46234</v>
      </c>
      <c r="N14" s="23">
        <v>1488</v>
      </c>
    </row>
    <row r="15" spans="1:14" s="1" customFormat="1" ht="9.75" customHeight="1">
      <c r="A15" s="7"/>
      <c r="B15" s="7"/>
      <c r="C15" s="142" t="s">
        <v>24</v>
      </c>
      <c r="D15" s="143"/>
      <c r="E15" s="9"/>
      <c r="F15" s="22">
        <v>114275</v>
      </c>
      <c r="G15" s="23">
        <v>55428</v>
      </c>
      <c r="H15" s="23">
        <v>43998</v>
      </c>
      <c r="I15" s="23">
        <v>4254</v>
      </c>
      <c r="J15" s="23">
        <v>874</v>
      </c>
      <c r="K15" s="23">
        <v>196</v>
      </c>
      <c r="L15" s="23">
        <v>1931</v>
      </c>
      <c r="M15" s="23">
        <v>7594</v>
      </c>
      <c r="N15" s="23">
        <v>0</v>
      </c>
    </row>
    <row r="16" spans="1:14" s="1" customFormat="1" ht="9.75" customHeight="1">
      <c r="A16" s="7"/>
      <c r="B16" s="7"/>
      <c r="C16" s="141" t="s">
        <v>15</v>
      </c>
      <c r="D16" s="141"/>
      <c r="E16" s="9"/>
      <c r="F16" s="22"/>
      <c r="G16" s="40"/>
      <c r="H16" s="40"/>
      <c r="I16" s="40"/>
      <c r="J16" s="40"/>
      <c r="K16" s="40"/>
      <c r="L16" s="40"/>
      <c r="M16" s="40"/>
      <c r="N16" s="40"/>
    </row>
    <row r="17" spans="1:14" s="1" customFormat="1" ht="9.75" customHeight="1">
      <c r="A17" s="7"/>
      <c r="B17" s="7"/>
      <c r="C17" s="142" t="s">
        <v>16</v>
      </c>
      <c r="D17" s="143"/>
      <c r="E17" s="9"/>
      <c r="F17" s="22">
        <v>23778</v>
      </c>
      <c r="G17" s="23">
        <v>4333</v>
      </c>
      <c r="H17" s="23">
        <v>5280</v>
      </c>
      <c r="I17" s="23">
        <v>8744</v>
      </c>
      <c r="J17" s="23">
        <v>0</v>
      </c>
      <c r="K17" s="23">
        <v>0</v>
      </c>
      <c r="L17" s="23">
        <v>5421</v>
      </c>
      <c r="M17" s="23">
        <v>0</v>
      </c>
      <c r="N17" s="23">
        <v>0</v>
      </c>
    </row>
    <row r="18" spans="1:14" s="1" customFormat="1" ht="9.75" customHeight="1">
      <c r="A18" s="7"/>
      <c r="B18" s="7"/>
      <c r="C18" s="7"/>
      <c r="D18" s="10" t="s">
        <v>25</v>
      </c>
      <c r="E18" s="9"/>
      <c r="F18" s="22">
        <v>69</v>
      </c>
      <c r="G18" s="23">
        <v>11</v>
      </c>
      <c r="H18" s="23">
        <v>0</v>
      </c>
      <c r="I18" s="23">
        <v>58</v>
      </c>
      <c r="J18" s="23">
        <v>0</v>
      </c>
      <c r="K18" s="23">
        <v>0</v>
      </c>
      <c r="L18" s="23">
        <v>0</v>
      </c>
      <c r="M18" s="23">
        <v>0</v>
      </c>
      <c r="N18" s="23">
        <v>0</v>
      </c>
    </row>
    <row r="19" spans="1:14" s="1" customFormat="1" ht="9.75" customHeight="1">
      <c r="A19" s="7"/>
      <c r="B19" s="7"/>
      <c r="C19" s="7"/>
      <c r="D19" s="10" t="s">
        <v>13</v>
      </c>
      <c r="E19" s="9"/>
      <c r="F19" s="22">
        <v>20767</v>
      </c>
      <c r="G19" s="23">
        <v>3769</v>
      </c>
      <c r="H19" s="23">
        <v>4886</v>
      </c>
      <c r="I19" s="23">
        <v>8098</v>
      </c>
      <c r="J19" s="23">
        <v>0</v>
      </c>
      <c r="K19" s="23">
        <v>0</v>
      </c>
      <c r="L19" s="23">
        <v>4014</v>
      </c>
      <c r="M19" s="23">
        <v>0</v>
      </c>
      <c r="N19" s="23">
        <v>0</v>
      </c>
    </row>
    <row r="20" spans="1:14" s="1" customFormat="1" ht="9.75" customHeight="1">
      <c r="A20" s="7"/>
      <c r="B20" s="7"/>
      <c r="C20" s="7"/>
      <c r="D20" s="10" t="s">
        <v>14</v>
      </c>
      <c r="E20" s="9"/>
      <c r="F20" s="22">
        <v>2942</v>
      </c>
      <c r="G20" s="23">
        <v>553</v>
      </c>
      <c r="H20" s="23">
        <v>394</v>
      </c>
      <c r="I20" s="23">
        <v>588</v>
      </c>
      <c r="J20" s="23">
        <v>0</v>
      </c>
      <c r="K20" s="23">
        <v>0</v>
      </c>
      <c r="L20" s="23">
        <v>1407</v>
      </c>
      <c r="M20" s="23">
        <v>0</v>
      </c>
      <c r="N20" s="23">
        <v>0</v>
      </c>
    </row>
    <row r="21" spans="1:14" s="1" customFormat="1" ht="9.75" customHeight="1">
      <c r="A21" s="7"/>
      <c r="B21" s="146" t="s">
        <v>17</v>
      </c>
      <c r="C21" s="143"/>
      <c r="D21" s="143"/>
      <c r="E21" s="9"/>
      <c r="F21" s="22"/>
      <c r="G21" s="40"/>
      <c r="H21" s="40"/>
      <c r="I21" s="40"/>
      <c r="J21" s="40"/>
      <c r="K21" s="40"/>
      <c r="L21" s="40"/>
      <c r="M21" s="40"/>
      <c r="N21" s="40"/>
    </row>
    <row r="22" spans="1:14" s="1" customFormat="1" ht="9.75" customHeight="1">
      <c r="A22" s="7"/>
      <c r="B22" s="7"/>
      <c r="C22" s="142" t="s">
        <v>18</v>
      </c>
      <c r="D22" s="143"/>
      <c r="E22" s="9"/>
      <c r="F22" s="22">
        <v>2635985</v>
      </c>
      <c r="G22" s="23">
        <v>1493694</v>
      </c>
      <c r="H22" s="23">
        <v>788714</v>
      </c>
      <c r="I22" s="23">
        <v>241030</v>
      </c>
      <c r="J22" s="23">
        <v>6912</v>
      </c>
      <c r="K22" s="23">
        <v>7113</v>
      </c>
      <c r="L22" s="23">
        <v>41737</v>
      </c>
      <c r="M22" s="23">
        <v>55297</v>
      </c>
      <c r="N22" s="23">
        <v>1488</v>
      </c>
    </row>
    <row r="23" spans="1:14" s="1" customFormat="1" ht="9.75" customHeight="1">
      <c r="A23" s="7"/>
      <c r="B23" s="7"/>
      <c r="C23" s="142" t="s">
        <v>19</v>
      </c>
      <c r="D23" s="143"/>
      <c r="E23" s="9"/>
      <c r="F23" s="22">
        <v>404620</v>
      </c>
      <c r="G23" s="23">
        <v>236863</v>
      </c>
      <c r="H23" s="23">
        <v>125122</v>
      </c>
      <c r="I23" s="23">
        <v>37123</v>
      </c>
      <c r="J23" s="23">
        <v>1073</v>
      </c>
      <c r="K23" s="23">
        <v>604</v>
      </c>
      <c r="L23" s="23">
        <v>3835</v>
      </c>
      <c r="M23" s="23">
        <v>0</v>
      </c>
      <c r="N23" s="23">
        <v>0</v>
      </c>
    </row>
    <row r="24" spans="1:14" s="1" customFormat="1" ht="9.75" customHeight="1">
      <c r="A24" s="7"/>
      <c r="B24" s="7"/>
      <c r="C24" s="142" t="s">
        <v>26</v>
      </c>
      <c r="D24" s="143"/>
      <c r="E24" s="9"/>
      <c r="F24" s="22">
        <v>2874</v>
      </c>
      <c r="G24" s="23">
        <v>0</v>
      </c>
      <c r="H24" s="23">
        <v>0</v>
      </c>
      <c r="I24" s="23">
        <v>0</v>
      </c>
      <c r="J24" s="23">
        <v>2060</v>
      </c>
      <c r="K24" s="23">
        <v>814</v>
      </c>
      <c r="L24" s="23">
        <v>0</v>
      </c>
      <c r="M24" s="23">
        <v>0</v>
      </c>
      <c r="N24" s="23">
        <v>0</v>
      </c>
    </row>
    <row r="25" spans="1:14" s="1" customFormat="1" ht="9.75" customHeight="1">
      <c r="A25" s="7"/>
      <c r="B25" s="7"/>
      <c r="C25" s="141" t="s">
        <v>15</v>
      </c>
      <c r="D25" s="141"/>
      <c r="E25" s="9"/>
      <c r="F25" s="22"/>
      <c r="G25" s="40"/>
      <c r="H25" s="40"/>
      <c r="I25" s="40"/>
      <c r="J25" s="40"/>
      <c r="K25" s="40"/>
      <c r="L25" s="40"/>
      <c r="M25" s="40"/>
      <c r="N25" s="40"/>
    </row>
    <row r="26" spans="1:14" s="1" customFormat="1" ht="9.75" customHeight="1">
      <c r="A26" s="7"/>
      <c r="B26" s="7"/>
      <c r="C26" s="142" t="s">
        <v>18</v>
      </c>
      <c r="D26" s="143"/>
      <c r="E26" s="9"/>
      <c r="F26" s="22">
        <v>16711</v>
      </c>
      <c r="G26" s="23">
        <v>2835</v>
      </c>
      <c r="H26" s="23">
        <v>3295</v>
      </c>
      <c r="I26" s="23">
        <v>7237</v>
      </c>
      <c r="J26" s="23">
        <v>0</v>
      </c>
      <c r="K26" s="23">
        <v>0</v>
      </c>
      <c r="L26" s="23">
        <v>3344</v>
      </c>
      <c r="M26" s="23">
        <v>0</v>
      </c>
      <c r="N26" s="23">
        <v>0</v>
      </c>
    </row>
    <row r="27" spans="1:14" s="1" customFormat="1" ht="9.75" customHeight="1">
      <c r="A27" s="7"/>
      <c r="B27" s="7"/>
      <c r="C27" s="142" t="s">
        <v>19</v>
      </c>
      <c r="D27" s="143"/>
      <c r="E27" s="9"/>
      <c r="F27" s="22">
        <v>3208</v>
      </c>
      <c r="G27" s="23">
        <v>415</v>
      </c>
      <c r="H27" s="23">
        <v>621</v>
      </c>
      <c r="I27" s="23">
        <v>1507</v>
      </c>
      <c r="J27" s="23">
        <v>0</v>
      </c>
      <c r="K27" s="23">
        <v>0</v>
      </c>
      <c r="L27" s="23">
        <v>665</v>
      </c>
      <c r="M27" s="23">
        <v>0</v>
      </c>
      <c r="N27" s="23">
        <v>0</v>
      </c>
    </row>
    <row r="28" spans="1:14" s="1" customFormat="1" ht="9.75" customHeight="1">
      <c r="A28" s="7"/>
      <c r="B28" s="7"/>
      <c r="C28" s="142" t="s">
        <v>20</v>
      </c>
      <c r="D28" s="143"/>
      <c r="E28" s="9"/>
      <c r="F28" s="22">
        <v>3859</v>
      </c>
      <c r="G28" s="23">
        <v>1083</v>
      </c>
      <c r="H28" s="23">
        <v>1364</v>
      </c>
      <c r="I28" s="23">
        <v>0</v>
      </c>
      <c r="J28" s="23">
        <v>0</v>
      </c>
      <c r="K28" s="23">
        <v>0</v>
      </c>
      <c r="L28" s="23">
        <v>1412</v>
      </c>
      <c r="M28" s="23">
        <v>0</v>
      </c>
      <c r="N28" s="23">
        <v>0</v>
      </c>
    </row>
    <row r="29" spans="1:14" s="1" customFormat="1" ht="9.75" customHeight="1">
      <c r="A29" s="7"/>
      <c r="B29" s="7"/>
      <c r="C29" s="7"/>
      <c r="D29" s="47"/>
      <c r="E29" s="47"/>
      <c r="F29" s="22"/>
      <c r="G29" s="48"/>
      <c r="H29" s="144" t="s">
        <v>30</v>
      </c>
      <c r="I29" s="144"/>
      <c r="J29" s="144"/>
      <c r="K29" s="144"/>
      <c r="L29" s="144"/>
      <c r="M29" s="48"/>
      <c r="N29" s="48"/>
    </row>
    <row r="30" spans="1:14" s="5" customFormat="1" ht="9.75" customHeight="1">
      <c r="A30" s="11"/>
      <c r="B30" s="144" t="s">
        <v>1</v>
      </c>
      <c r="C30" s="145"/>
      <c r="D30" s="145"/>
      <c r="E30" s="13"/>
      <c r="F30" s="37">
        <v>5498525</v>
      </c>
      <c r="G30" s="38">
        <v>2949727</v>
      </c>
      <c r="H30" s="38">
        <v>1904702</v>
      </c>
      <c r="I30" s="38">
        <v>432364</v>
      </c>
      <c r="J30" s="38">
        <v>17852</v>
      </c>
      <c r="K30" s="38">
        <v>12356</v>
      </c>
      <c r="L30" s="38">
        <v>67315</v>
      </c>
      <c r="M30" s="38">
        <v>114209</v>
      </c>
      <c r="N30" s="38">
        <v>0</v>
      </c>
    </row>
    <row r="31" spans="1:14" s="1" customFormat="1" ht="9.75" customHeight="1">
      <c r="A31" s="7"/>
      <c r="B31" s="7"/>
      <c r="C31" s="142" t="s">
        <v>21</v>
      </c>
      <c r="D31" s="143"/>
      <c r="E31" s="9"/>
      <c r="F31" s="22">
        <v>2770211</v>
      </c>
      <c r="G31" s="23">
        <v>1461807</v>
      </c>
      <c r="H31" s="23">
        <v>1019940</v>
      </c>
      <c r="I31" s="23">
        <v>208895</v>
      </c>
      <c r="J31" s="23">
        <v>8889</v>
      </c>
      <c r="K31" s="23">
        <v>5530</v>
      </c>
      <c r="L31" s="23">
        <v>18546</v>
      </c>
      <c r="M31" s="23">
        <v>46604</v>
      </c>
      <c r="N31" s="23">
        <v>0</v>
      </c>
    </row>
    <row r="32" spans="1:14" s="1" customFormat="1" ht="9.75" customHeight="1">
      <c r="A32" s="7"/>
      <c r="B32" s="7"/>
      <c r="C32" s="142" t="s">
        <v>27</v>
      </c>
      <c r="D32" s="143"/>
      <c r="E32" s="9"/>
      <c r="F32" s="22">
        <v>2728314</v>
      </c>
      <c r="G32" s="23">
        <v>1487920</v>
      </c>
      <c r="H32" s="23">
        <v>884762</v>
      </c>
      <c r="I32" s="23">
        <v>223469</v>
      </c>
      <c r="J32" s="23">
        <v>8963</v>
      </c>
      <c r="K32" s="23">
        <v>6826</v>
      </c>
      <c r="L32" s="23">
        <v>48769</v>
      </c>
      <c r="M32" s="23">
        <v>67605</v>
      </c>
      <c r="N32" s="23">
        <v>0</v>
      </c>
    </row>
    <row r="33" spans="1:14" s="1" customFormat="1" ht="9.75" customHeight="1">
      <c r="A33" s="7"/>
      <c r="B33" s="7"/>
      <c r="C33" s="141" t="s">
        <v>15</v>
      </c>
      <c r="D33" s="141"/>
      <c r="E33" s="9"/>
      <c r="F33" s="22"/>
      <c r="G33" s="40"/>
      <c r="H33" s="40"/>
      <c r="I33" s="40"/>
      <c r="J33" s="40"/>
      <c r="K33" s="40"/>
      <c r="L33" s="40"/>
      <c r="M33" s="40"/>
      <c r="N33" s="40"/>
    </row>
    <row r="34" spans="1:14" s="1" customFormat="1" ht="9.75" customHeight="1">
      <c r="A34" s="7"/>
      <c r="B34" s="7"/>
      <c r="C34" s="142" t="s">
        <v>16</v>
      </c>
      <c r="D34" s="143"/>
      <c r="E34" s="9"/>
      <c r="F34" s="22">
        <v>110263</v>
      </c>
      <c r="G34" s="23">
        <v>33280</v>
      </c>
      <c r="H34" s="23">
        <v>16528</v>
      </c>
      <c r="I34" s="23">
        <v>40105</v>
      </c>
      <c r="J34" s="23">
        <v>0</v>
      </c>
      <c r="K34" s="23">
        <v>0</v>
      </c>
      <c r="L34" s="23">
        <v>20350</v>
      </c>
      <c r="M34" s="23">
        <v>0</v>
      </c>
      <c r="N34" s="23">
        <v>0</v>
      </c>
    </row>
    <row r="35" spans="1:14" s="1" customFormat="1" ht="9.75" customHeight="1">
      <c r="A35" s="7"/>
      <c r="B35" s="7"/>
      <c r="C35" s="7"/>
      <c r="D35" s="8" t="s">
        <v>21</v>
      </c>
      <c r="E35" s="9"/>
      <c r="F35" s="22">
        <v>41816</v>
      </c>
      <c r="G35" s="23">
        <v>4760</v>
      </c>
      <c r="H35" s="23">
        <v>1840</v>
      </c>
      <c r="I35" s="23">
        <v>21154</v>
      </c>
      <c r="J35" s="23">
        <v>0</v>
      </c>
      <c r="K35" s="23">
        <v>0</v>
      </c>
      <c r="L35" s="23">
        <v>14062</v>
      </c>
      <c r="M35" s="23">
        <v>0</v>
      </c>
      <c r="N35" s="23">
        <v>0</v>
      </c>
    </row>
    <row r="36" spans="1:14" s="1" customFormat="1" ht="9.75" customHeight="1">
      <c r="A36" s="19"/>
      <c r="B36" s="19"/>
      <c r="C36" s="19"/>
      <c r="D36" s="20" t="s">
        <v>22</v>
      </c>
      <c r="E36" s="21"/>
      <c r="F36" s="24">
        <v>68447</v>
      </c>
      <c r="G36" s="25">
        <v>28520</v>
      </c>
      <c r="H36" s="25">
        <v>14688</v>
      </c>
      <c r="I36" s="25">
        <v>18951</v>
      </c>
      <c r="J36" s="25">
        <v>0</v>
      </c>
      <c r="K36" s="25">
        <v>0</v>
      </c>
      <c r="L36" s="25">
        <v>6288</v>
      </c>
      <c r="M36" s="25">
        <v>0</v>
      </c>
      <c r="N36" s="25">
        <v>0</v>
      </c>
    </row>
    <row r="37" spans="1:14" ht="11.25" customHeight="1">
      <c r="A37" s="18"/>
      <c r="B37" s="18"/>
      <c r="C37" s="156" t="s">
        <v>23</v>
      </c>
      <c r="D37" s="156"/>
      <c r="E37" s="156"/>
      <c r="F37" s="156"/>
      <c r="G37" s="18"/>
      <c r="H37" s="18"/>
      <c r="I37" s="18"/>
      <c r="J37" s="18"/>
      <c r="K37" s="18"/>
      <c r="L37" s="18"/>
      <c r="M37" s="18"/>
      <c r="N37" s="18"/>
    </row>
    <row r="38" spans="1:14" ht="10.5">
      <c r="A38" s="18"/>
      <c r="B38" s="18"/>
      <c r="C38" s="18"/>
      <c r="D38" s="18"/>
      <c r="E38" s="18"/>
      <c r="F38" s="18"/>
      <c r="G38" s="49"/>
      <c r="H38" s="49"/>
      <c r="I38" s="49"/>
      <c r="J38" s="49"/>
      <c r="K38" s="49"/>
      <c r="L38" s="49"/>
      <c r="M38" s="49"/>
      <c r="N38" s="49"/>
    </row>
    <row r="39" spans="7:14" ht="10.5">
      <c r="G39" s="50"/>
      <c r="H39" s="50"/>
      <c r="I39" s="50"/>
      <c r="J39" s="50"/>
      <c r="K39" s="50"/>
      <c r="L39" s="50"/>
      <c r="M39" s="50"/>
      <c r="N39" s="50"/>
    </row>
  </sheetData>
  <sheetProtection/>
  <mergeCells count="29">
    <mergeCell ref="A5:N5"/>
    <mergeCell ref="A6:N6"/>
    <mergeCell ref="C13:D13"/>
    <mergeCell ref="C15:D15"/>
    <mergeCell ref="C23:D23"/>
    <mergeCell ref="C24:D24"/>
    <mergeCell ref="C17:D17"/>
    <mergeCell ref="B11:D11"/>
    <mergeCell ref="C14:D14"/>
    <mergeCell ref="C16:D16"/>
    <mergeCell ref="H29:L29"/>
    <mergeCell ref="B30:D30"/>
    <mergeCell ref="C33:D33"/>
    <mergeCell ref="C34:D34"/>
    <mergeCell ref="A3:N3"/>
    <mergeCell ref="B8:F8"/>
    <mergeCell ref="B9:D9"/>
    <mergeCell ref="B10:D10"/>
    <mergeCell ref="H10:L10"/>
    <mergeCell ref="B12:D12"/>
    <mergeCell ref="C25:D25"/>
    <mergeCell ref="C26:D26"/>
    <mergeCell ref="B21:D21"/>
    <mergeCell ref="C22:D22"/>
    <mergeCell ref="C37:F37"/>
    <mergeCell ref="C27:D27"/>
    <mergeCell ref="C28:D28"/>
    <mergeCell ref="C31:D31"/>
    <mergeCell ref="C32:D32"/>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
      <selection activeCell="B1" sqref="B1"/>
    </sheetView>
  </sheetViews>
  <sheetFormatPr defaultColWidth="9.140625" defaultRowHeight="12"/>
  <cols>
    <col min="1" max="1" width="1.8515625" style="27" customWidth="1"/>
    <col min="2" max="3" width="3.8515625" style="27" customWidth="1"/>
    <col min="4" max="4" width="23.00390625" style="27" customWidth="1"/>
    <col min="5" max="5" width="0.9921875" style="27" customWidth="1"/>
    <col min="6" max="7" width="11.8515625" style="27" customWidth="1"/>
    <col min="8" max="8" width="11.28125" style="27" customWidth="1"/>
    <col min="9" max="14" width="10.421875" style="27" customWidth="1"/>
    <col min="15" max="16384" width="9.28125" style="27" customWidth="1"/>
  </cols>
  <sheetData>
    <row r="1" s="1" customFormat="1" ht="15" customHeight="1">
      <c r="N1" s="33" t="s">
        <v>33</v>
      </c>
    </row>
    <row r="2" s="1" customFormat="1" ht="15" customHeight="1"/>
    <row r="3" spans="1:14" s="1" customFormat="1" ht="20.25" customHeight="1">
      <c r="A3" s="149" t="s">
        <v>29</v>
      </c>
      <c r="B3" s="149"/>
      <c r="C3" s="149"/>
      <c r="D3" s="149"/>
      <c r="E3" s="149"/>
      <c r="F3" s="149"/>
      <c r="G3" s="149"/>
      <c r="H3" s="149"/>
      <c r="I3" s="149"/>
      <c r="J3" s="149"/>
      <c r="K3" s="149"/>
      <c r="L3" s="149"/>
      <c r="M3" s="149"/>
      <c r="N3" s="149"/>
    </row>
    <row r="4" s="2" customFormat="1" ht="11.25" customHeight="1"/>
    <row r="5" spans="1:14" s="2" customFormat="1" ht="11.25" customHeight="1">
      <c r="A5" s="138" t="s">
        <v>44</v>
      </c>
      <c r="B5" s="138"/>
      <c r="C5" s="138"/>
      <c r="D5" s="138"/>
      <c r="E5" s="138"/>
      <c r="F5" s="138"/>
      <c r="G5" s="138"/>
      <c r="H5" s="138"/>
      <c r="I5" s="138"/>
      <c r="J5" s="138"/>
      <c r="K5" s="138"/>
      <c r="L5" s="138"/>
      <c r="M5" s="138"/>
      <c r="N5" s="138"/>
    </row>
    <row r="6" spans="1:14" s="2" customFormat="1" ht="11.25" customHeight="1">
      <c r="A6" s="139" t="s">
        <v>84</v>
      </c>
      <c r="B6" s="140"/>
      <c r="C6" s="140"/>
      <c r="D6" s="140"/>
      <c r="E6" s="140"/>
      <c r="F6" s="140"/>
      <c r="G6" s="140"/>
      <c r="H6" s="140"/>
      <c r="I6" s="140"/>
      <c r="J6" s="140"/>
      <c r="K6" s="140"/>
      <c r="L6" s="140"/>
      <c r="M6" s="140"/>
      <c r="N6" s="140"/>
    </row>
    <row r="7" spans="1:14" s="2" customFormat="1" ht="11.25" customHeight="1">
      <c r="A7" s="39"/>
      <c r="B7" s="150" t="s">
        <v>36</v>
      </c>
      <c r="C7" s="150"/>
      <c r="D7" s="150"/>
      <c r="E7" s="150"/>
      <c r="F7" s="150"/>
      <c r="G7" s="39"/>
      <c r="H7" s="39"/>
      <c r="I7" s="39"/>
      <c r="J7" s="39"/>
      <c r="K7" s="39"/>
      <c r="L7" s="39"/>
      <c r="M7" s="39"/>
      <c r="N7" s="39"/>
    </row>
    <row r="8" spans="1:14" s="32" customFormat="1" ht="15" customHeight="1">
      <c r="A8" s="28"/>
      <c r="B8" s="157" t="s">
        <v>0</v>
      </c>
      <c r="C8" s="158"/>
      <c r="D8" s="158"/>
      <c r="E8" s="29"/>
      <c r="F8" s="35" t="s">
        <v>28</v>
      </c>
      <c r="G8" s="30" t="s">
        <v>2</v>
      </c>
      <c r="H8" s="30" t="s">
        <v>3</v>
      </c>
      <c r="I8" s="30" t="s">
        <v>4</v>
      </c>
      <c r="J8" s="30" t="s">
        <v>5</v>
      </c>
      <c r="K8" s="30" t="s">
        <v>6</v>
      </c>
      <c r="L8" s="30" t="s">
        <v>7</v>
      </c>
      <c r="M8" s="30" t="s">
        <v>8</v>
      </c>
      <c r="N8" s="31" t="s">
        <v>9</v>
      </c>
    </row>
    <row r="9" spans="1:14" s="5" customFormat="1" ht="11.25" customHeight="1">
      <c r="A9" s="3"/>
      <c r="B9" s="159"/>
      <c r="C9" s="160"/>
      <c r="D9" s="160"/>
      <c r="E9" s="4"/>
      <c r="F9" s="36"/>
      <c r="G9" s="15"/>
      <c r="H9" s="155" t="s">
        <v>10</v>
      </c>
      <c r="I9" s="155"/>
      <c r="J9" s="155"/>
      <c r="K9" s="155"/>
      <c r="L9" s="155"/>
      <c r="M9" s="15"/>
      <c r="N9" s="15"/>
    </row>
    <row r="10" spans="1:14" s="5" customFormat="1" ht="9.75" customHeight="1">
      <c r="A10" s="6"/>
      <c r="B10" s="144" t="s">
        <v>1</v>
      </c>
      <c r="C10" s="148"/>
      <c r="D10" s="148"/>
      <c r="E10" s="13"/>
      <c r="F10" s="37">
        <v>3036303</v>
      </c>
      <c r="G10" s="38">
        <v>1721060</v>
      </c>
      <c r="H10" s="38">
        <v>912799</v>
      </c>
      <c r="I10" s="38">
        <v>278158</v>
      </c>
      <c r="J10" s="38">
        <v>10045</v>
      </c>
      <c r="K10" s="38">
        <v>8531</v>
      </c>
      <c r="L10" s="38">
        <v>45130</v>
      </c>
      <c r="M10" s="38">
        <v>55290</v>
      </c>
      <c r="N10" s="38">
        <v>5290</v>
      </c>
    </row>
    <row r="11" spans="1:14" s="1" customFormat="1" ht="9.75" customHeight="1">
      <c r="A11" s="7"/>
      <c r="B11" s="146" t="s">
        <v>11</v>
      </c>
      <c r="C11" s="143"/>
      <c r="D11" s="143"/>
      <c r="E11" s="9"/>
      <c r="F11" s="22"/>
      <c r="G11" s="14"/>
      <c r="H11" s="14"/>
      <c r="I11" s="14"/>
      <c r="J11" s="14"/>
      <c r="K11" s="14"/>
      <c r="L11" s="14"/>
      <c r="M11" s="14"/>
      <c r="N11" s="14"/>
    </row>
    <row r="12" spans="1:14" s="1" customFormat="1" ht="9.75" customHeight="1">
      <c r="A12" s="7"/>
      <c r="B12" s="7"/>
      <c r="C12" s="142" t="s">
        <v>12</v>
      </c>
      <c r="D12" s="143"/>
      <c r="E12" s="9"/>
      <c r="F12" s="22">
        <v>3528</v>
      </c>
      <c r="G12" s="23">
        <v>839</v>
      </c>
      <c r="H12" s="23">
        <v>813</v>
      </c>
      <c r="I12" s="23">
        <v>311</v>
      </c>
      <c r="J12" s="23">
        <v>0</v>
      </c>
      <c r="K12" s="23">
        <v>10</v>
      </c>
      <c r="L12" s="23">
        <v>86</v>
      </c>
      <c r="M12" s="23">
        <v>1469</v>
      </c>
      <c r="N12" s="23">
        <v>0</v>
      </c>
    </row>
    <row r="13" spans="1:14" s="1" customFormat="1" ht="9.75" customHeight="1">
      <c r="A13" s="7"/>
      <c r="B13" s="7"/>
      <c r="C13" s="142" t="s">
        <v>13</v>
      </c>
      <c r="D13" s="143"/>
      <c r="E13" s="9"/>
      <c r="F13" s="22">
        <v>2915015</v>
      </c>
      <c r="G13" s="23">
        <v>1664981</v>
      </c>
      <c r="H13" s="23">
        <v>868007</v>
      </c>
      <c r="I13" s="23">
        <v>273593</v>
      </c>
      <c r="J13" s="23">
        <v>9171</v>
      </c>
      <c r="K13" s="23">
        <v>8325</v>
      </c>
      <c r="L13" s="23">
        <v>43113</v>
      </c>
      <c r="M13" s="23">
        <v>46234</v>
      </c>
      <c r="N13" s="23">
        <v>1591</v>
      </c>
    </row>
    <row r="14" spans="1:14" s="1" customFormat="1" ht="9.75" customHeight="1">
      <c r="A14" s="7"/>
      <c r="B14" s="7"/>
      <c r="C14" s="142" t="s">
        <v>24</v>
      </c>
      <c r="D14" s="143"/>
      <c r="E14" s="9"/>
      <c r="F14" s="22">
        <v>117760</v>
      </c>
      <c r="G14" s="23">
        <v>55240</v>
      </c>
      <c r="H14" s="23">
        <v>43979</v>
      </c>
      <c r="I14" s="23">
        <v>4254</v>
      </c>
      <c r="J14" s="23">
        <v>874</v>
      </c>
      <c r="K14" s="23">
        <v>196</v>
      </c>
      <c r="L14" s="23">
        <v>1931</v>
      </c>
      <c r="M14" s="23">
        <v>7587</v>
      </c>
      <c r="N14" s="23">
        <v>3699</v>
      </c>
    </row>
    <row r="15" spans="1:14" s="1" customFormat="1" ht="9.75" customHeight="1">
      <c r="A15" s="7"/>
      <c r="B15" s="7"/>
      <c r="C15" s="141" t="s">
        <v>15</v>
      </c>
      <c r="D15" s="141"/>
      <c r="E15" s="9"/>
      <c r="F15" s="22"/>
      <c r="G15" s="40"/>
      <c r="H15" s="40"/>
      <c r="I15" s="40"/>
      <c r="J15" s="40"/>
      <c r="K15" s="40"/>
      <c r="L15" s="40"/>
      <c r="M15" s="40"/>
      <c r="N15" s="40"/>
    </row>
    <row r="16" spans="1:14" s="1" customFormat="1" ht="9.75" customHeight="1">
      <c r="A16" s="7"/>
      <c r="B16" s="7"/>
      <c r="C16" s="142" t="s">
        <v>16</v>
      </c>
      <c r="D16" s="143"/>
      <c r="E16" s="9"/>
      <c r="F16" s="22">
        <v>23778</v>
      </c>
      <c r="G16" s="23">
        <v>4333</v>
      </c>
      <c r="H16" s="23">
        <v>5280</v>
      </c>
      <c r="I16" s="23">
        <v>8744</v>
      </c>
      <c r="J16" s="23">
        <v>0</v>
      </c>
      <c r="K16" s="23">
        <v>0</v>
      </c>
      <c r="L16" s="23">
        <v>5421</v>
      </c>
      <c r="M16" s="23">
        <v>0</v>
      </c>
      <c r="N16" s="23">
        <v>0</v>
      </c>
    </row>
    <row r="17" spans="1:14" s="1" customFormat="1" ht="9.75" customHeight="1">
      <c r="A17" s="7"/>
      <c r="B17" s="7"/>
      <c r="C17" s="7"/>
      <c r="D17" s="10" t="s">
        <v>25</v>
      </c>
      <c r="E17" s="9"/>
      <c r="F17" s="22">
        <v>69</v>
      </c>
      <c r="G17" s="23">
        <v>11</v>
      </c>
      <c r="H17" s="23">
        <v>0</v>
      </c>
      <c r="I17" s="23">
        <v>58</v>
      </c>
      <c r="J17" s="23">
        <v>0</v>
      </c>
      <c r="K17" s="23">
        <v>0</v>
      </c>
      <c r="L17" s="23">
        <v>0</v>
      </c>
      <c r="M17" s="23">
        <v>0</v>
      </c>
      <c r="N17" s="23">
        <v>0</v>
      </c>
    </row>
    <row r="18" spans="1:14" s="1" customFormat="1" ht="9.75" customHeight="1">
      <c r="A18" s="7"/>
      <c r="B18" s="7"/>
      <c r="C18" s="7"/>
      <c r="D18" s="10" t="s">
        <v>13</v>
      </c>
      <c r="E18" s="9"/>
      <c r="F18" s="22">
        <v>20767</v>
      </c>
      <c r="G18" s="23">
        <v>3769</v>
      </c>
      <c r="H18" s="23">
        <v>4886</v>
      </c>
      <c r="I18" s="23">
        <v>8098</v>
      </c>
      <c r="J18" s="23">
        <v>0</v>
      </c>
      <c r="K18" s="23">
        <v>0</v>
      </c>
      <c r="L18" s="23">
        <v>4014</v>
      </c>
      <c r="M18" s="23">
        <v>0</v>
      </c>
      <c r="N18" s="23">
        <v>0</v>
      </c>
    </row>
    <row r="19" spans="1:14" s="1" customFormat="1" ht="9.75" customHeight="1">
      <c r="A19" s="7"/>
      <c r="B19" s="7"/>
      <c r="C19" s="7"/>
      <c r="D19" s="10" t="s">
        <v>14</v>
      </c>
      <c r="E19" s="9"/>
      <c r="F19" s="22">
        <v>2942</v>
      </c>
      <c r="G19" s="23">
        <v>553</v>
      </c>
      <c r="H19" s="23">
        <v>394</v>
      </c>
      <c r="I19" s="23">
        <v>588</v>
      </c>
      <c r="J19" s="23">
        <v>0</v>
      </c>
      <c r="K19" s="23">
        <v>0</v>
      </c>
      <c r="L19" s="23">
        <v>1407</v>
      </c>
      <c r="M19" s="23">
        <v>0</v>
      </c>
      <c r="N19" s="23">
        <v>0</v>
      </c>
    </row>
    <row r="20" spans="1:14" s="1" customFormat="1" ht="9.75" customHeight="1">
      <c r="A20" s="7"/>
      <c r="B20" s="146" t="s">
        <v>17</v>
      </c>
      <c r="C20" s="143"/>
      <c r="D20" s="143"/>
      <c r="E20" s="9"/>
      <c r="F20" s="22"/>
      <c r="G20" s="40"/>
      <c r="H20" s="40"/>
      <c r="I20" s="40"/>
      <c r="J20" s="40"/>
      <c r="K20" s="40"/>
      <c r="L20" s="40"/>
      <c r="M20" s="40"/>
      <c r="N20" s="40"/>
    </row>
    <row r="21" spans="1:14" s="1" customFormat="1" ht="9.75" customHeight="1">
      <c r="A21" s="7"/>
      <c r="B21" s="7"/>
      <c r="C21" s="142" t="s">
        <v>18</v>
      </c>
      <c r="D21" s="143"/>
      <c r="E21" s="9"/>
      <c r="F21" s="22">
        <v>2629683</v>
      </c>
      <c r="G21" s="23">
        <v>1485000</v>
      </c>
      <c r="H21" s="23">
        <v>787748</v>
      </c>
      <c r="I21" s="23">
        <v>241035</v>
      </c>
      <c r="J21" s="23">
        <v>6912</v>
      </c>
      <c r="K21" s="23">
        <v>7113</v>
      </c>
      <c r="L21" s="23">
        <v>41295</v>
      </c>
      <c r="M21" s="23">
        <v>55290</v>
      </c>
      <c r="N21" s="23">
        <v>5290</v>
      </c>
    </row>
    <row r="22" spans="1:14" s="1" customFormat="1" ht="9.75" customHeight="1">
      <c r="A22" s="7"/>
      <c r="B22" s="7"/>
      <c r="C22" s="142" t="s">
        <v>19</v>
      </c>
      <c r="D22" s="143"/>
      <c r="E22" s="9"/>
      <c r="F22" s="22">
        <v>403746</v>
      </c>
      <c r="G22" s="23">
        <v>236060</v>
      </c>
      <c r="H22" s="23">
        <v>125051</v>
      </c>
      <c r="I22" s="23">
        <v>37123</v>
      </c>
      <c r="J22" s="23">
        <v>1073</v>
      </c>
      <c r="K22" s="23">
        <v>604</v>
      </c>
      <c r="L22" s="23">
        <v>3835</v>
      </c>
      <c r="M22" s="23">
        <v>0</v>
      </c>
      <c r="N22" s="23">
        <v>0</v>
      </c>
    </row>
    <row r="23" spans="1:14" s="1" customFormat="1" ht="9.75" customHeight="1">
      <c r="A23" s="7"/>
      <c r="B23" s="7"/>
      <c r="C23" s="142" t="s">
        <v>26</v>
      </c>
      <c r="D23" s="143"/>
      <c r="E23" s="9"/>
      <c r="F23" s="22">
        <v>2874</v>
      </c>
      <c r="G23" s="23">
        <v>0</v>
      </c>
      <c r="H23" s="23">
        <v>0</v>
      </c>
      <c r="I23" s="23">
        <v>0</v>
      </c>
      <c r="J23" s="23">
        <v>2060</v>
      </c>
      <c r="K23" s="23">
        <v>814</v>
      </c>
      <c r="L23" s="23">
        <v>0</v>
      </c>
      <c r="M23" s="23">
        <v>0</v>
      </c>
      <c r="N23" s="23"/>
    </row>
    <row r="24" spans="1:14" s="1" customFormat="1" ht="9.75" customHeight="1">
      <c r="A24" s="7"/>
      <c r="B24" s="7"/>
      <c r="C24" s="141" t="s">
        <v>15</v>
      </c>
      <c r="D24" s="141"/>
      <c r="E24" s="9"/>
      <c r="F24" s="22"/>
      <c r="G24" s="40"/>
      <c r="H24" s="40"/>
      <c r="I24" s="40"/>
      <c r="J24" s="40"/>
      <c r="K24" s="40"/>
      <c r="L24" s="40"/>
      <c r="M24" s="40"/>
      <c r="N24" s="40"/>
    </row>
    <row r="25" spans="1:14" s="1" customFormat="1" ht="9.75" customHeight="1">
      <c r="A25" s="7"/>
      <c r="B25" s="7"/>
      <c r="C25" s="142" t="s">
        <v>18</v>
      </c>
      <c r="D25" s="143"/>
      <c r="E25" s="9"/>
      <c r="F25" s="22">
        <v>16711</v>
      </c>
      <c r="G25" s="23">
        <v>2835</v>
      </c>
      <c r="H25" s="23">
        <v>3295</v>
      </c>
      <c r="I25" s="23">
        <v>7237</v>
      </c>
      <c r="J25" s="23">
        <v>0</v>
      </c>
      <c r="K25" s="23">
        <v>0</v>
      </c>
      <c r="L25" s="23">
        <v>3344</v>
      </c>
      <c r="M25" s="23">
        <v>0</v>
      </c>
      <c r="N25" s="23">
        <v>0</v>
      </c>
    </row>
    <row r="26" spans="1:14" s="1" customFormat="1" ht="9.75" customHeight="1">
      <c r="A26" s="7"/>
      <c r="B26" s="7"/>
      <c r="C26" s="142" t="s">
        <v>19</v>
      </c>
      <c r="D26" s="143"/>
      <c r="E26" s="9"/>
      <c r="F26" s="22">
        <v>3208</v>
      </c>
      <c r="G26" s="23">
        <v>415</v>
      </c>
      <c r="H26" s="23">
        <v>621</v>
      </c>
      <c r="I26" s="23">
        <v>1507</v>
      </c>
      <c r="J26" s="23">
        <v>0</v>
      </c>
      <c r="K26" s="23">
        <v>0</v>
      </c>
      <c r="L26" s="23">
        <v>665</v>
      </c>
      <c r="M26" s="23">
        <v>0</v>
      </c>
      <c r="N26" s="23">
        <v>0</v>
      </c>
    </row>
    <row r="27" spans="1:14" s="1" customFormat="1" ht="9.75" customHeight="1">
      <c r="A27" s="7"/>
      <c r="B27" s="7"/>
      <c r="C27" s="142" t="s">
        <v>20</v>
      </c>
      <c r="D27" s="143"/>
      <c r="E27" s="9"/>
      <c r="F27" s="22">
        <v>3859</v>
      </c>
      <c r="G27" s="23">
        <v>1083</v>
      </c>
      <c r="H27" s="23">
        <v>1364</v>
      </c>
      <c r="I27" s="23">
        <v>0</v>
      </c>
      <c r="J27" s="23">
        <v>0</v>
      </c>
      <c r="K27" s="23">
        <v>0</v>
      </c>
      <c r="L27" s="23">
        <v>1412</v>
      </c>
      <c r="M27" s="23">
        <v>0</v>
      </c>
      <c r="N27" s="23">
        <v>0</v>
      </c>
    </row>
    <row r="28" spans="1:14" s="5" customFormat="1" ht="9.75" customHeight="1">
      <c r="A28" s="11"/>
      <c r="B28" s="11"/>
      <c r="C28" s="11"/>
      <c r="D28" s="12"/>
      <c r="E28" s="12"/>
      <c r="F28" s="22"/>
      <c r="G28" s="16"/>
      <c r="H28" s="144" t="s">
        <v>30</v>
      </c>
      <c r="I28" s="144"/>
      <c r="J28" s="144"/>
      <c r="K28" s="144"/>
      <c r="L28" s="144"/>
      <c r="M28" s="16"/>
      <c r="N28" s="16"/>
    </row>
    <row r="29" spans="1:14" s="5" customFormat="1" ht="9.75" customHeight="1">
      <c r="A29" s="11"/>
      <c r="B29" s="144" t="s">
        <v>1</v>
      </c>
      <c r="C29" s="145"/>
      <c r="D29" s="145"/>
      <c r="E29" s="13"/>
      <c r="F29" s="37">
        <v>5499453</v>
      </c>
      <c r="G29" s="38">
        <v>2950568</v>
      </c>
      <c r="H29" s="38">
        <v>1904663</v>
      </c>
      <c r="I29" s="38">
        <v>432275</v>
      </c>
      <c r="J29" s="38">
        <v>17852</v>
      </c>
      <c r="K29" s="38">
        <v>12355</v>
      </c>
      <c r="L29" s="38">
        <v>67315</v>
      </c>
      <c r="M29" s="38">
        <v>114425</v>
      </c>
      <c r="N29" s="38">
        <v>0</v>
      </c>
    </row>
    <row r="30" spans="1:14" s="1" customFormat="1" ht="9.75" customHeight="1">
      <c r="A30" s="7"/>
      <c r="B30" s="7"/>
      <c r="C30" s="142" t="s">
        <v>21</v>
      </c>
      <c r="D30" s="143"/>
      <c r="E30" s="9"/>
      <c r="F30" s="22">
        <v>2772176</v>
      </c>
      <c r="G30" s="23">
        <v>1463432</v>
      </c>
      <c r="H30" s="23">
        <v>1020181</v>
      </c>
      <c r="I30" s="23">
        <v>208778</v>
      </c>
      <c r="J30" s="23">
        <v>8889</v>
      </c>
      <c r="K30" s="23">
        <v>5530</v>
      </c>
      <c r="L30" s="23">
        <v>18546</v>
      </c>
      <c r="M30" s="23">
        <v>46820</v>
      </c>
      <c r="N30" s="23">
        <v>0</v>
      </c>
    </row>
    <row r="31" spans="1:14" s="1" customFormat="1" ht="9.75" customHeight="1">
      <c r="A31" s="7"/>
      <c r="B31" s="7"/>
      <c r="C31" s="142" t="s">
        <v>27</v>
      </c>
      <c r="D31" s="143"/>
      <c r="E31" s="9"/>
      <c r="F31" s="22">
        <v>2727277</v>
      </c>
      <c r="G31" s="23">
        <v>1487136</v>
      </c>
      <c r="H31" s="23">
        <v>884482</v>
      </c>
      <c r="I31" s="23">
        <v>223497</v>
      </c>
      <c r="J31" s="23">
        <v>8963</v>
      </c>
      <c r="K31" s="23">
        <v>6825</v>
      </c>
      <c r="L31" s="23">
        <v>48769</v>
      </c>
      <c r="M31" s="23">
        <v>67605</v>
      </c>
      <c r="N31" s="23">
        <v>0</v>
      </c>
    </row>
    <row r="32" spans="1:14" s="1" customFormat="1" ht="9.75" customHeight="1">
      <c r="A32" s="7"/>
      <c r="B32" s="7"/>
      <c r="C32" s="141" t="s">
        <v>15</v>
      </c>
      <c r="D32" s="141"/>
      <c r="E32" s="9"/>
      <c r="F32" s="22"/>
      <c r="G32" s="40"/>
      <c r="H32" s="40"/>
      <c r="I32" s="40"/>
      <c r="J32" s="40"/>
      <c r="K32" s="40"/>
      <c r="L32" s="40"/>
      <c r="M32" s="40"/>
      <c r="N32" s="40"/>
    </row>
    <row r="33" spans="1:14" s="1" customFormat="1" ht="9.75" customHeight="1">
      <c r="A33" s="7"/>
      <c r="B33" s="7"/>
      <c r="C33" s="142" t="s">
        <v>16</v>
      </c>
      <c r="D33" s="143"/>
      <c r="E33" s="9"/>
      <c r="F33" s="22">
        <v>110263</v>
      </c>
      <c r="G33" s="23">
        <v>33280</v>
      </c>
      <c r="H33" s="23">
        <v>16528</v>
      </c>
      <c r="I33" s="23">
        <v>40105</v>
      </c>
      <c r="J33" s="23">
        <v>0</v>
      </c>
      <c r="K33" s="23">
        <v>0</v>
      </c>
      <c r="L33" s="23">
        <v>20350</v>
      </c>
      <c r="M33" s="23">
        <v>0</v>
      </c>
      <c r="N33" s="23">
        <v>0</v>
      </c>
    </row>
    <row r="34" spans="1:14" s="1" customFormat="1" ht="9.75" customHeight="1">
      <c r="A34" s="7"/>
      <c r="B34" s="7"/>
      <c r="C34" s="7"/>
      <c r="D34" s="8" t="s">
        <v>21</v>
      </c>
      <c r="E34" s="9"/>
      <c r="F34" s="22">
        <v>41816</v>
      </c>
      <c r="G34" s="23">
        <v>4760</v>
      </c>
      <c r="H34" s="23">
        <v>1840</v>
      </c>
      <c r="I34" s="23">
        <v>21154</v>
      </c>
      <c r="J34" s="23">
        <v>0</v>
      </c>
      <c r="K34" s="23">
        <v>0</v>
      </c>
      <c r="L34" s="23">
        <v>14062</v>
      </c>
      <c r="M34" s="23">
        <v>0</v>
      </c>
      <c r="N34" s="23">
        <v>0</v>
      </c>
    </row>
    <row r="35" spans="1:14" s="1" customFormat="1" ht="9.75" customHeight="1">
      <c r="A35" s="19"/>
      <c r="B35" s="19"/>
      <c r="C35" s="19"/>
      <c r="D35" s="20" t="s">
        <v>22</v>
      </c>
      <c r="E35" s="21"/>
      <c r="F35" s="24">
        <v>68447</v>
      </c>
      <c r="G35" s="25">
        <v>28520</v>
      </c>
      <c r="H35" s="25">
        <v>14688</v>
      </c>
      <c r="I35" s="25">
        <v>18951</v>
      </c>
      <c r="J35" s="25">
        <v>0</v>
      </c>
      <c r="K35" s="25">
        <v>0</v>
      </c>
      <c r="L35" s="25">
        <v>6288</v>
      </c>
      <c r="M35" s="25">
        <v>0</v>
      </c>
      <c r="N35" s="25">
        <v>0</v>
      </c>
    </row>
    <row r="36" spans="1:14" s="2" customFormat="1" ht="11.25" customHeight="1">
      <c r="A36" s="18"/>
      <c r="B36" s="18"/>
      <c r="C36" s="156" t="s">
        <v>23</v>
      </c>
      <c r="D36" s="156"/>
      <c r="E36" s="156"/>
      <c r="F36" s="156"/>
      <c r="G36" s="18"/>
      <c r="H36" s="18"/>
      <c r="I36" s="18"/>
      <c r="J36" s="18"/>
      <c r="K36" s="18"/>
      <c r="L36" s="18"/>
      <c r="M36" s="18"/>
      <c r="N36" s="18"/>
    </row>
    <row r="37" spans="1:14" ht="10.5">
      <c r="A37" s="26"/>
      <c r="B37" s="26"/>
      <c r="C37" s="26"/>
      <c r="D37" s="26"/>
      <c r="E37" s="26"/>
      <c r="F37" s="26"/>
      <c r="G37" s="41"/>
      <c r="H37" s="41"/>
      <c r="I37" s="41"/>
      <c r="J37" s="41"/>
      <c r="K37" s="41"/>
      <c r="L37" s="41"/>
      <c r="M37" s="41"/>
      <c r="N37" s="41"/>
    </row>
    <row r="38" spans="7:14" ht="10.5">
      <c r="G38" s="42"/>
      <c r="H38" s="42"/>
      <c r="I38" s="42"/>
      <c r="J38" s="42"/>
      <c r="K38" s="42"/>
      <c r="L38" s="42"/>
      <c r="M38" s="42"/>
      <c r="N38" s="42"/>
    </row>
  </sheetData>
  <sheetProtection/>
  <mergeCells count="29">
    <mergeCell ref="A5:N5"/>
    <mergeCell ref="A6:N6"/>
    <mergeCell ref="C12:D12"/>
    <mergeCell ref="C14:D14"/>
    <mergeCell ref="C22:D22"/>
    <mergeCell ref="C23:D23"/>
    <mergeCell ref="C16:D16"/>
    <mergeCell ref="B10:D10"/>
    <mergeCell ref="C13:D13"/>
    <mergeCell ref="C15:D15"/>
    <mergeCell ref="H28:L28"/>
    <mergeCell ref="B29:D29"/>
    <mergeCell ref="C32:D32"/>
    <mergeCell ref="C33:D33"/>
    <mergeCell ref="A3:N3"/>
    <mergeCell ref="B7:F7"/>
    <mergeCell ref="B8:D8"/>
    <mergeCell ref="B9:D9"/>
    <mergeCell ref="H9:L9"/>
    <mergeCell ref="B11:D11"/>
    <mergeCell ref="C24:D24"/>
    <mergeCell ref="C25:D25"/>
    <mergeCell ref="B20:D20"/>
    <mergeCell ref="C21:D21"/>
    <mergeCell ref="C36:F36"/>
    <mergeCell ref="C26:D26"/>
    <mergeCell ref="C27:D27"/>
    <mergeCell ref="C30:D30"/>
    <mergeCell ref="C31:D31"/>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N38"/>
  <sheetViews>
    <sheetView zoomScalePageLayoutView="0" workbookViewId="0" topLeftCell="A1">
      <selection activeCell="B1" sqref="B1"/>
    </sheetView>
  </sheetViews>
  <sheetFormatPr defaultColWidth="9.140625" defaultRowHeight="12"/>
  <cols>
    <col min="1" max="1" width="1.8515625" style="27" customWidth="1"/>
    <col min="2" max="3" width="3.8515625" style="27" customWidth="1"/>
    <col min="4" max="4" width="23.00390625" style="27" customWidth="1"/>
    <col min="5" max="5" width="0.9921875" style="27" customWidth="1"/>
    <col min="6" max="7" width="11.8515625" style="27" customWidth="1"/>
    <col min="8" max="8" width="11.28125" style="27" customWidth="1"/>
    <col min="9" max="14" width="10.421875" style="27" customWidth="1"/>
    <col min="15" max="16384" width="9.28125" style="27" customWidth="1"/>
  </cols>
  <sheetData>
    <row r="1" s="1" customFormat="1" ht="15" customHeight="1">
      <c r="N1" s="33" t="s">
        <v>42</v>
      </c>
    </row>
    <row r="2" s="1" customFormat="1" ht="15" customHeight="1"/>
    <row r="3" spans="1:14" s="1" customFormat="1" ht="20.25" customHeight="1">
      <c r="A3" s="149" t="s">
        <v>29</v>
      </c>
      <c r="B3" s="149"/>
      <c r="C3" s="149"/>
      <c r="D3" s="149"/>
      <c r="E3" s="149"/>
      <c r="F3" s="149"/>
      <c r="G3" s="149"/>
      <c r="H3" s="149"/>
      <c r="I3" s="149"/>
      <c r="J3" s="149"/>
      <c r="K3" s="149"/>
      <c r="L3" s="149"/>
      <c r="M3" s="149"/>
      <c r="N3" s="149"/>
    </row>
    <row r="4" s="2" customFormat="1" ht="11.25" customHeight="1"/>
    <row r="5" spans="1:14" s="2" customFormat="1" ht="11.25" customHeight="1">
      <c r="A5" s="138" t="s">
        <v>43</v>
      </c>
      <c r="B5" s="138"/>
      <c r="C5" s="138"/>
      <c r="D5" s="138"/>
      <c r="E5" s="138"/>
      <c r="F5" s="138"/>
      <c r="G5" s="138"/>
      <c r="H5" s="138"/>
      <c r="I5" s="138"/>
      <c r="J5" s="138"/>
      <c r="K5" s="138"/>
      <c r="L5" s="138"/>
      <c r="M5" s="138"/>
      <c r="N5" s="138"/>
    </row>
    <row r="6" spans="1:14" s="2" customFormat="1" ht="11.25" customHeight="1">
      <c r="A6" s="139" t="s">
        <v>84</v>
      </c>
      <c r="B6" s="140"/>
      <c r="C6" s="140"/>
      <c r="D6" s="140"/>
      <c r="E6" s="140"/>
      <c r="F6" s="140"/>
      <c r="G6" s="140"/>
      <c r="H6" s="140"/>
      <c r="I6" s="140"/>
      <c r="J6" s="140"/>
      <c r="K6" s="140"/>
      <c r="L6" s="140"/>
      <c r="M6" s="140"/>
      <c r="N6" s="140"/>
    </row>
    <row r="7" spans="1:14" s="2" customFormat="1" ht="11.25" customHeight="1">
      <c r="A7" s="39"/>
      <c r="B7" s="150" t="s">
        <v>36</v>
      </c>
      <c r="C7" s="150"/>
      <c r="D7" s="150"/>
      <c r="E7" s="150"/>
      <c r="F7" s="150"/>
      <c r="G7" s="39"/>
      <c r="H7" s="39"/>
      <c r="I7" s="39"/>
      <c r="J7" s="39"/>
      <c r="K7" s="39"/>
      <c r="L7" s="39"/>
      <c r="M7" s="39"/>
      <c r="N7" s="39"/>
    </row>
    <row r="8" spans="1:14" s="32" customFormat="1" ht="15" customHeight="1">
      <c r="A8" s="28"/>
      <c r="B8" s="157" t="s">
        <v>0</v>
      </c>
      <c r="C8" s="158"/>
      <c r="D8" s="158"/>
      <c r="E8" s="29"/>
      <c r="F8" s="35" t="s">
        <v>28</v>
      </c>
      <c r="G8" s="30" t="s">
        <v>2</v>
      </c>
      <c r="H8" s="30" t="s">
        <v>3</v>
      </c>
      <c r="I8" s="30" t="s">
        <v>4</v>
      </c>
      <c r="J8" s="30" t="s">
        <v>5</v>
      </c>
      <c r="K8" s="30" t="s">
        <v>6</v>
      </c>
      <c r="L8" s="30" t="s">
        <v>7</v>
      </c>
      <c r="M8" s="30" t="s">
        <v>8</v>
      </c>
      <c r="N8" s="31" t="s">
        <v>9</v>
      </c>
    </row>
    <row r="9" spans="1:14" s="5" customFormat="1" ht="11.25" customHeight="1">
      <c r="A9" s="3"/>
      <c r="B9" s="159"/>
      <c r="C9" s="160"/>
      <c r="D9" s="160"/>
      <c r="E9" s="4"/>
      <c r="F9" s="36"/>
      <c r="G9" s="15"/>
      <c r="H9" s="155" t="s">
        <v>10</v>
      </c>
      <c r="I9" s="155"/>
      <c r="J9" s="155"/>
      <c r="K9" s="155"/>
      <c r="L9" s="155"/>
      <c r="M9" s="15"/>
      <c r="N9" s="15"/>
    </row>
    <row r="10" spans="1:14" s="5" customFormat="1" ht="9.75" customHeight="1">
      <c r="A10" s="6"/>
      <c r="B10" s="144" t="s">
        <v>1</v>
      </c>
      <c r="C10" s="148"/>
      <c r="D10" s="148"/>
      <c r="E10" s="13"/>
      <c r="F10" s="37">
        <f>SUM(G10:N10)</f>
        <v>3035050</v>
      </c>
      <c r="G10" s="38">
        <f>SUM(G12:G14)</f>
        <v>1713317</v>
      </c>
      <c r="H10" s="38">
        <f aca="true" t="shared" si="0" ref="H10:M10">SUM(H12:H14)</f>
        <v>917781</v>
      </c>
      <c r="I10" s="38">
        <f t="shared" si="0"/>
        <v>278236</v>
      </c>
      <c r="J10" s="38">
        <f t="shared" si="0"/>
        <v>10045</v>
      </c>
      <c r="K10" s="38">
        <f t="shared" si="0"/>
        <v>8521</v>
      </c>
      <c r="L10" s="38">
        <f t="shared" si="0"/>
        <v>45130</v>
      </c>
      <c r="M10" s="38">
        <f t="shared" si="0"/>
        <v>55737</v>
      </c>
      <c r="N10" s="38">
        <f>SUM(N12:N14)</f>
        <v>6283</v>
      </c>
    </row>
    <row r="11" spans="1:14" s="1" customFormat="1" ht="9.75" customHeight="1">
      <c r="A11" s="7"/>
      <c r="B11" s="146" t="s">
        <v>11</v>
      </c>
      <c r="C11" s="143"/>
      <c r="D11" s="143"/>
      <c r="E11" s="9"/>
      <c r="F11" s="22"/>
      <c r="G11" s="14"/>
      <c r="H11" s="14"/>
      <c r="I11" s="14"/>
      <c r="J11" s="14"/>
      <c r="K11" s="14"/>
      <c r="L11" s="14"/>
      <c r="M11" s="14"/>
      <c r="N11" s="14"/>
    </row>
    <row r="12" spans="1:14" s="1" customFormat="1" ht="9.75" customHeight="1">
      <c r="A12" s="7"/>
      <c r="B12" s="7"/>
      <c r="C12" s="142" t="s">
        <v>12</v>
      </c>
      <c r="D12" s="143"/>
      <c r="E12" s="9"/>
      <c r="F12" s="22">
        <f aca="true" t="shared" si="1" ref="F12:F35">SUM(G12:N12)</f>
        <v>3568</v>
      </c>
      <c r="G12" s="23">
        <v>864</v>
      </c>
      <c r="H12" s="23">
        <v>828</v>
      </c>
      <c r="I12" s="23">
        <v>311</v>
      </c>
      <c r="J12" s="23">
        <v>0</v>
      </c>
      <c r="K12" s="23">
        <v>10</v>
      </c>
      <c r="L12" s="23">
        <v>86</v>
      </c>
      <c r="M12" s="23">
        <v>1469</v>
      </c>
      <c r="N12" s="23">
        <v>0</v>
      </c>
    </row>
    <row r="13" spans="1:14" s="1" customFormat="1" ht="9.75" customHeight="1">
      <c r="A13" s="7"/>
      <c r="B13" s="7"/>
      <c r="C13" s="142" t="s">
        <v>13</v>
      </c>
      <c r="D13" s="143"/>
      <c r="E13" s="9"/>
      <c r="F13" s="22">
        <f t="shared" si="1"/>
        <v>2912847</v>
      </c>
      <c r="G13" s="23">
        <v>1657333</v>
      </c>
      <c r="H13" s="23">
        <v>872972</v>
      </c>
      <c r="I13" s="23">
        <v>273671</v>
      </c>
      <c r="J13" s="23">
        <v>9171</v>
      </c>
      <c r="K13" s="23">
        <v>8315</v>
      </c>
      <c r="L13" s="23">
        <v>43113</v>
      </c>
      <c r="M13" s="23">
        <v>46681</v>
      </c>
      <c r="N13" s="23">
        <v>1591</v>
      </c>
    </row>
    <row r="14" spans="1:14" s="1" customFormat="1" ht="9.75" customHeight="1">
      <c r="A14" s="7"/>
      <c r="B14" s="7"/>
      <c r="C14" s="142" t="s">
        <v>24</v>
      </c>
      <c r="D14" s="143"/>
      <c r="E14" s="9"/>
      <c r="F14" s="22">
        <f t="shared" si="1"/>
        <v>118635</v>
      </c>
      <c r="G14" s="23">
        <v>55120</v>
      </c>
      <c r="H14" s="23">
        <v>43981</v>
      </c>
      <c r="I14" s="23">
        <v>4254</v>
      </c>
      <c r="J14" s="23">
        <v>874</v>
      </c>
      <c r="K14" s="23">
        <v>196</v>
      </c>
      <c r="L14" s="23">
        <v>1931</v>
      </c>
      <c r="M14" s="23">
        <v>7587</v>
      </c>
      <c r="N14" s="23">
        <v>4692</v>
      </c>
    </row>
    <row r="15" spans="1:14" s="1" customFormat="1" ht="9.75" customHeight="1">
      <c r="A15" s="7"/>
      <c r="B15" s="7"/>
      <c r="C15" s="141" t="s">
        <v>15</v>
      </c>
      <c r="D15" s="141"/>
      <c r="E15" s="9"/>
      <c r="F15" s="22"/>
      <c r="G15" s="40"/>
      <c r="H15" s="40"/>
      <c r="I15" s="40"/>
      <c r="J15" s="40"/>
      <c r="K15" s="40"/>
      <c r="L15" s="40"/>
      <c r="M15" s="40"/>
      <c r="N15" s="40"/>
    </row>
    <row r="16" spans="1:14" s="1" customFormat="1" ht="9.75" customHeight="1">
      <c r="A16" s="7"/>
      <c r="B16" s="7"/>
      <c r="C16" s="142" t="s">
        <v>16</v>
      </c>
      <c r="D16" s="143"/>
      <c r="E16" s="9"/>
      <c r="F16" s="22">
        <f t="shared" si="1"/>
        <v>23460</v>
      </c>
      <c r="G16" s="23">
        <v>4333</v>
      </c>
      <c r="H16" s="23">
        <v>4962</v>
      </c>
      <c r="I16" s="23">
        <v>8744</v>
      </c>
      <c r="J16" s="23">
        <v>0</v>
      </c>
      <c r="K16" s="23">
        <v>0</v>
      </c>
      <c r="L16" s="23">
        <v>5421</v>
      </c>
      <c r="M16" s="23">
        <v>0</v>
      </c>
      <c r="N16" s="23">
        <v>0</v>
      </c>
    </row>
    <row r="17" spans="1:14" s="1" customFormat="1" ht="9.75" customHeight="1">
      <c r="A17" s="7"/>
      <c r="B17" s="7"/>
      <c r="C17" s="7"/>
      <c r="D17" s="10" t="s">
        <v>25</v>
      </c>
      <c r="E17" s="9"/>
      <c r="F17" s="22">
        <f t="shared" si="1"/>
        <v>69</v>
      </c>
      <c r="G17" s="23">
        <v>11</v>
      </c>
      <c r="H17" s="23">
        <v>0</v>
      </c>
      <c r="I17" s="23">
        <v>58</v>
      </c>
      <c r="J17" s="23">
        <v>0</v>
      </c>
      <c r="K17" s="23">
        <v>0</v>
      </c>
      <c r="L17" s="23">
        <v>0</v>
      </c>
      <c r="M17" s="23">
        <v>0</v>
      </c>
      <c r="N17" s="23">
        <v>0</v>
      </c>
    </row>
    <row r="18" spans="1:14" s="1" customFormat="1" ht="9.75" customHeight="1">
      <c r="A18" s="7"/>
      <c r="B18" s="7"/>
      <c r="C18" s="7"/>
      <c r="D18" s="10" t="s">
        <v>13</v>
      </c>
      <c r="E18" s="9"/>
      <c r="F18" s="22">
        <f t="shared" si="1"/>
        <v>20449</v>
      </c>
      <c r="G18" s="23">
        <v>3769</v>
      </c>
      <c r="H18" s="23">
        <v>4568</v>
      </c>
      <c r="I18" s="23">
        <v>8098</v>
      </c>
      <c r="J18" s="23">
        <v>0</v>
      </c>
      <c r="K18" s="23">
        <v>0</v>
      </c>
      <c r="L18" s="23">
        <v>4014</v>
      </c>
      <c r="M18" s="23">
        <v>0</v>
      </c>
      <c r="N18" s="23">
        <v>0</v>
      </c>
    </row>
    <row r="19" spans="1:14" s="1" customFormat="1" ht="9.75" customHeight="1">
      <c r="A19" s="7"/>
      <c r="B19" s="7"/>
      <c r="C19" s="7"/>
      <c r="D19" s="10" t="s">
        <v>14</v>
      </c>
      <c r="E19" s="9"/>
      <c r="F19" s="22">
        <f t="shared" si="1"/>
        <v>2942</v>
      </c>
      <c r="G19" s="23">
        <v>553</v>
      </c>
      <c r="H19" s="23">
        <v>394</v>
      </c>
      <c r="I19" s="23">
        <v>588</v>
      </c>
      <c r="J19" s="23">
        <v>0</v>
      </c>
      <c r="K19" s="23">
        <v>0</v>
      </c>
      <c r="L19" s="23">
        <v>1407</v>
      </c>
      <c r="M19" s="23">
        <v>0</v>
      </c>
      <c r="N19" s="23">
        <v>0</v>
      </c>
    </row>
    <row r="20" spans="1:14" s="1" customFormat="1" ht="9.75" customHeight="1">
      <c r="A20" s="7"/>
      <c r="B20" s="146" t="s">
        <v>17</v>
      </c>
      <c r="C20" s="143"/>
      <c r="D20" s="143"/>
      <c r="E20" s="9"/>
      <c r="F20" s="22"/>
      <c r="G20" s="40"/>
      <c r="H20" s="40"/>
      <c r="I20" s="40"/>
      <c r="J20" s="40"/>
      <c r="K20" s="40"/>
      <c r="L20" s="40"/>
      <c r="M20" s="40"/>
      <c r="N20" s="40"/>
    </row>
    <row r="21" spans="1:14" s="1" customFormat="1" ht="9.75" customHeight="1">
      <c r="A21" s="7"/>
      <c r="B21" s="7"/>
      <c r="C21" s="142" t="s">
        <v>18</v>
      </c>
      <c r="D21" s="143"/>
      <c r="E21" s="9"/>
      <c r="F21" s="22">
        <f t="shared" si="1"/>
        <v>2627902</v>
      </c>
      <c r="G21" s="23">
        <v>1477111</v>
      </c>
      <c r="H21" s="23">
        <v>792426</v>
      </c>
      <c r="I21" s="23">
        <v>241035</v>
      </c>
      <c r="J21" s="23">
        <v>6912</v>
      </c>
      <c r="K21" s="23">
        <v>7103</v>
      </c>
      <c r="L21" s="23">
        <v>41295</v>
      </c>
      <c r="M21" s="23">
        <v>55737</v>
      </c>
      <c r="N21" s="23">
        <v>6283</v>
      </c>
    </row>
    <row r="22" spans="1:14" s="1" customFormat="1" ht="9.75" customHeight="1">
      <c r="A22" s="7"/>
      <c r="B22" s="7"/>
      <c r="C22" s="142" t="s">
        <v>19</v>
      </c>
      <c r="D22" s="143"/>
      <c r="E22" s="9"/>
      <c r="F22" s="22">
        <f t="shared" si="1"/>
        <v>404274</v>
      </c>
      <c r="G22" s="23">
        <v>236206</v>
      </c>
      <c r="H22" s="23">
        <v>125355</v>
      </c>
      <c r="I22" s="23">
        <v>37201</v>
      </c>
      <c r="J22" s="23">
        <v>1073</v>
      </c>
      <c r="K22" s="23">
        <v>604</v>
      </c>
      <c r="L22" s="23">
        <v>3835</v>
      </c>
      <c r="M22" s="23">
        <v>0</v>
      </c>
      <c r="N22" s="23">
        <v>0</v>
      </c>
    </row>
    <row r="23" spans="1:14" s="1" customFormat="1" ht="9.75" customHeight="1">
      <c r="A23" s="7"/>
      <c r="B23" s="7"/>
      <c r="C23" s="142" t="s">
        <v>26</v>
      </c>
      <c r="D23" s="143"/>
      <c r="E23" s="9"/>
      <c r="F23" s="22">
        <f t="shared" si="1"/>
        <v>2874</v>
      </c>
      <c r="G23" s="23">
        <v>0</v>
      </c>
      <c r="H23" s="23">
        <v>0</v>
      </c>
      <c r="I23" s="23">
        <v>0</v>
      </c>
      <c r="J23" s="23">
        <v>2060</v>
      </c>
      <c r="K23" s="23">
        <v>814</v>
      </c>
      <c r="L23" s="23">
        <v>0</v>
      </c>
      <c r="M23" s="23">
        <v>0</v>
      </c>
      <c r="N23" s="23"/>
    </row>
    <row r="24" spans="1:14" s="1" customFormat="1" ht="9.75" customHeight="1">
      <c r="A24" s="7"/>
      <c r="B24" s="7"/>
      <c r="C24" s="141" t="s">
        <v>15</v>
      </c>
      <c r="D24" s="141"/>
      <c r="E24" s="9"/>
      <c r="F24" s="22"/>
      <c r="G24" s="40"/>
      <c r="H24" s="40"/>
      <c r="I24" s="40"/>
      <c r="J24" s="40"/>
      <c r="K24" s="40"/>
      <c r="L24" s="40"/>
      <c r="M24" s="40"/>
      <c r="N24" s="40"/>
    </row>
    <row r="25" spans="1:14" s="1" customFormat="1" ht="9.75" customHeight="1">
      <c r="A25" s="7"/>
      <c r="B25" s="7"/>
      <c r="C25" s="142" t="s">
        <v>18</v>
      </c>
      <c r="D25" s="143"/>
      <c r="E25" s="9"/>
      <c r="F25" s="22">
        <f t="shared" si="1"/>
        <v>16393</v>
      </c>
      <c r="G25" s="23">
        <v>2835</v>
      </c>
      <c r="H25" s="23">
        <v>2977</v>
      </c>
      <c r="I25" s="23">
        <v>7237</v>
      </c>
      <c r="J25" s="23">
        <v>0</v>
      </c>
      <c r="K25" s="23">
        <v>0</v>
      </c>
      <c r="L25" s="23">
        <v>3344</v>
      </c>
      <c r="M25" s="23">
        <v>0</v>
      </c>
      <c r="N25" s="23">
        <v>0</v>
      </c>
    </row>
    <row r="26" spans="1:14" s="1" customFormat="1" ht="9.75" customHeight="1">
      <c r="A26" s="7"/>
      <c r="B26" s="7"/>
      <c r="C26" s="142" t="s">
        <v>19</v>
      </c>
      <c r="D26" s="143"/>
      <c r="E26" s="9"/>
      <c r="F26" s="22">
        <f t="shared" si="1"/>
        <v>3208</v>
      </c>
      <c r="G26" s="23">
        <v>415</v>
      </c>
      <c r="H26" s="23">
        <v>621</v>
      </c>
      <c r="I26" s="23">
        <v>1507</v>
      </c>
      <c r="J26" s="23">
        <v>0</v>
      </c>
      <c r="K26" s="23">
        <v>0</v>
      </c>
      <c r="L26" s="23">
        <v>665</v>
      </c>
      <c r="M26" s="23">
        <v>0</v>
      </c>
      <c r="N26" s="23">
        <v>0</v>
      </c>
    </row>
    <row r="27" spans="1:14" s="1" customFormat="1" ht="9.75" customHeight="1">
      <c r="A27" s="7"/>
      <c r="B27" s="7"/>
      <c r="C27" s="142" t="s">
        <v>20</v>
      </c>
      <c r="D27" s="143"/>
      <c r="E27" s="9"/>
      <c r="F27" s="22">
        <f t="shared" si="1"/>
        <v>3859</v>
      </c>
      <c r="G27" s="23">
        <v>1083</v>
      </c>
      <c r="H27" s="23">
        <v>1364</v>
      </c>
      <c r="I27" s="23">
        <v>0</v>
      </c>
      <c r="J27" s="23">
        <v>0</v>
      </c>
      <c r="K27" s="23">
        <v>0</v>
      </c>
      <c r="L27" s="23">
        <v>1412</v>
      </c>
      <c r="M27" s="23">
        <v>0</v>
      </c>
      <c r="N27" s="23">
        <v>0</v>
      </c>
    </row>
    <row r="28" spans="1:14" s="5" customFormat="1" ht="9.75" customHeight="1">
      <c r="A28" s="11"/>
      <c r="B28" s="11"/>
      <c r="C28" s="11"/>
      <c r="D28" s="12"/>
      <c r="E28" s="12"/>
      <c r="F28" s="22"/>
      <c r="G28" s="16"/>
      <c r="H28" s="144" t="s">
        <v>30</v>
      </c>
      <c r="I28" s="144"/>
      <c r="J28" s="144"/>
      <c r="K28" s="144"/>
      <c r="L28" s="144"/>
      <c r="M28" s="16"/>
      <c r="N28" s="16"/>
    </row>
    <row r="29" spans="1:14" s="5" customFormat="1" ht="9.75" customHeight="1">
      <c r="A29" s="11"/>
      <c r="B29" s="144" t="s">
        <v>1</v>
      </c>
      <c r="C29" s="145"/>
      <c r="D29" s="145"/>
      <c r="E29" s="13"/>
      <c r="F29" s="37">
        <f t="shared" si="1"/>
        <v>5499655</v>
      </c>
      <c r="G29" s="38">
        <f>SUM(G30:G31)</f>
        <v>2950495</v>
      </c>
      <c r="H29" s="38">
        <f>SUM(H30:H31)</f>
        <v>1904821</v>
      </c>
      <c r="I29" s="38">
        <f aca="true" t="shared" si="2" ref="I29:N29">SUM(I30:I31)</f>
        <v>432392</v>
      </c>
      <c r="J29" s="38">
        <f t="shared" si="2"/>
        <v>17852</v>
      </c>
      <c r="K29" s="38">
        <f t="shared" si="2"/>
        <v>12355</v>
      </c>
      <c r="L29" s="38">
        <f t="shared" si="2"/>
        <v>67315</v>
      </c>
      <c r="M29" s="38">
        <f t="shared" si="2"/>
        <v>114425</v>
      </c>
      <c r="N29" s="38">
        <f t="shared" si="2"/>
        <v>0</v>
      </c>
    </row>
    <row r="30" spans="1:14" s="1" customFormat="1" ht="9.75" customHeight="1">
      <c r="A30" s="7"/>
      <c r="B30" s="7"/>
      <c r="C30" s="142" t="s">
        <v>21</v>
      </c>
      <c r="D30" s="143"/>
      <c r="E30" s="9"/>
      <c r="F30" s="22">
        <f t="shared" si="1"/>
        <v>2771479</v>
      </c>
      <c r="G30" s="23">
        <v>1466781</v>
      </c>
      <c r="H30" s="23">
        <v>1016015</v>
      </c>
      <c r="I30" s="23">
        <v>208898</v>
      </c>
      <c r="J30" s="23">
        <v>8889</v>
      </c>
      <c r="K30" s="23">
        <v>5530</v>
      </c>
      <c r="L30" s="23">
        <v>18546</v>
      </c>
      <c r="M30" s="23">
        <v>46820</v>
      </c>
      <c r="N30" s="23">
        <v>0</v>
      </c>
    </row>
    <row r="31" spans="1:14" s="1" customFormat="1" ht="9.75" customHeight="1">
      <c r="A31" s="7"/>
      <c r="B31" s="7"/>
      <c r="C31" s="142" t="s">
        <v>27</v>
      </c>
      <c r="D31" s="143"/>
      <c r="E31" s="9"/>
      <c r="F31" s="22">
        <f t="shared" si="1"/>
        <v>2728176</v>
      </c>
      <c r="G31" s="23">
        <v>1483714</v>
      </c>
      <c r="H31" s="23">
        <v>888806</v>
      </c>
      <c r="I31" s="23">
        <v>223494</v>
      </c>
      <c r="J31" s="23">
        <v>8963</v>
      </c>
      <c r="K31" s="23">
        <v>6825</v>
      </c>
      <c r="L31" s="23">
        <v>48769</v>
      </c>
      <c r="M31" s="23">
        <v>67605</v>
      </c>
      <c r="N31" s="23">
        <v>0</v>
      </c>
    </row>
    <row r="32" spans="1:14" s="1" customFormat="1" ht="9.75" customHeight="1">
      <c r="A32" s="7"/>
      <c r="B32" s="7"/>
      <c r="C32" s="141" t="s">
        <v>15</v>
      </c>
      <c r="D32" s="141"/>
      <c r="E32" s="9"/>
      <c r="F32" s="22"/>
      <c r="G32" s="40"/>
      <c r="H32" s="40"/>
      <c r="I32" s="40"/>
      <c r="J32" s="40"/>
      <c r="K32" s="40"/>
      <c r="L32" s="40"/>
      <c r="M32" s="40"/>
      <c r="N32" s="40"/>
    </row>
    <row r="33" spans="1:14" s="1" customFormat="1" ht="9.75" customHeight="1">
      <c r="A33" s="7"/>
      <c r="B33" s="7"/>
      <c r="C33" s="142" t="s">
        <v>16</v>
      </c>
      <c r="D33" s="143"/>
      <c r="E33" s="9"/>
      <c r="F33" s="22">
        <f t="shared" si="1"/>
        <v>110263</v>
      </c>
      <c r="G33" s="23">
        <f>SUM(G34:G35)</f>
        <v>33280</v>
      </c>
      <c r="H33" s="23">
        <f aca="true" t="shared" si="3" ref="H33:N33">SUM(H34:H35)</f>
        <v>16528</v>
      </c>
      <c r="I33" s="23">
        <f t="shared" si="3"/>
        <v>40105</v>
      </c>
      <c r="J33" s="23">
        <f t="shared" si="3"/>
        <v>0</v>
      </c>
      <c r="K33" s="23">
        <f t="shared" si="3"/>
        <v>0</v>
      </c>
      <c r="L33" s="23">
        <f t="shared" si="3"/>
        <v>20350</v>
      </c>
      <c r="M33" s="23">
        <f t="shared" si="3"/>
        <v>0</v>
      </c>
      <c r="N33" s="23">
        <f t="shared" si="3"/>
        <v>0</v>
      </c>
    </row>
    <row r="34" spans="1:14" s="1" customFormat="1" ht="9.75" customHeight="1">
      <c r="A34" s="7"/>
      <c r="B34" s="7"/>
      <c r="C34" s="7"/>
      <c r="D34" s="8" t="s">
        <v>21</v>
      </c>
      <c r="E34" s="9"/>
      <c r="F34" s="22">
        <f t="shared" si="1"/>
        <v>41816</v>
      </c>
      <c r="G34" s="23">
        <v>4760</v>
      </c>
      <c r="H34" s="23">
        <v>1840</v>
      </c>
      <c r="I34" s="23">
        <v>21154</v>
      </c>
      <c r="J34" s="23">
        <v>0</v>
      </c>
      <c r="K34" s="23">
        <v>0</v>
      </c>
      <c r="L34" s="23">
        <v>14062</v>
      </c>
      <c r="M34" s="23">
        <v>0</v>
      </c>
      <c r="N34" s="23">
        <v>0</v>
      </c>
    </row>
    <row r="35" spans="1:14" s="1" customFormat="1" ht="9.75" customHeight="1">
      <c r="A35" s="19"/>
      <c r="B35" s="19"/>
      <c r="C35" s="19"/>
      <c r="D35" s="20" t="s">
        <v>22</v>
      </c>
      <c r="E35" s="21"/>
      <c r="F35" s="24">
        <f t="shared" si="1"/>
        <v>68447</v>
      </c>
      <c r="G35" s="25">
        <v>28520</v>
      </c>
      <c r="H35" s="25">
        <v>14688</v>
      </c>
      <c r="I35" s="25">
        <v>18951</v>
      </c>
      <c r="J35" s="25">
        <v>0</v>
      </c>
      <c r="K35" s="25">
        <v>0</v>
      </c>
      <c r="L35" s="25">
        <v>6288</v>
      </c>
      <c r="M35" s="25">
        <v>0</v>
      </c>
      <c r="N35" s="25">
        <v>0</v>
      </c>
    </row>
    <row r="36" spans="1:14" s="2" customFormat="1" ht="11.25" customHeight="1">
      <c r="A36" s="18"/>
      <c r="B36" s="18"/>
      <c r="C36" s="156" t="s">
        <v>23</v>
      </c>
      <c r="D36" s="156"/>
      <c r="E36" s="156"/>
      <c r="F36" s="156"/>
      <c r="G36" s="18"/>
      <c r="H36" s="18"/>
      <c r="I36" s="18"/>
      <c r="J36" s="18"/>
      <c r="K36" s="18"/>
      <c r="L36" s="18"/>
      <c r="M36" s="18"/>
      <c r="N36" s="18"/>
    </row>
    <row r="37" spans="1:14" ht="10.5">
      <c r="A37" s="26"/>
      <c r="B37" s="26"/>
      <c r="C37" s="26"/>
      <c r="D37" s="26"/>
      <c r="E37" s="26"/>
      <c r="F37" s="26"/>
      <c r="G37" s="41"/>
      <c r="H37" s="41"/>
      <c r="I37" s="41"/>
      <c r="J37" s="41"/>
      <c r="K37" s="41"/>
      <c r="L37" s="41"/>
      <c r="M37" s="41"/>
      <c r="N37" s="41"/>
    </row>
    <row r="38" spans="7:14" ht="10.5">
      <c r="G38" s="42"/>
      <c r="H38" s="42"/>
      <c r="I38" s="42"/>
      <c r="J38" s="42"/>
      <c r="K38" s="42"/>
      <c r="L38" s="42"/>
      <c r="M38" s="42"/>
      <c r="N38" s="42"/>
    </row>
  </sheetData>
  <sheetProtection/>
  <mergeCells count="29">
    <mergeCell ref="A5:N5"/>
    <mergeCell ref="A6:N6"/>
    <mergeCell ref="C12:D12"/>
    <mergeCell ref="C14:D14"/>
    <mergeCell ref="C22:D22"/>
    <mergeCell ref="C23:D23"/>
    <mergeCell ref="C16:D16"/>
    <mergeCell ref="B10:D10"/>
    <mergeCell ref="C13:D13"/>
    <mergeCell ref="C15:D15"/>
    <mergeCell ref="H28:L28"/>
    <mergeCell ref="B29:D29"/>
    <mergeCell ref="C32:D32"/>
    <mergeCell ref="C33:D33"/>
    <mergeCell ref="A3:N3"/>
    <mergeCell ref="B7:F7"/>
    <mergeCell ref="B8:D8"/>
    <mergeCell ref="B9:D9"/>
    <mergeCell ref="H9:L9"/>
    <mergeCell ref="B11:D11"/>
    <mergeCell ref="C24:D24"/>
    <mergeCell ref="C25:D25"/>
    <mergeCell ref="B20:D20"/>
    <mergeCell ref="C21:D21"/>
    <mergeCell ref="C36:F36"/>
    <mergeCell ref="C26:D26"/>
    <mergeCell ref="C27:D27"/>
    <mergeCell ref="C30:D30"/>
    <mergeCell ref="C31:D31"/>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37"/>
  <sheetViews>
    <sheetView zoomScalePageLayoutView="0" workbookViewId="0" topLeftCell="A1">
      <selection activeCell="B1" sqref="B1"/>
    </sheetView>
  </sheetViews>
  <sheetFormatPr defaultColWidth="9.140625" defaultRowHeight="12"/>
  <cols>
    <col min="1" max="1" width="1.8515625" style="27" customWidth="1"/>
    <col min="2" max="3" width="3.8515625" style="27" customWidth="1"/>
    <col min="4" max="4" width="23.00390625" style="27" customWidth="1"/>
    <col min="5" max="5" width="0.9921875" style="27" customWidth="1"/>
    <col min="6" max="7" width="11.8515625" style="27" customWidth="1"/>
    <col min="8" max="8" width="11.28125" style="27" customWidth="1"/>
    <col min="9" max="14" width="10.421875" style="27" customWidth="1"/>
    <col min="15" max="16384" width="9.28125" style="27" customWidth="1"/>
  </cols>
  <sheetData>
    <row r="1" s="1" customFormat="1" ht="15" customHeight="1">
      <c r="N1" s="33" t="s">
        <v>34</v>
      </c>
    </row>
    <row r="2" s="1" customFormat="1" ht="15" customHeight="1"/>
    <row r="3" spans="1:14" s="1" customFormat="1" ht="20.25" customHeight="1">
      <c r="A3" s="149" t="s">
        <v>29</v>
      </c>
      <c r="B3" s="149"/>
      <c r="C3" s="149"/>
      <c r="D3" s="149"/>
      <c r="E3" s="149"/>
      <c r="F3" s="149"/>
      <c r="G3" s="149"/>
      <c r="H3" s="149"/>
      <c r="I3" s="149"/>
      <c r="J3" s="149"/>
      <c r="K3" s="149"/>
      <c r="L3" s="149"/>
      <c r="M3" s="149"/>
      <c r="N3" s="149"/>
    </row>
    <row r="4" s="2" customFormat="1" ht="11.25" customHeight="1"/>
    <row r="5" spans="1:14" s="2" customFormat="1" ht="11.25" customHeight="1">
      <c r="A5" s="138" t="s">
        <v>35</v>
      </c>
      <c r="B5" s="138"/>
      <c r="C5" s="138"/>
      <c r="D5" s="138"/>
      <c r="E5" s="138"/>
      <c r="F5" s="138"/>
      <c r="G5" s="138"/>
      <c r="H5" s="138"/>
      <c r="I5" s="138"/>
      <c r="J5" s="138"/>
      <c r="K5" s="138"/>
      <c r="L5" s="138"/>
      <c r="M5" s="138"/>
      <c r="N5" s="138"/>
    </row>
    <row r="6" spans="1:14" s="2" customFormat="1" ht="11.25" customHeight="1">
      <c r="A6" s="139" t="s">
        <v>85</v>
      </c>
      <c r="B6" s="140"/>
      <c r="C6" s="140"/>
      <c r="D6" s="140"/>
      <c r="E6" s="140"/>
      <c r="F6" s="140"/>
      <c r="G6" s="140"/>
      <c r="H6" s="140"/>
      <c r="I6" s="140"/>
      <c r="J6" s="140"/>
      <c r="K6" s="140"/>
      <c r="L6" s="140"/>
      <c r="M6" s="140"/>
      <c r="N6" s="140"/>
    </row>
    <row r="7" spans="1:14" s="2" customFormat="1" ht="11.25" customHeight="1">
      <c r="A7" s="39"/>
      <c r="B7" s="150" t="s">
        <v>36</v>
      </c>
      <c r="C7" s="150"/>
      <c r="D7" s="150"/>
      <c r="E7" s="150"/>
      <c r="F7" s="150"/>
      <c r="G7" s="39"/>
      <c r="H7" s="39"/>
      <c r="I7" s="39"/>
      <c r="J7" s="39"/>
      <c r="K7" s="39"/>
      <c r="L7" s="39"/>
      <c r="M7" s="39"/>
      <c r="N7" s="39"/>
    </row>
    <row r="8" spans="1:14" s="32" customFormat="1" ht="19.5" customHeight="1">
      <c r="A8" s="28"/>
      <c r="B8" s="157" t="s">
        <v>0</v>
      </c>
      <c r="C8" s="158"/>
      <c r="D8" s="158"/>
      <c r="E8" s="29"/>
      <c r="F8" s="35" t="s">
        <v>28</v>
      </c>
      <c r="G8" s="30" t="s">
        <v>2</v>
      </c>
      <c r="H8" s="30" t="s">
        <v>3</v>
      </c>
      <c r="I8" s="30" t="s">
        <v>4</v>
      </c>
      <c r="J8" s="30" t="s">
        <v>5</v>
      </c>
      <c r="K8" s="30" t="s">
        <v>6</v>
      </c>
      <c r="L8" s="30" t="s">
        <v>7</v>
      </c>
      <c r="M8" s="30" t="s">
        <v>8</v>
      </c>
      <c r="N8" s="31" t="s">
        <v>9</v>
      </c>
    </row>
    <row r="9" spans="1:14" s="5" customFormat="1" ht="12.75" customHeight="1">
      <c r="A9" s="3"/>
      <c r="B9" s="159"/>
      <c r="C9" s="160"/>
      <c r="D9" s="160"/>
      <c r="E9" s="4"/>
      <c r="F9" s="36"/>
      <c r="G9" s="15"/>
      <c r="H9" s="155" t="s">
        <v>10</v>
      </c>
      <c r="I9" s="155"/>
      <c r="J9" s="155"/>
      <c r="K9" s="155"/>
      <c r="L9" s="155"/>
      <c r="M9" s="15"/>
      <c r="N9" s="15"/>
    </row>
    <row r="10" spans="1:14" s="5" customFormat="1" ht="11.25" customHeight="1">
      <c r="A10" s="6"/>
      <c r="B10" s="144" t="s">
        <v>1</v>
      </c>
      <c r="C10" s="148"/>
      <c r="D10" s="148"/>
      <c r="E10" s="13"/>
      <c r="F10" s="37">
        <f>SUM(G10:N10)</f>
        <v>3038977</v>
      </c>
      <c r="G10" s="38">
        <f>SUM(G12:G14)</f>
        <v>1717996</v>
      </c>
      <c r="H10" s="38">
        <f aca="true" t="shared" si="0" ref="H10:M10">SUM(H12:H14)</f>
        <v>914562</v>
      </c>
      <c r="I10" s="38">
        <f t="shared" si="0"/>
        <v>278234</v>
      </c>
      <c r="J10" s="38">
        <f t="shared" si="0"/>
        <v>10045</v>
      </c>
      <c r="K10" s="38">
        <f t="shared" si="0"/>
        <v>8521</v>
      </c>
      <c r="L10" s="38">
        <f t="shared" si="0"/>
        <v>45129</v>
      </c>
      <c r="M10" s="38">
        <f t="shared" si="0"/>
        <v>55609</v>
      </c>
      <c r="N10" s="38">
        <f>SUM(N12:N14)</f>
        <v>8881</v>
      </c>
    </row>
    <row r="11" spans="1:14" s="1" customFormat="1" ht="11.25" customHeight="1">
      <c r="A11" s="7"/>
      <c r="B11" s="146" t="s">
        <v>11</v>
      </c>
      <c r="C11" s="143"/>
      <c r="D11" s="143"/>
      <c r="E11" s="9"/>
      <c r="F11" s="22"/>
      <c r="G11" s="14"/>
      <c r="H11" s="14"/>
      <c r="I11" s="14"/>
      <c r="J11" s="14"/>
      <c r="K11" s="14"/>
      <c r="L11" s="14"/>
      <c r="M11" s="14"/>
      <c r="N11" s="14"/>
    </row>
    <row r="12" spans="1:14" s="1" customFormat="1" ht="11.25" customHeight="1">
      <c r="A12" s="7"/>
      <c r="B12" s="7"/>
      <c r="C12" s="142" t="s">
        <v>12</v>
      </c>
      <c r="D12" s="143"/>
      <c r="E12" s="9"/>
      <c r="F12" s="22">
        <f aca="true" t="shared" si="1" ref="F12:F35">SUM(G12:N12)</f>
        <v>3766</v>
      </c>
      <c r="G12" s="23">
        <v>906</v>
      </c>
      <c r="H12" s="23">
        <v>971</v>
      </c>
      <c r="I12" s="23">
        <v>324</v>
      </c>
      <c r="J12" s="23">
        <v>0</v>
      </c>
      <c r="K12" s="23">
        <v>10</v>
      </c>
      <c r="L12" s="23">
        <v>86</v>
      </c>
      <c r="M12" s="23">
        <v>1469</v>
      </c>
      <c r="N12" s="23">
        <v>0</v>
      </c>
    </row>
    <row r="13" spans="1:14" s="1" customFormat="1" ht="11.25" customHeight="1">
      <c r="A13" s="7"/>
      <c r="B13" s="7"/>
      <c r="C13" s="142" t="s">
        <v>13</v>
      </c>
      <c r="D13" s="143"/>
      <c r="E13" s="9"/>
      <c r="F13" s="22">
        <f t="shared" si="1"/>
        <v>2916337</v>
      </c>
      <c r="G13" s="23">
        <v>1661471</v>
      </c>
      <c r="H13" s="23">
        <v>869725</v>
      </c>
      <c r="I13" s="23">
        <v>273745</v>
      </c>
      <c r="J13" s="23">
        <v>9171</v>
      </c>
      <c r="K13" s="23">
        <v>8315</v>
      </c>
      <c r="L13" s="23">
        <v>43112</v>
      </c>
      <c r="M13" s="23">
        <v>46609</v>
      </c>
      <c r="N13" s="23">
        <v>4189</v>
      </c>
    </row>
    <row r="14" spans="1:14" s="1" customFormat="1" ht="11.25" customHeight="1">
      <c r="A14" s="7"/>
      <c r="B14" s="7"/>
      <c r="C14" s="142" t="s">
        <v>37</v>
      </c>
      <c r="D14" s="143"/>
      <c r="E14" s="9"/>
      <c r="F14" s="22">
        <f t="shared" si="1"/>
        <v>118874</v>
      </c>
      <c r="G14" s="23">
        <v>55619</v>
      </c>
      <c r="H14" s="23">
        <v>43866</v>
      </c>
      <c r="I14" s="23">
        <v>4165</v>
      </c>
      <c r="J14" s="23">
        <v>874</v>
      </c>
      <c r="K14" s="23">
        <v>196</v>
      </c>
      <c r="L14" s="23">
        <v>1931</v>
      </c>
      <c r="M14" s="23">
        <v>7531</v>
      </c>
      <c r="N14" s="23">
        <v>4692</v>
      </c>
    </row>
    <row r="15" spans="1:14" s="1" customFormat="1" ht="10.5" customHeight="1">
      <c r="A15" s="7"/>
      <c r="B15" s="7"/>
      <c r="C15" s="141" t="s">
        <v>15</v>
      </c>
      <c r="D15" s="141"/>
      <c r="E15" s="9"/>
      <c r="F15" s="22"/>
      <c r="G15" s="14"/>
      <c r="H15" s="14"/>
      <c r="I15" s="14"/>
      <c r="J15" s="14"/>
      <c r="K15" s="14"/>
      <c r="L15" s="14"/>
      <c r="M15" s="14"/>
      <c r="N15" s="14"/>
    </row>
    <row r="16" spans="1:14" s="1" customFormat="1" ht="11.25" customHeight="1">
      <c r="A16" s="7"/>
      <c r="B16" s="7"/>
      <c r="C16" s="142" t="s">
        <v>16</v>
      </c>
      <c r="D16" s="143"/>
      <c r="E16" s="9"/>
      <c r="F16" s="22">
        <f t="shared" si="1"/>
        <v>23456</v>
      </c>
      <c r="G16" s="23">
        <v>4333</v>
      </c>
      <c r="H16" s="23">
        <v>4962</v>
      </c>
      <c r="I16" s="23">
        <v>8744</v>
      </c>
      <c r="J16" s="23">
        <v>0</v>
      </c>
      <c r="K16" s="23">
        <v>0</v>
      </c>
      <c r="L16" s="23">
        <v>5417</v>
      </c>
      <c r="M16" s="23">
        <v>0</v>
      </c>
      <c r="N16" s="23">
        <v>0</v>
      </c>
    </row>
    <row r="17" spans="1:14" s="1" customFormat="1" ht="11.25" customHeight="1">
      <c r="A17" s="7"/>
      <c r="B17" s="7"/>
      <c r="C17" s="7"/>
      <c r="D17" s="10" t="s">
        <v>38</v>
      </c>
      <c r="E17" s="9"/>
      <c r="F17" s="22">
        <f t="shared" si="1"/>
        <v>69</v>
      </c>
      <c r="G17" s="23">
        <v>11</v>
      </c>
      <c r="H17" s="23">
        <v>0</v>
      </c>
      <c r="I17" s="23">
        <v>58</v>
      </c>
      <c r="J17" s="23">
        <v>0</v>
      </c>
      <c r="K17" s="23">
        <v>0</v>
      </c>
      <c r="L17" s="23">
        <v>0</v>
      </c>
      <c r="M17" s="23">
        <v>0</v>
      </c>
      <c r="N17" s="23">
        <v>0</v>
      </c>
    </row>
    <row r="18" spans="1:14" s="1" customFormat="1" ht="11.25" customHeight="1">
      <c r="A18" s="7"/>
      <c r="B18" s="7"/>
      <c r="C18" s="7"/>
      <c r="D18" s="10" t="s">
        <v>13</v>
      </c>
      <c r="E18" s="9"/>
      <c r="F18" s="22">
        <f t="shared" si="1"/>
        <v>20448</v>
      </c>
      <c r="G18" s="23">
        <v>3769</v>
      </c>
      <c r="H18" s="23">
        <v>4568</v>
      </c>
      <c r="I18" s="23">
        <v>8098</v>
      </c>
      <c r="J18" s="23">
        <v>0</v>
      </c>
      <c r="K18" s="23">
        <v>0</v>
      </c>
      <c r="L18" s="23">
        <v>4013</v>
      </c>
      <c r="M18" s="23">
        <v>0</v>
      </c>
      <c r="N18" s="23">
        <v>0</v>
      </c>
    </row>
    <row r="19" spans="1:14" s="1" customFormat="1" ht="11.25" customHeight="1">
      <c r="A19" s="7"/>
      <c r="B19" s="7"/>
      <c r="C19" s="7"/>
      <c r="D19" s="10" t="s">
        <v>14</v>
      </c>
      <c r="E19" s="9"/>
      <c r="F19" s="22">
        <f t="shared" si="1"/>
        <v>2939</v>
      </c>
      <c r="G19" s="23">
        <v>553</v>
      </c>
      <c r="H19" s="23">
        <v>394</v>
      </c>
      <c r="I19" s="23">
        <v>588</v>
      </c>
      <c r="J19" s="23">
        <v>0</v>
      </c>
      <c r="K19" s="23">
        <v>0</v>
      </c>
      <c r="L19" s="23">
        <v>1404</v>
      </c>
      <c r="M19" s="23">
        <v>0</v>
      </c>
      <c r="N19" s="23">
        <v>0</v>
      </c>
    </row>
    <row r="20" spans="1:14" s="1" customFormat="1" ht="11.25" customHeight="1">
      <c r="A20" s="7"/>
      <c r="B20" s="146" t="s">
        <v>17</v>
      </c>
      <c r="C20" s="143"/>
      <c r="D20" s="143"/>
      <c r="E20" s="9"/>
      <c r="F20" s="22"/>
      <c r="G20" s="14"/>
      <c r="H20" s="14"/>
      <c r="I20" s="14"/>
      <c r="J20" s="14"/>
      <c r="K20" s="14"/>
      <c r="L20" s="14"/>
      <c r="M20" s="14"/>
      <c r="N20" s="14"/>
    </row>
    <row r="21" spans="1:14" s="1" customFormat="1" ht="11.25" customHeight="1">
      <c r="A21" s="7"/>
      <c r="B21" s="7"/>
      <c r="C21" s="142" t="s">
        <v>18</v>
      </c>
      <c r="D21" s="143"/>
      <c r="E21" s="9"/>
      <c r="F21" s="22">
        <f t="shared" si="1"/>
        <v>2628866</v>
      </c>
      <c r="G21" s="23">
        <v>1481229</v>
      </c>
      <c r="H21" s="23">
        <v>789224</v>
      </c>
      <c r="I21" s="23">
        <v>241212</v>
      </c>
      <c r="J21" s="23">
        <v>6912</v>
      </c>
      <c r="K21" s="23">
        <v>7103</v>
      </c>
      <c r="L21" s="23">
        <v>41294</v>
      </c>
      <c r="M21" s="23">
        <v>55609</v>
      </c>
      <c r="N21" s="23">
        <v>6283</v>
      </c>
    </row>
    <row r="22" spans="1:14" s="1" customFormat="1" ht="11.25" customHeight="1">
      <c r="A22" s="7"/>
      <c r="B22" s="7"/>
      <c r="C22" s="142" t="s">
        <v>19</v>
      </c>
      <c r="D22" s="143"/>
      <c r="E22" s="9"/>
      <c r="F22" s="22">
        <f t="shared" si="1"/>
        <v>404639</v>
      </c>
      <c r="G22" s="23">
        <v>236767</v>
      </c>
      <c r="H22" s="23">
        <v>125338</v>
      </c>
      <c r="I22" s="23">
        <v>37022</v>
      </c>
      <c r="J22" s="23">
        <v>1073</v>
      </c>
      <c r="K22" s="23">
        <v>604</v>
      </c>
      <c r="L22" s="23">
        <v>3835</v>
      </c>
      <c r="M22" s="23">
        <v>0</v>
      </c>
      <c r="N22" s="23">
        <v>0</v>
      </c>
    </row>
    <row r="23" spans="1:14" s="1" customFormat="1" ht="11.25" customHeight="1">
      <c r="A23" s="7"/>
      <c r="B23" s="7"/>
      <c r="C23" s="142" t="s">
        <v>39</v>
      </c>
      <c r="D23" s="143"/>
      <c r="E23" s="9"/>
      <c r="F23" s="22">
        <f t="shared" si="1"/>
        <v>5472</v>
      </c>
      <c r="G23" s="23">
        <v>0</v>
      </c>
      <c r="H23" s="23">
        <v>0</v>
      </c>
      <c r="I23" s="23">
        <v>0</v>
      </c>
      <c r="J23" s="23">
        <v>2060</v>
      </c>
      <c r="K23" s="23">
        <v>814</v>
      </c>
      <c r="L23" s="23">
        <v>0</v>
      </c>
      <c r="M23" s="23">
        <v>0</v>
      </c>
      <c r="N23" s="23">
        <v>2598</v>
      </c>
    </row>
    <row r="24" spans="1:14" s="1" customFormat="1" ht="10.5" customHeight="1">
      <c r="A24" s="7"/>
      <c r="B24" s="7"/>
      <c r="C24" s="141" t="s">
        <v>15</v>
      </c>
      <c r="D24" s="141"/>
      <c r="E24" s="9"/>
      <c r="F24" s="22"/>
      <c r="G24" s="14"/>
      <c r="H24" s="14"/>
      <c r="I24" s="14"/>
      <c r="J24" s="14"/>
      <c r="K24" s="14"/>
      <c r="L24" s="14"/>
      <c r="M24" s="14"/>
      <c r="N24" s="14"/>
    </row>
    <row r="25" spans="1:14" s="1" customFormat="1" ht="11.25" customHeight="1">
      <c r="A25" s="7"/>
      <c r="B25" s="7"/>
      <c r="C25" s="142" t="s">
        <v>18</v>
      </c>
      <c r="D25" s="143"/>
      <c r="E25" s="9"/>
      <c r="F25" s="22">
        <f t="shared" si="1"/>
        <v>16389</v>
      </c>
      <c r="G25" s="23">
        <v>2835</v>
      </c>
      <c r="H25" s="23">
        <v>2977</v>
      </c>
      <c r="I25" s="23">
        <v>7237</v>
      </c>
      <c r="J25" s="23">
        <v>0</v>
      </c>
      <c r="K25" s="23">
        <v>0</v>
      </c>
      <c r="L25" s="23">
        <v>3340</v>
      </c>
      <c r="M25" s="23">
        <v>0</v>
      </c>
      <c r="N25" s="23">
        <v>0</v>
      </c>
    </row>
    <row r="26" spans="1:14" s="1" customFormat="1" ht="11.25" customHeight="1">
      <c r="A26" s="7"/>
      <c r="B26" s="7"/>
      <c r="C26" s="142" t="s">
        <v>19</v>
      </c>
      <c r="D26" s="143"/>
      <c r="E26" s="9"/>
      <c r="F26" s="22">
        <f t="shared" si="1"/>
        <v>3208</v>
      </c>
      <c r="G26" s="23">
        <v>415</v>
      </c>
      <c r="H26" s="23">
        <v>621</v>
      </c>
      <c r="I26" s="23">
        <v>1507</v>
      </c>
      <c r="J26" s="23">
        <v>0</v>
      </c>
      <c r="K26" s="23">
        <v>0</v>
      </c>
      <c r="L26" s="23">
        <v>665</v>
      </c>
      <c r="M26" s="23">
        <v>0</v>
      </c>
      <c r="N26" s="23">
        <v>0</v>
      </c>
    </row>
    <row r="27" spans="1:14" s="1" customFormat="1" ht="11.25" customHeight="1">
      <c r="A27" s="7"/>
      <c r="B27" s="7"/>
      <c r="C27" s="142" t="s">
        <v>20</v>
      </c>
      <c r="D27" s="143"/>
      <c r="E27" s="9"/>
      <c r="F27" s="22">
        <f t="shared" si="1"/>
        <v>3859</v>
      </c>
      <c r="G27" s="23">
        <v>1083</v>
      </c>
      <c r="H27" s="23">
        <v>1364</v>
      </c>
      <c r="I27" s="23">
        <v>0</v>
      </c>
      <c r="J27" s="23">
        <v>0</v>
      </c>
      <c r="K27" s="23">
        <v>0</v>
      </c>
      <c r="L27" s="23">
        <v>1412</v>
      </c>
      <c r="M27" s="23">
        <v>0</v>
      </c>
      <c r="N27" s="23">
        <v>0</v>
      </c>
    </row>
    <row r="28" spans="1:14" s="5" customFormat="1" ht="11.25" customHeight="1">
      <c r="A28" s="11"/>
      <c r="B28" s="11"/>
      <c r="C28" s="11"/>
      <c r="D28" s="12"/>
      <c r="E28" s="12"/>
      <c r="F28" s="22"/>
      <c r="G28" s="16"/>
      <c r="H28" s="144" t="s">
        <v>30</v>
      </c>
      <c r="I28" s="144"/>
      <c r="J28" s="144"/>
      <c r="K28" s="144"/>
      <c r="L28" s="144"/>
      <c r="M28" s="16"/>
      <c r="N28" s="16"/>
    </row>
    <row r="29" spans="1:14" s="5" customFormat="1" ht="11.25" customHeight="1">
      <c r="A29" s="11"/>
      <c r="B29" s="144" t="s">
        <v>1</v>
      </c>
      <c r="C29" s="145"/>
      <c r="D29" s="145"/>
      <c r="E29" s="13"/>
      <c r="F29" s="37">
        <f t="shared" si="1"/>
        <v>5503973</v>
      </c>
      <c r="G29" s="38">
        <f>SUM(G30:G31)</f>
        <v>2951364</v>
      </c>
      <c r="H29" s="38">
        <f>SUM(H30:H31)</f>
        <v>1908270</v>
      </c>
      <c r="I29" s="38">
        <f aca="true" t="shared" si="2" ref="I29:N29">SUM(I30:I31)</f>
        <v>432392</v>
      </c>
      <c r="J29" s="38">
        <f t="shared" si="2"/>
        <v>17852</v>
      </c>
      <c r="K29" s="38">
        <f t="shared" si="2"/>
        <v>12355</v>
      </c>
      <c r="L29" s="38">
        <f t="shared" si="2"/>
        <v>67315</v>
      </c>
      <c r="M29" s="38">
        <f t="shared" si="2"/>
        <v>114425</v>
      </c>
      <c r="N29" s="38">
        <f t="shared" si="2"/>
        <v>0</v>
      </c>
    </row>
    <row r="30" spans="1:14" s="1" customFormat="1" ht="11.25" customHeight="1">
      <c r="A30" s="7"/>
      <c r="B30" s="7"/>
      <c r="C30" s="142" t="s">
        <v>21</v>
      </c>
      <c r="D30" s="143"/>
      <c r="E30" s="9"/>
      <c r="F30" s="22">
        <f t="shared" si="1"/>
        <v>2755488</v>
      </c>
      <c r="G30" s="23">
        <v>1465306</v>
      </c>
      <c r="H30" s="23">
        <v>1011895</v>
      </c>
      <c r="I30" s="23">
        <v>198502</v>
      </c>
      <c r="J30" s="23">
        <v>8889</v>
      </c>
      <c r="K30" s="23">
        <v>5530</v>
      </c>
      <c r="L30" s="23">
        <v>18546</v>
      </c>
      <c r="M30" s="23">
        <v>46820</v>
      </c>
      <c r="N30" s="23">
        <v>0</v>
      </c>
    </row>
    <row r="31" spans="1:14" s="1" customFormat="1" ht="11.25" customHeight="1">
      <c r="A31" s="7"/>
      <c r="B31" s="7"/>
      <c r="C31" s="142" t="s">
        <v>40</v>
      </c>
      <c r="D31" s="143"/>
      <c r="E31" s="9"/>
      <c r="F31" s="22">
        <f t="shared" si="1"/>
        <v>2748485</v>
      </c>
      <c r="G31" s="23">
        <v>1486058</v>
      </c>
      <c r="H31" s="23">
        <v>896375</v>
      </c>
      <c r="I31" s="23">
        <v>233890</v>
      </c>
      <c r="J31" s="23">
        <v>8963</v>
      </c>
      <c r="K31" s="23">
        <v>6825</v>
      </c>
      <c r="L31" s="23">
        <v>48769</v>
      </c>
      <c r="M31" s="23">
        <v>67605</v>
      </c>
      <c r="N31" s="23">
        <v>0</v>
      </c>
    </row>
    <row r="32" spans="1:14" s="1" customFormat="1" ht="11.25" customHeight="1">
      <c r="A32" s="7"/>
      <c r="B32" s="7"/>
      <c r="C32" s="141" t="s">
        <v>15</v>
      </c>
      <c r="D32" s="141"/>
      <c r="E32" s="9"/>
      <c r="F32" s="22"/>
      <c r="G32" s="14"/>
      <c r="H32" s="14"/>
      <c r="I32" s="14"/>
      <c r="J32" s="14"/>
      <c r="K32" s="14"/>
      <c r="L32" s="14"/>
      <c r="M32" s="14"/>
      <c r="N32" s="14"/>
    </row>
    <row r="33" spans="1:14" s="1" customFormat="1" ht="11.25" customHeight="1">
      <c r="A33" s="7"/>
      <c r="B33" s="7"/>
      <c r="C33" s="142" t="s">
        <v>16</v>
      </c>
      <c r="D33" s="143"/>
      <c r="E33" s="9"/>
      <c r="F33" s="22">
        <f t="shared" si="1"/>
        <v>110263</v>
      </c>
      <c r="G33" s="23">
        <f>SUM(G34:G35)</f>
        <v>33280</v>
      </c>
      <c r="H33" s="23">
        <f aca="true" t="shared" si="3" ref="H33:N33">SUM(H34:H35)</f>
        <v>16528</v>
      </c>
      <c r="I33" s="23">
        <f t="shared" si="3"/>
        <v>40105</v>
      </c>
      <c r="J33" s="23">
        <f t="shared" si="3"/>
        <v>0</v>
      </c>
      <c r="K33" s="23">
        <f t="shared" si="3"/>
        <v>0</v>
      </c>
      <c r="L33" s="23">
        <f t="shared" si="3"/>
        <v>20350</v>
      </c>
      <c r="M33" s="23">
        <f t="shared" si="3"/>
        <v>0</v>
      </c>
      <c r="N33" s="23">
        <f t="shared" si="3"/>
        <v>0</v>
      </c>
    </row>
    <row r="34" spans="1:14" s="1" customFormat="1" ht="11.25" customHeight="1">
      <c r="A34" s="7"/>
      <c r="B34" s="7"/>
      <c r="C34" s="7"/>
      <c r="D34" s="8" t="s">
        <v>21</v>
      </c>
      <c r="E34" s="9"/>
      <c r="F34" s="22">
        <f t="shared" si="1"/>
        <v>41816</v>
      </c>
      <c r="G34" s="23">
        <v>4760</v>
      </c>
      <c r="H34" s="23">
        <v>1840</v>
      </c>
      <c r="I34" s="23">
        <v>21154</v>
      </c>
      <c r="J34" s="23">
        <v>0</v>
      </c>
      <c r="K34" s="23">
        <v>0</v>
      </c>
      <c r="L34" s="23">
        <v>14062</v>
      </c>
      <c r="M34" s="23">
        <v>0</v>
      </c>
      <c r="N34" s="23">
        <v>0</v>
      </c>
    </row>
    <row r="35" spans="1:14" s="1" customFormat="1" ht="11.25" customHeight="1">
      <c r="A35" s="19"/>
      <c r="B35" s="19"/>
      <c r="C35" s="19"/>
      <c r="D35" s="20" t="s">
        <v>22</v>
      </c>
      <c r="E35" s="21"/>
      <c r="F35" s="24">
        <f t="shared" si="1"/>
        <v>68447</v>
      </c>
      <c r="G35" s="25">
        <v>28520</v>
      </c>
      <c r="H35" s="25">
        <v>14688</v>
      </c>
      <c r="I35" s="25">
        <v>18951</v>
      </c>
      <c r="J35" s="25">
        <v>0</v>
      </c>
      <c r="K35" s="25">
        <v>0</v>
      </c>
      <c r="L35" s="25">
        <v>6288</v>
      </c>
      <c r="M35" s="25">
        <v>0</v>
      </c>
      <c r="N35" s="25">
        <v>0</v>
      </c>
    </row>
    <row r="36" spans="1:14" s="2" customFormat="1" ht="11.25" customHeight="1">
      <c r="A36" s="18"/>
      <c r="B36" s="18"/>
      <c r="C36" s="156" t="s">
        <v>41</v>
      </c>
      <c r="D36" s="156"/>
      <c r="E36" s="156"/>
      <c r="F36" s="156"/>
      <c r="G36" s="18"/>
      <c r="H36" s="18"/>
      <c r="I36" s="18"/>
      <c r="J36" s="18"/>
      <c r="K36" s="18"/>
      <c r="L36" s="18"/>
      <c r="M36" s="18"/>
      <c r="N36" s="18"/>
    </row>
    <row r="37" spans="1:14" ht="10.5">
      <c r="A37" s="26"/>
      <c r="B37" s="26"/>
      <c r="C37" s="26"/>
      <c r="D37" s="26"/>
      <c r="E37" s="26"/>
      <c r="F37" s="26"/>
      <c r="G37" s="26"/>
      <c r="H37" s="26"/>
      <c r="I37" s="26"/>
      <c r="J37" s="26"/>
      <c r="K37" s="26"/>
      <c r="L37" s="26"/>
      <c r="M37" s="26"/>
      <c r="N37" s="26"/>
    </row>
  </sheetData>
  <sheetProtection/>
  <mergeCells count="29">
    <mergeCell ref="A5:N5"/>
    <mergeCell ref="A6:N6"/>
    <mergeCell ref="C12:D12"/>
    <mergeCell ref="C14:D14"/>
    <mergeCell ref="C22:D22"/>
    <mergeCell ref="C23:D23"/>
    <mergeCell ref="C16:D16"/>
    <mergeCell ref="B10:D10"/>
    <mergeCell ref="C13:D13"/>
    <mergeCell ref="C15:D15"/>
    <mergeCell ref="H28:L28"/>
    <mergeCell ref="B29:D29"/>
    <mergeCell ref="C32:D32"/>
    <mergeCell ref="C33:D33"/>
    <mergeCell ref="A3:N3"/>
    <mergeCell ref="B7:F7"/>
    <mergeCell ref="B8:D8"/>
    <mergeCell ref="B9:D9"/>
    <mergeCell ref="H9:L9"/>
    <mergeCell ref="B11:D11"/>
    <mergeCell ref="C24:D24"/>
    <mergeCell ref="C25:D25"/>
    <mergeCell ref="B20:D20"/>
    <mergeCell ref="C21:D21"/>
    <mergeCell ref="C36:F36"/>
    <mergeCell ref="C26:D26"/>
    <mergeCell ref="C27:D27"/>
    <mergeCell ref="C30:D30"/>
    <mergeCell ref="C31:D31"/>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37"/>
  <sheetViews>
    <sheetView zoomScalePageLayoutView="0" workbookViewId="0" topLeftCell="A1">
      <selection activeCell="B1" sqref="B1"/>
    </sheetView>
  </sheetViews>
  <sheetFormatPr defaultColWidth="9.140625" defaultRowHeight="12"/>
  <cols>
    <col min="1" max="1" width="1.8515625" style="27" customWidth="1"/>
    <col min="2" max="3" width="3.8515625" style="27" customWidth="1"/>
    <col min="4" max="4" width="23.00390625" style="27" customWidth="1"/>
    <col min="5" max="5" width="0.9921875" style="27" customWidth="1"/>
    <col min="6" max="7" width="11.8515625" style="27" customWidth="1"/>
    <col min="8" max="8" width="11.28125" style="27" customWidth="1"/>
    <col min="9" max="14" width="10.421875" style="27" customWidth="1"/>
    <col min="15" max="16384" width="9.28125" style="27" customWidth="1"/>
  </cols>
  <sheetData>
    <row r="1" s="1" customFormat="1" ht="15" customHeight="1">
      <c r="N1" s="33" t="s">
        <v>33</v>
      </c>
    </row>
    <row r="2" s="1" customFormat="1" ht="15" customHeight="1"/>
    <row r="3" spans="1:14" s="1" customFormat="1" ht="20.25" customHeight="1">
      <c r="A3" s="149" t="s">
        <v>29</v>
      </c>
      <c r="B3" s="149"/>
      <c r="C3" s="149"/>
      <c r="D3" s="149"/>
      <c r="E3" s="149"/>
      <c r="F3" s="149"/>
      <c r="G3" s="149"/>
      <c r="H3" s="149"/>
      <c r="I3" s="149"/>
      <c r="J3" s="149"/>
      <c r="K3" s="149"/>
      <c r="L3" s="149"/>
      <c r="M3" s="149"/>
      <c r="N3" s="149"/>
    </row>
    <row r="4" s="34" customFormat="1" ht="11.25" customHeight="1"/>
    <row r="5" spans="1:14" s="34" customFormat="1" ht="11.25" customHeight="1">
      <c r="A5" s="161" t="s">
        <v>31</v>
      </c>
      <c r="B5" s="161"/>
      <c r="C5" s="161"/>
      <c r="D5" s="161"/>
      <c r="E5" s="161"/>
      <c r="F5" s="161"/>
      <c r="G5" s="161"/>
      <c r="H5" s="161"/>
      <c r="I5" s="161"/>
      <c r="J5" s="161"/>
      <c r="K5" s="161"/>
      <c r="L5" s="161"/>
      <c r="M5" s="161"/>
      <c r="N5" s="161"/>
    </row>
    <row r="6" spans="1:14" s="34" customFormat="1" ht="11.25" customHeight="1">
      <c r="A6" s="139" t="s">
        <v>86</v>
      </c>
      <c r="B6" s="162"/>
      <c r="C6" s="162"/>
      <c r="D6" s="162"/>
      <c r="E6" s="162"/>
      <c r="F6" s="162"/>
      <c r="G6" s="162"/>
      <c r="H6" s="162"/>
      <c r="I6" s="162"/>
      <c r="J6" s="162"/>
      <c r="K6" s="162"/>
      <c r="L6" s="162"/>
      <c r="M6" s="162"/>
      <c r="N6" s="162"/>
    </row>
    <row r="7" spans="1:14" s="34" customFormat="1" ht="11.25" customHeight="1">
      <c r="A7" s="17"/>
      <c r="B7" s="163" t="s">
        <v>32</v>
      </c>
      <c r="C7" s="163"/>
      <c r="D7" s="163"/>
      <c r="E7" s="163"/>
      <c r="F7" s="163"/>
      <c r="G7" s="17"/>
      <c r="H7" s="17"/>
      <c r="I7" s="17"/>
      <c r="J7" s="17"/>
      <c r="K7" s="17"/>
      <c r="L7" s="17"/>
      <c r="M7" s="17"/>
      <c r="N7" s="17"/>
    </row>
    <row r="8" spans="1:14" s="32" customFormat="1" ht="19.5" customHeight="1">
      <c r="A8" s="28"/>
      <c r="B8" s="157" t="s">
        <v>0</v>
      </c>
      <c r="C8" s="158"/>
      <c r="D8" s="158"/>
      <c r="E8" s="29"/>
      <c r="F8" s="35" t="s">
        <v>28</v>
      </c>
      <c r="G8" s="30" t="s">
        <v>2</v>
      </c>
      <c r="H8" s="30" t="s">
        <v>3</v>
      </c>
      <c r="I8" s="30" t="s">
        <v>4</v>
      </c>
      <c r="J8" s="30" t="s">
        <v>5</v>
      </c>
      <c r="K8" s="30" t="s">
        <v>6</v>
      </c>
      <c r="L8" s="30" t="s">
        <v>7</v>
      </c>
      <c r="M8" s="30" t="s">
        <v>8</v>
      </c>
      <c r="N8" s="31" t="s">
        <v>9</v>
      </c>
    </row>
    <row r="9" spans="1:14" s="5" customFormat="1" ht="12.75" customHeight="1">
      <c r="A9" s="3"/>
      <c r="B9" s="159"/>
      <c r="C9" s="160"/>
      <c r="D9" s="160"/>
      <c r="E9" s="4"/>
      <c r="F9" s="36"/>
      <c r="G9" s="15"/>
      <c r="H9" s="155" t="s">
        <v>10</v>
      </c>
      <c r="I9" s="155"/>
      <c r="J9" s="155"/>
      <c r="K9" s="155"/>
      <c r="L9" s="155"/>
      <c r="M9" s="15"/>
      <c r="N9" s="15"/>
    </row>
    <row r="10" spans="1:14" s="5" customFormat="1" ht="11.25" customHeight="1">
      <c r="A10" s="6"/>
      <c r="B10" s="144" t="s">
        <v>1</v>
      </c>
      <c r="C10" s="148"/>
      <c r="D10" s="148"/>
      <c r="E10" s="13"/>
      <c r="F10" s="37">
        <f>SUM(G10:N10)</f>
        <v>3055353</v>
      </c>
      <c r="G10" s="38">
        <f>SUM(G12:G16)</f>
        <v>1713054</v>
      </c>
      <c r="H10" s="38">
        <f aca="true" t="shared" si="0" ref="H10:N10">SUM(H12:H16)</f>
        <v>921183</v>
      </c>
      <c r="I10" s="38">
        <f t="shared" si="0"/>
        <v>286817</v>
      </c>
      <c r="J10" s="38">
        <f t="shared" si="0"/>
        <v>10045</v>
      </c>
      <c r="K10" s="38">
        <f t="shared" si="0"/>
        <v>8521</v>
      </c>
      <c r="L10" s="38">
        <f t="shared" si="0"/>
        <v>50505</v>
      </c>
      <c r="M10" s="38">
        <f t="shared" si="0"/>
        <v>56347</v>
      </c>
      <c r="N10" s="38">
        <f t="shared" si="0"/>
        <v>8881</v>
      </c>
    </row>
    <row r="11" spans="1:14" s="1" customFormat="1" ht="11.25" customHeight="1">
      <c r="A11" s="7"/>
      <c r="B11" s="146" t="s">
        <v>11</v>
      </c>
      <c r="C11" s="143"/>
      <c r="D11" s="143"/>
      <c r="E11" s="9"/>
      <c r="F11" s="22"/>
      <c r="G11" s="14"/>
      <c r="H11" s="14"/>
      <c r="I11" s="14"/>
      <c r="J11" s="14"/>
      <c r="K11" s="14"/>
      <c r="L11" s="14"/>
      <c r="M11" s="14"/>
      <c r="N11" s="14"/>
    </row>
    <row r="12" spans="1:14" s="1" customFormat="1" ht="11.25" customHeight="1">
      <c r="A12" s="7"/>
      <c r="B12" s="7"/>
      <c r="C12" s="142" t="s">
        <v>12</v>
      </c>
      <c r="D12" s="143"/>
      <c r="E12" s="9"/>
      <c r="F12" s="22">
        <f aca="true" t="shared" si="1" ref="F12:F35">SUM(G12:N12)</f>
        <v>3808</v>
      </c>
      <c r="G12" s="23">
        <v>860</v>
      </c>
      <c r="H12" s="23">
        <v>1052</v>
      </c>
      <c r="I12" s="23">
        <v>344</v>
      </c>
      <c r="J12" s="23">
        <v>0</v>
      </c>
      <c r="K12" s="23">
        <v>10</v>
      </c>
      <c r="L12" s="23">
        <v>86</v>
      </c>
      <c r="M12" s="23">
        <v>1456</v>
      </c>
      <c r="N12" s="23">
        <v>0</v>
      </c>
    </row>
    <row r="13" spans="1:14" s="1" customFormat="1" ht="11.25" customHeight="1">
      <c r="A13" s="7"/>
      <c r="B13" s="7"/>
      <c r="C13" s="142" t="s">
        <v>13</v>
      </c>
      <c r="D13" s="143"/>
      <c r="E13" s="9"/>
      <c r="F13" s="22">
        <f t="shared" si="1"/>
        <v>2865527</v>
      </c>
      <c r="G13" s="23">
        <v>1652335</v>
      </c>
      <c r="H13" s="23">
        <v>867175</v>
      </c>
      <c r="I13" s="23">
        <v>273706</v>
      </c>
      <c r="J13" s="23">
        <v>9171</v>
      </c>
      <c r="K13" s="23">
        <v>8315</v>
      </c>
      <c r="L13" s="23">
        <v>43113</v>
      </c>
      <c r="M13" s="23">
        <v>7523</v>
      </c>
      <c r="N13" s="23">
        <v>4189</v>
      </c>
    </row>
    <row r="14" spans="1:14" s="1" customFormat="1" ht="11.25" customHeight="1">
      <c r="A14" s="7"/>
      <c r="B14" s="7"/>
      <c r="C14" s="142" t="s">
        <v>24</v>
      </c>
      <c r="D14" s="143"/>
      <c r="E14" s="9"/>
      <c r="F14" s="22">
        <f t="shared" si="1"/>
        <v>162244</v>
      </c>
      <c r="G14" s="23">
        <v>55208</v>
      </c>
      <c r="H14" s="23">
        <v>47994</v>
      </c>
      <c r="I14" s="23">
        <v>4023</v>
      </c>
      <c r="J14" s="23">
        <v>874</v>
      </c>
      <c r="K14" s="23">
        <v>196</v>
      </c>
      <c r="L14" s="23">
        <v>1889</v>
      </c>
      <c r="M14" s="23">
        <v>47368</v>
      </c>
      <c r="N14" s="23">
        <v>4692</v>
      </c>
    </row>
    <row r="15" spans="1:14" s="1" customFormat="1" ht="10.5" customHeight="1">
      <c r="A15" s="7"/>
      <c r="B15" s="7"/>
      <c r="C15" s="141" t="s">
        <v>15</v>
      </c>
      <c r="D15" s="141"/>
      <c r="E15" s="9"/>
      <c r="F15" s="22"/>
      <c r="G15" s="14"/>
      <c r="H15" s="14"/>
      <c r="I15" s="14"/>
      <c r="J15" s="14"/>
      <c r="K15" s="14"/>
      <c r="L15" s="14"/>
      <c r="M15" s="14"/>
      <c r="N15" s="14"/>
    </row>
    <row r="16" spans="1:14" s="1" customFormat="1" ht="11.25" customHeight="1">
      <c r="A16" s="7"/>
      <c r="B16" s="7"/>
      <c r="C16" s="142" t="s">
        <v>16</v>
      </c>
      <c r="D16" s="143"/>
      <c r="E16" s="9"/>
      <c r="F16" s="22">
        <f t="shared" si="1"/>
        <v>23774</v>
      </c>
      <c r="G16" s="23">
        <f>SUM(G17:G19)</f>
        <v>4651</v>
      </c>
      <c r="H16" s="23">
        <v>4962</v>
      </c>
      <c r="I16" s="23">
        <v>8744</v>
      </c>
      <c r="J16" s="23">
        <v>0</v>
      </c>
      <c r="K16" s="23">
        <v>0</v>
      </c>
      <c r="L16" s="23">
        <v>5417</v>
      </c>
      <c r="M16" s="23">
        <v>0</v>
      </c>
      <c r="N16" s="23">
        <v>0</v>
      </c>
    </row>
    <row r="17" spans="1:14" s="1" customFormat="1" ht="11.25" customHeight="1">
      <c r="A17" s="7"/>
      <c r="B17" s="7"/>
      <c r="C17" s="7"/>
      <c r="D17" s="10" t="s">
        <v>25</v>
      </c>
      <c r="E17" s="9"/>
      <c r="F17" s="22">
        <f t="shared" si="1"/>
        <v>69</v>
      </c>
      <c r="G17" s="23">
        <v>11</v>
      </c>
      <c r="H17" s="23">
        <v>0</v>
      </c>
      <c r="I17" s="23">
        <v>58</v>
      </c>
      <c r="J17" s="23">
        <v>0</v>
      </c>
      <c r="K17" s="23">
        <v>0</v>
      </c>
      <c r="L17" s="23">
        <v>0</v>
      </c>
      <c r="M17" s="23">
        <v>0</v>
      </c>
      <c r="N17" s="23">
        <v>0</v>
      </c>
    </row>
    <row r="18" spans="1:14" s="1" customFormat="1" ht="11.25" customHeight="1">
      <c r="A18" s="7"/>
      <c r="B18" s="7"/>
      <c r="C18" s="7"/>
      <c r="D18" s="10" t="s">
        <v>13</v>
      </c>
      <c r="E18" s="9"/>
      <c r="F18" s="22">
        <f t="shared" si="1"/>
        <v>20766</v>
      </c>
      <c r="G18" s="23">
        <v>4087</v>
      </c>
      <c r="H18" s="23">
        <v>4568</v>
      </c>
      <c r="I18" s="23">
        <v>8098</v>
      </c>
      <c r="J18" s="23">
        <v>0</v>
      </c>
      <c r="K18" s="23">
        <v>0</v>
      </c>
      <c r="L18" s="23">
        <v>4013</v>
      </c>
      <c r="M18" s="23">
        <v>0</v>
      </c>
      <c r="N18" s="23">
        <v>0</v>
      </c>
    </row>
    <row r="19" spans="1:14" s="1" customFormat="1" ht="11.25" customHeight="1">
      <c r="A19" s="7"/>
      <c r="B19" s="7"/>
      <c r="C19" s="7"/>
      <c r="D19" s="10" t="s">
        <v>14</v>
      </c>
      <c r="E19" s="9"/>
      <c r="F19" s="22">
        <f t="shared" si="1"/>
        <v>2939</v>
      </c>
      <c r="G19" s="23">
        <v>553</v>
      </c>
      <c r="H19" s="23">
        <v>394</v>
      </c>
      <c r="I19" s="23">
        <v>588</v>
      </c>
      <c r="J19" s="23">
        <v>0</v>
      </c>
      <c r="K19" s="23">
        <v>0</v>
      </c>
      <c r="L19" s="23">
        <v>1404</v>
      </c>
      <c r="M19" s="23">
        <v>0</v>
      </c>
      <c r="N19" s="23">
        <v>0</v>
      </c>
    </row>
    <row r="20" spans="1:14" s="1" customFormat="1" ht="11.25" customHeight="1">
      <c r="A20" s="7"/>
      <c r="B20" s="146" t="s">
        <v>17</v>
      </c>
      <c r="C20" s="143"/>
      <c r="D20" s="143"/>
      <c r="E20" s="9"/>
      <c r="F20" s="22"/>
      <c r="G20" s="14"/>
      <c r="H20" s="14"/>
      <c r="I20" s="14"/>
      <c r="J20" s="14"/>
      <c r="K20" s="14"/>
      <c r="L20" s="14"/>
      <c r="M20" s="14"/>
      <c r="N20" s="14"/>
    </row>
    <row r="21" spans="1:14" s="1" customFormat="1" ht="11.25" customHeight="1">
      <c r="A21" s="7"/>
      <c r="B21" s="7"/>
      <c r="C21" s="142" t="s">
        <v>18</v>
      </c>
      <c r="D21" s="143"/>
      <c r="E21" s="9"/>
      <c r="F21" s="22">
        <f t="shared" si="1"/>
        <v>2622504</v>
      </c>
      <c r="G21" s="23">
        <v>1472701</v>
      </c>
      <c r="H21" s="23">
        <v>790854</v>
      </c>
      <c r="I21" s="23">
        <v>241051</v>
      </c>
      <c r="J21" s="23">
        <v>6912</v>
      </c>
      <c r="K21" s="23">
        <v>7103</v>
      </c>
      <c r="L21" s="23">
        <v>41253</v>
      </c>
      <c r="M21" s="23">
        <v>56347</v>
      </c>
      <c r="N21" s="23">
        <v>6283</v>
      </c>
    </row>
    <row r="22" spans="1:14" s="1" customFormat="1" ht="11.25" customHeight="1">
      <c r="A22" s="7"/>
      <c r="B22" s="7"/>
      <c r="C22" s="142" t="s">
        <v>19</v>
      </c>
      <c r="D22" s="143"/>
      <c r="E22" s="9"/>
      <c r="F22" s="22">
        <f t="shared" si="1"/>
        <v>403603</v>
      </c>
      <c r="G22" s="23">
        <v>235702</v>
      </c>
      <c r="H22" s="23">
        <v>125367</v>
      </c>
      <c r="I22" s="23">
        <v>37022</v>
      </c>
      <c r="J22" s="23">
        <v>1073</v>
      </c>
      <c r="K22" s="23">
        <v>604</v>
      </c>
      <c r="L22" s="23">
        <v>3835</v>
      </c>
      <c r="M22" s="23">
        <v>0</v>
      </c>
      <c r="N22" s="23">
        <v>0</v>
      </c>
    </row>
    <row r="23" spans="1:14" s="1" customFormat="1" ht="11.25" customHeight="1">
      <c r="A23" s="7"/>
      <c r="B23" s="7"/>
      <c r="C23" s="142" t="s">
        <v>26</v>
      </c>
      <c r="D23" s="143"/>
      <c r="E23" s="9"/>
      <c r="F23" s="22">
        <f t="shared" si="1"/>
        <v>5472</v>
      </c>
      <c r="G23" s="23">
        <v>0</v>
      </c>
      <c r="H23" s="23">
        <v>0</v>
      </c>
      <c r="I23" s="23">
        <v>0</v>
      </c>
      <c r="J23" s="23">
        <v>2060</v>
      </c>
      <c r="K23" s="23">
        <v>814</v>
      </c>
      <c r="L23" s="23">
        <v>0</v>
      </c>
      <c r="M23" s="23">
        <v>0</v>
      </c>
      <c r="N23" s="23">
        <v>2598</v>
      </c>
    </row>
    <row r="24" spans="1:14" s="1" customFormat="1" ht="10.5" customHeight="1">
      <c r="A24" s="7"/>
      <c r="B24" s="7"/>
      <c r="C24" s="141" t="s">
        <v>15</v>
      </c>
      <c r="D24" s="141"/>
      <c r="E24" s="9"/>
      <c r="F24" s="22"/>
      <c r="G24" s="14"/>
      <c r="H24" s="14"/>
      <c r="I24" s="14"/>
      <c r="J24" s="14"/>
      <c r="K24" s="14"/>
      <c r="L24" s="14"/>
      <c r="M24" s="14"/>
      <c r="N24" s="14"/>
    </row>
    <row r="25" spans="1:14" s="1" customFormat="1" ht="11.25" customHeight="1">
      <c r="A25" s="7"/>
      <c r="B25" s="7"/>
      <c r="C25" s="142" t="s">
        <v>18</v>
      </c>
      <c r="D25" s="143"/>
      <c r="E25" s="9"/>
      <c r="F25" s="22">
        <f t="shared" si="1"/>
        <v>16706</v>
      </c>
      <c r="G25" s="23">
        <v>3152</v>
      </c>
      <c r="H25" s="23">
        <v>2977</v>
      </c>
      <c r="I25" s="23">
        <v>7237</v>
      </c>
      <c r="J25" s="23">
        <v>0</v>
      </c>
      <c r="K25" s="23">
        <v>0</v>
      </c>
      <c r="L25" s="23">
        <v>3340</v>
      </c>
      <c r="M25" s="23">
        <v>0</v>
      </c>
      <c r="N25" s="23">
        <v>0</v>
      </c>
    </row>
    <row r="26" spans="1:14" s="1" customFormat="1" ht="11.25" customHeight="1">
      <c r="A26" s="7"/>
      <c r="B26" s="7"/>
      <c r="C26" s="142" t="s">
        <v>19</v>
      </c>
      <c r="D26" s="143"/>
      <c r="E26" s="9"/>
      <c r="F26" s="22">
        <f t="shared" si="1"/>
        <v>3208</v>
      </c>
      <c r="G26" s="23">
        <v>415</v>
      </c>
      <c r="H26" s="23">
        <v>621</v>
      </c>
      <c r="I26" s="23">
        <v>1507</v>
      </c>
      <c r="J26" s="23">
        <v>0</v>
      </c>
      <c r="K26" s="23">
        <v>0</v>
      </c>
      <c r="L26" s="23">
        <v>665</v>
      </c>
      <c r="M26" s="23">
        <v>0</v>
      </c>
      <c r="N26" s="23">
        <v>0</v>
      </c>
    </row>
    <row r="27" spans="1:14" s="1" customFormat="1" ht="11.25" customHeight="1">
      <c r="A27" s="7"/>
      <c r="B27" s="7"/>
      <c r="C27" s="142" t="s">
        <v>20</v>
      </c>
      <c r="D27" s="143"/>
      <c r="E27" s="9"/>
      <c r="F27" s="22">
        <f t="shared" si="1"/>
        <v>3860</v>
      </c>
      <c r="G27" s="23">
        <v>1084</v>
      </c>
      <c r="H27" s="23">
        <v>1364</v>
      </c>
      <c r="I27" s="23">
        <v>0</v>
      </c>
      <c r="J27" s="23">
        <v>0</v>
      </c>
      <c r="K27" s="23">
        <v>0</v>
      </c>
      <c r="L27" s="23">
        <v>1412</v>
      </c>
      <c r="M27" s="23">
        <v>0</v>
      </c>
      <c r="N27" s="23">
        <v>0</v>
      </c>
    </row>
    <row r="28" spans="1:14" s="5" customFormat="1" ht="11.25" customHeight="1">
      <c r="A28" s="11"/>
      <c r="B28" s="11"/>
      <c r="C28" s="11"/>
      <c r="D28" s="12"/>
      <c r="E28" s="12"/>
      <c r="F28" s="22"/>
      <c r="G28" s="16"/>
      <c r="H28" s="144" t="s">
        <v>30</v>
      </c>
      <c r="I28" s="144"/>
      <c r="J28" s="144"/>
      <c r="K28" s="144"/>
      <c r="L28" s="144"/>
      <c r="M28" s="16"/>
      <c r="N28" s="16"/>
    </row>
    <row r="29" spans="1:14" s="5" customFormat="1" ht="11.25" customHeight="1">
      <c r="A29" s="11"/>
      <c r="B29" s="144" t="s">
        <v>1</v>
      </c>
      <c r="C29" s="145"/>
      <c r="D29" s="145"/>
      <c r="E29" s="13"/>
      <c r="F29" s="37">
        <f t="shared" si="1"/>
        <v>5486679</v>
      </c>
      <c r="G29" s="38">
        <v>2936651</v>
      </c>
      <c r="H29" s="38">
        <v>1905579</v>
      </c>
      <c r="I29" s="38">
        <v>432392</v>
      </c>
      <c r="J29" s="38">
        <v>17852</v>
      </c>
      <c r="K29" s="38">
        <v>12355</v>
      </c>
      <c r="L29" s="38">
        <v>67315</v>
      </c>
      <c r="M29" s="38">
        <v>114134</v>
      </c>
      <c r="N29" s="38">
        <v>401</v>
      </c>
    </row>
    <row r="30" spans="1:14" s="1" customFormat="1" ht="11.25" customHeight="1">
      <c r="A30" s="7"/>
      <c r="B30" s="7"/>
      <c r="C30" s="142" t="s">
        <v>21</v>
      </c>
      <c r="D30" s="143"/>
      <c r="E30" s="9"/>
      <c r="F30" s="22">
        <f t="shared" si="1"/>
        <v>2740571</v>
      </c>
      <c r="G30" s="23">
        <v>1453358</v>
      </c>
      <c r="H30" s="23">
        <v>1009217</v>
      </c>
      <c r="I30" s="23">
        <v>198502</v>
      </c>
      <c r="J30" s="23">
        <v>8889</v>
      </c>
      <c r="K30" s="23">
        <v>5530</v>
      </c>
      <c r="L30" s="23">
        <v>18546</v>
      </c>
      <c r="M30" s="23">
        <v>46529</v>
      </c>
      <c r="N30" s="23">
        <v>0</v>
      </c>
    </row>
    <row r="31" spans="1:14" s="1" customFormat="1" ht="11.25" customHeight="1">
      <c r="A31" s="7"/>
      <c r="B31" s="7"/>
      <c r="C31" s="142" t="s">
        <v>27</v>
      </c>
      <c r="D31" s="143"/>
      <c r="E31" s="9"/>
      <c r="F31" s="22">
        <f t="shared" si="1"/>
        <v>2746108</v>
      </c>
      <c r="G31" s="23">
        <v>1483293</v>
      </c>
      <c r="H31" s="23">
        <v>896362</v>
      </c>
      <c r="I31" s="23">
        <v>233890</v>
      </c>
      <c r="J31" s="23">
        <v>8963</v>
      </c>
      <c r="K31" s="23">
        <v>6825</v>
      </c>
      <c r="L31" s="23">
        <v>48769</v>
      </c>
      <c r="M31" s="23">
        <v>67605</v>
      </c>
      <c r="N31" s="23">
        <v>401</v>
      </c>
    </row>
    <row r="32" spans="1:14" s="1" customFormat="1" ht="11.25" customHeight="1">
      <c r="A32" s="7"/>
      <c r="B32" s="7"/>
      <c r="C32" s="141" t="s">
        <v>15</v>
      </c>
      <c r="D32" s="141"/>
      <c r="E32" s="9"/>
      <c r="F32" s="22"/>
      <c r="G32" s="14"/>
      <c r="H32" s="14"/>
      <c r="I32" s="14"/>
      <c r="J32" s="14"/>
      <c r="K32" s="14"/>
      <c r="L32" s="14"/>
      <c r="M32" s="14"/>
      <c r="N32" s="14"/>
    </row>
    <row r="33" spans="1:14" s="1" customFormat="1" ht="11.25" customHeight="1">
      <c r="A33" s="7"/>
      <c r="B33" s="7"/>
      <c r="C33" s="142" t="s">
        <v>16</v>
      </c>
      <c r="D33" s="143"/>
      <c r="E33" s="9"/>
      <c r="F33" s="22">
        <f t="shared" si="1"/>
        <v>110263</v>
      </c>
      <c r="G33" s="23">
        <v>33280</v>
      </c>
      <c r="H33" s="23">
        <v>16528</v>
      </c>
      <c r="I33" s="23">
        <v>40105</v>
      </c>
      <c r="J33" s="23">
        <v>0</v>
      </c>
      <c r="K33" s="23">
        <v>0</v>
      </c>
      <c r="L33" s="23">
        <v>20350</v>
      </c>
      <c r="M33" s="23">
        <v>0</v>
      </c>
      <c r="N33" s="23">
        <v>0</v>
      </c>
    </row>
    <row r="34" spans="1:14" s="1" customFormat="1" ht="11.25" customHeight="1">
      <c r="A34" s="7"/>
      <c r="B34" s="7"/>
      <c r="C34" s="7"/>
      <c r="D34" s="8" t="s">
        <v>21</v>
      </c>
      <c r="E34" s="9"/>
      <c r="F34" s="22">
        <f t="shared" si="1"/>
        <v>41816</v>
      </c>
      <c r="G34" s="23">
        <v>4760</v>
      </c>
      <c r="H34" s="23">
        <v>1840</v>
      </c>
      <c r="I34" s="23">
        <v>21154</v>
      </c>
      <c r="J34" s="23">
        <v>0</v>
      </c>
      <c r="K34" s="23">
        <v>0</v>
      </c>
      <c r="L34" s="23">
        <v>14062</v>
      </c>
      <c r="M34" s="23">
        <v>0</v>
      </c>
      <c r="N34" s="23">
        <v>0</v>
      </c>
    </row>
    <row r="35" spans="1:14" s="1" customFormat="1" ht="11.25" customHeight="1">
      <c r="A35" s="19"/>
      <c r="B35" s="19"/>
      <c r="C35" s="19"/>
      <c r="D35" s="20" t="s">
        <v>22</v>
      </c>
      <c r="E35" s="21"/>
      <c r="F35" s="24">
        <f t="shared" si="1"/>
        <v>68447</v>
      </c>
      <c r="G35" s="25">
        <v>28520</v>
      </c>
      <c r="H35" s="25">
        <v>14688</v>
      </c>
      <c r="I35" s="25">
        <v>18951</v>
      </c>
      <c r="J35" s="25">
        <v>0</v>
      </c>
      <c r="K35" s="25">
        <v>0</v>
      </c>
      <c r="L35" s="25">
        <v>6288</v>
      </c>
      <c r="M35" s="25">
        <v>0</v>
      </c>
      <c r="N35" s="25">
        <v>0</v>
      </c>
    </row>
    <row r="36" spans="1:14" s="2" customFormat="1" ht="11.25" customHeight="1">
      <c r="A36" s="18"/>
      <c r="B36" s="18"/>
      <c r="C36" s="156" t="s">
        <v>23</v>
      </c>
      <c r="D36" s="156"/>
      <c r="E36" s="156"/>
      <c r="F36" s="156"/>
      <c r="G36" s="18"/>
      <c r="H36" s="18"/>
      <c r="I36" s="18"/>
      <c r="J36" s="18"/>
      <c r="K36" s="18"/>
      <c r="L36" s="18"/>
      <c r="M36" s="18"/>
      <c r="N36" s="18"/>
    </row>
    <row r="37" spans="1:14" ht="10.5">
      <c r="A37" s="26"/>
      <c r="B37" s="26"/>
      <c r="C37" s="26"/>
      <c r="D37" s="26"/>
      <c r="E37" s="26"/>
      <c r="F37" s="26"/>
      <c r="G37" s="26"/>
      <c r="H37" s="26"/>
      <c r="I37" s="26"/>
      <c r="J37" s="26"/>
      <c r="K37" s="26"/>
      <c r="L37" s="26"/>
      <c r="M37" s="26"/>
      <c r="N37" s="26"/>
    </row>
  </sheetData>
  <sheetProtection/>
  <mergeCells count="29">
    <mergeCell ref="B7:F7"/>
    <mergeCell ref="C36:F36"/>
    <mergeCell ref="B9:D9"/>
    <mergeCell ref="A3:N3"/>
    <mergeCell ref="C27:D27"/>
    <mergeCell ref="C30:D30"/>
    <mergeCell ref="B11:D11"/>
    <mergeCell ref="C31:D31"/>
    <mergeCell ref="C15:D15"/>
    <mergeCell ref="C16:D16"/>
    <mergeCell ref="C32:D32"/>
    <mergeCell ref="C33:D33"/>
    <mergeCell ref="B29:D29"/>
    <mergeCell ref="H9:L9"/>
    <mergeCell ref="H28:L28"/>
    <mergeCell ref="C21:D21"/>
    <mergeCell ref="C22:D22"/>
    <mergeCell ref="C25:D25"/>
    <mergeCell ref="C26:D26"/>
    <mergeCell ref="A5:N5"/>
    <mergeCell ref="A6:N6"/>
    <mergeCell ref="B8:D8"/>
    <mergeCell ref="B10:D10"/>
    <mergeCell ref="B20:D20"/>
    <mergeCell ref="C24:D24"/>
    <mergeCell ref="C23:D23"/>
    <mergeCell ref="C12:D12"/>
    <mergeCell ref="C13:D13"/>
    <mergeCell ref="C14:D14"/>
  </mergeCells>
  <printOptions horizontalCentered="1"/>
  <pageMargins left="0.1968503937007874" right="0.1968503937007874"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F28" sqref="F28:K28"/>
    </sheetView>
  </sheetViews>
  <sheetFormatPr defaultColWidth="9.140625" defaultRowHeight="12"/>
  <cols>
    <col min="1" max="1" width="1.8515625" style="63" customWidth="1"/>
    <col min="2" max="3" width="3.8515625" style="63" customWidth="1"/>
    <col min="4" max="4" width="23.00390625" style="63" customWidth="1"/>
    <col min="5" max="5" width="0.9921875" style="63" customWidth="1"/>
    <col min="6" max="11" width="15.8515625" style="63" customWidth="1"/>
    <col min="12" max="12" width="13.28125" style="63" bestFit="1" customWidth="1"/>
    <col min="13" max="16384" width="9.28125" style="63" customWidth="1"/>
  </cols>
  <sheetData>
    <row r="1" s="61" customFormat="1" ht="12.75" customHeight="1">
      <c r="K1" s="87"/>
    </row>
    <row r="2" s="61" customFormat="1" ht="3.75" customHeight="1"/>
    <row r="3" spans="1:11" s="61" customFormat="1" ht="16.5" customHeight="1">
      <c r="A3" s="108" t="s">
        <v>91</v>
      </c>
      <c r="B3" s="108"/>
      <c r="C3" s="108"/>
      <c r="D3" s="108"/>
      <c r="E3" s="108"/>
      <c r="F3" s="108"/>
      <c r="G3" s="108"/>
      <c r="H3" s="108"/>
      <c r="I3" s="108"/>
      <c r="J3" s="108"/>
      <c r="K3" s="108"/>
    </row>
    <row r="4" ht="3.75" customHeight="1"/>
    <row r="5" spans="2:11" ht="11.25" customHeight="1">
      <c r="B5" s="99"/>
      <c r="C5" s="99"/>
      <c r="D5" s="98" t="s">
        <v>102</v>
      </c>
      <c r="F5" s="99"/>
      <c r="G5" s="99"/>
      <c r="H5" s="99"/>
      <c r="I5" s="99"/>
      <c r="J5" s="99"/>
      <c r="K5" s="99"/>
    </row>
    <row r="6" ht="11.25" customHeight="1">
      <c r="D6" s="102" t="s">
        <v>87</v>
      </c>
    </row>
    <row r="7" spans="1:11" ht="11.25" customHeight="1">
      <c r="A7" s="64"/>
      <c r="B7" s="109" t="s">
        <v>47</v>
      </c>
      <c r="C7" s="109"/>
      <c r="D7" s="109"/>
      <c r="E7" s="109"/>
      <c r="F7" s="109"/>
      <c r="G7" s="64"/>
      <c r="H7" s="64"/>
      <c r="I7" s="64"/>
      <c r="J7" s="64"/>
      <c r="K7" s="64"/>
    </row>
    <row r="8" spans="1:11" ht="15" customHeight="1">
      <c r="A8" s="65"/>
      <c r="B8" s="110" t="s">
        <v>0</v>
      </c>
      <c r="C8" s="111"/>
      <c r="D8" s="111"/>
      <c r="E8" s="66"/>
      <c r="F8" s="67" t="s">
        <v>28</v>
      </c>
      <c r="G8" s="68" t="s">
        <v>8</v>
      </c>
      <c r="H8" s="68" t="s">
        <v>2</v>
      </c>
      <c r="I8" s="68" t="s">
        <v>3</v>
      </c>
      <c r="J8" s="68" t="s">
        <v>4</v>
      </c>
      <c r="K8" s="69" t="s">
        <v>9</v>
      </c>
    </row>
    <row r="9" spans="1:11" s="61" customFormat="1" ht="11.25" customHeight="1">
      <c r="A9" s="70"/>
      <c r="B9" s="112"/>
      <c r="C9" s="113"/>
      <c r="D9" s="113"/>
      <c r="E9" s="71"/>
      <c r="F9" s="114" t="s">
        <v>93</v>
      </c>
      <c r="G9" s="115"/>
      <c r="H9" s="115"/>
      <c r="I9" s="115"/>
      <c r="J9" s="115"/>
      <c r="K9" s="115"/>
    </row>
    <row r="10" spans="1:12" s="104" customFormat="1" ht="9.75" customHeight="1">
      <c r="A10" s="74"/>
      <c r="B10" s="116" t="s">
        <v>1</v>
      </c>
      <c r="C10" s="117"/>
      <c r="D10" s="117"/>
      <c r="E10" s="75"/>
      <c r="F10" s="37">
        <v>2965573</v>
      </c>
      <c r="G10" s="38">
        <v>50447</v>
      </c>
      <c r="H10" s="38">
        <v>1733713</v>
      </c>
      <c r="I10" s="38">
        <v>921010</v>
      </c>
      <c r="J10" s="38">
        <v>258915</v>
      </c>
      <c r="K10" s="38">
        <v>1488</v>
      </c>
      <c r="L10" s="103"/>
    </row>
    <row r="11" spans="1:11" s="61" customFormat="1" ht="9.75" customHeight="1">
      <c r="A11" s="76"/>
      <c r="B11" s="118" t="s">
        <v>11</v>
      </c>
      <c r="C11" s="119"/>
      <c r="D11" s="119"/>
      <c r="E11" s="78"/>
      <c r="F11" s="22"/>
      <c r="G11" s="23"/>
      <c r="H11" s="79"/>
      <c r="I11" s="79"/>
      <c r="J11" s="40"/>
      <c r="K11" s="40"/>
    </row>
    <row r="12" spans="1:11" s="61" customFormat="1" ht="9.75" customHeight="1">
      <c r="A12" s="76"/>
      <c r="B12" s="76"/>
      <c r="C12" s="120" t="s">
        <v>12</v>
      </c>
      <c r="D12" s="119"/>
      <c r="E12" s="78"/>
      <c r="F12" s="37">
        <v>2545</v>
      </c>
      <c r="G12" s="23">
        <v>1469</v>
      </c>
      <c r="H12" s="23">
        <v>679</v>
      </c>
      <c r="I12" s="23">
        <v>346</v>
      </c>
      <c r="J12" s="23">
        <v>51</v>
      </c>
      <c r="K12" s="23">
        <v>0</v>
      </c>
    </row>
    <row r="13" spans="1:11" s="61" customFormat="1" ht="9.75" customHeight="1">
      <c r="A13" s="76"/>
      <c r="B13" s="76"/>
      <c r="C13" s="120" t="s">
        <v>13</v>
      </c>
      <c r="D13" s="119"/>
      <c r="E13" s="78"/>
      <c r="F13" s="37">
        <v>2854747</v>
      </c>
      <c r="G13" s="23">
        <v>41439</v>
      </c>
      <c r="H13" s="23">
        <v>1680537</v>
      </c>
      <c r="I13" s="23">
        <v>876076</v>
      </c>
      <c r="J13" s="23">
        <v>255207</v>
      </c>
      <c r="K13" s="23">
        <v>1488</v>
      </c>
    </row>
    <row r="14" spans="1:11" s="61" customFormat="1" ht="9.75" customHeight="1">
      <c r="A14" s="76"/>
      <c r="B14" s="76"/>
      <c r="C14" s="120" t="s">
        <v>24</v>
      </c>
      <c r="D14" s="119"/>
      <c r="E14" s="78"/>
      <c r="F14" s="37">
        <v>108281</v>
      </c>
      <c r="G14" s="23">
        <v>7539</v>
      </c>
      <c r="H14" s="23">
        <v>52497</v>
      </c>
      <c r="I14" s="23">
        <v>44588</v>
      </c>
      <c r="J14" s="23">
        <v>3657</v>
      </c>
      <c r="K14" s="23">
        <v>0</v>
      </c>
    </row>
    <row r="15" spans="1:11" s="61" customFormat="1" ht="9.75" customHeight="1">
      <c r="A15" s="76"/>
      <c r="B15" s="76"/>
      <c r="C15" s="121" t="s">
        <v>15</v>
      </c>
      <c r="D15" s="121"/>
      <c r="E15" s="78"/>
      <c r="F15" s="22"/>
      <c r="G15" s="23"/>
      <c r="H15" s="40"/>
      <c r="I15" s="40"/>
      <c r="J15" s="40"/>
      <c r="K15" s="40"/>
    </row>
    <row r="16" spans="1:11" s="61" customFormat="1" ht="9.75" customHeight="1">
      <c r="A16" s="76"/>
      <c r="B16" s="76"/>
      <c r="C16" s="120" t="s">
        <v>16</v>
      </c>
      <c r="D16" s="119"/>
      <c r="E16" s="78"/>
      <c r="F16" s="37">
        <v>15733</v>
      </c>
      <c r="G16" s="23">
        <v>0</v>
      </c>
      <c r="H16" s="23">
        <v>3081</v>
      </c>
      <c r="I16" s="23">
        <v>3916</v>
      </c>
      <c r="J16" s="23">
        <v>8736</v>
      </c>
      <c r="K16" s="23">
        <v>0</v>
      </c>
    </row>
    <row r="17" spans="1:11" s="61" customFormat="1" ht="9.75" customHeight="1">
      <c r="A17" s="76"/>
      <c r="B17" s="76"/>
      <c r="C17" s="76"/>
      <c r="D17" s="80" t="s">
        <v>25</v>
      </c>
      <c r="E17" s="78"/>
      <c r="F17" s="37">
        <v>69</v>
      </c>
      <c r="G17" s="23">
        <v>0</v>
      </c>
      <c r="H17" s="23">
        <v>11</v>
      </c>
      <c r="I17" s="23">
        <v>0</v>
      </c>
      <c r="J17" s="23">
        <v>58</v>
      </c>
      <c r="K17" s="23">
        <v>0</v>
      </c>
    </row>
    <row r="18" spans="1:11" s="61" customFormat="1" ht="9.75" customHeight="1">
      <c r="A18" s="76"/>
      <c r="B18" s="76"/>
      <c r="C18" s="76"/>
      <c r="D18" s="80" t="s">
        <v>13</v>
      </c>
      <c r="E18" s="78"/>
      <c r="F18" s="37">
        <v>14353</v>
      </c>
      <c r="G18" s="23">
        <v>0</v>
      </c>
      <c r="H18" s="23">
        <v>2686</v>
      </c>
      <c r="I18" s="23">
        <v>3577</v>
      </c>
      <c r="J18" s="23">
        <v>8090</v>
      </c>
      <c r="K18" s="23">
        <v>0</v>
      </c>
    </row>
    <row r="19" spans="1:11" s="61" customFormat="1" ht="9.75" customHeight="1">
      <c r="A19" s="76"/>
      <c r="B19" s="76"/>
      <c r="C19" s="76"/>
      <c r="D19" s="80" t="s">
        <v>14</v>
      </c>
      <c r="E19" s="78"/>
      <c r="F19" s="37">
        <v>1311</v>
      </c>
      <c r="G19" s="23">
        <v>0</v>
      </c>
      <c r="H19" s="23">
        <v>384</v>
      </c>
      <c r="I19" s="23">
        <v>339</v>
      </c>
      <c r="J19" s="23">
        <v>588</v>
      </c>
      <c r="K19" s="23">
        <v>0</v>
      </c>
    </row>
    <row r="20" spans="1:11" s="61" customFormat="1" ht="9.75" customHeight="1">
      <c r="A20" s="76"/>
      <c r="B20" s="118" t="s">
        <v>17</v>
      </c>
      <c r="C20" s="119"/>
      <c r="D20" s="119"/>
      <c r="E20" s="78"/>
      <c r="F20" s="22"/>
      <c r="G20" s="23"/>
      <c r="H20" s="40"/>
      <c r="I20" s="40"/>
      <c r="J20" s="40"/>
      <c r="K20" s="40"/>
    </row>
    <row r="21" spans="1:11" s="61" customFormat="1" ht="9.75" customHeight="1">
      <c r="A21" s="76"/>
      <c r="B21" s="76"/>
      <c r="C21" s="120" t="s">
        <v>18</v>
      </c>
      <c r="D21" s="119"/>
      <c r="E21" s="78"/>
      <c r="F21" s="37">
        <v>2576107</v>
      </c>
      <c r="G21" s="23">
        <v>50447</v>
      </c>
      <c r="H21" s="23">
        <v>1503850</v>
      </c>
      <c r="I21" s="23">
        <v>796376</v>
      </c>
      <c r="J21" s="23">
        <v>223946</v>
      </c>
      <c r="K21" s="23">
        <v>1488</v>
      </c>
    </row>
    <row r="22" spans="1:11" s="61" customFormat="1" ht="9.75" customHeight="1">
      <c r="A22" s="76"/>
      <c r="B22" s="76"/>
      <c r="C22" s="120" t="s">
        <v>73</v>
      </c>
      <c r="D22" s="119"/>
      <c r="E22" s="78"/>
      <c r="F22" s="37">
        <v>389466</v>
      </c>
      <c r="G22" s="23">
        <v>0</v>
      </c>
      <c r="H22" s="23">
        <v>229863</v>
      </c>
      <c r="I22" s="23">
        <v>124634</v>
      </c>
      <c r="J22" s="23">
        <v>34969</v>
      </c>
      <c r="K22" s="23">
        <v>0</v>
      </c>
    </row>
    <row r="23" spans="1:11" s="61" customFormat="1" ht="9.75" customHeight="1">
      <c r="A23" s="76"/>
      <c r="B23" s="76"/>
      <c r="C23" s="120" t="s">
        <v>26</v>
      </c>
      <c r="D23" s="119"/>
      <c r="E23" s="78"/>
      <c r="F23" s="37">
        <v>0</v>
      </c>
      <c r="G23" s="23">
        <v>0</v>
      </c>
      <c r="H23" s="23">
        <v>0</v>
      </c>
      <c r="I23" s="23">
        <v>0</v>
      </c>
      <c r="J23" s="23">
        <v>0</v>
      </c>
      <c r="K23" s="23">
        <v>0</v>
      </c>
    </row>
    <row r="24" spans="1:11" s="61" customFormat="1" ht="9.75" customHeight="1">
      <c r="A24" s="76"/>
      <c r="B24" s="76"/>
      <c r="C24" s="121" t="s">
        <v>15</v>
      </c>
      <c r="D24" s="121"/>
      <c r="E24" s="78"/>
      <c r="F24" s="22"/>
      <c r="G24" s="23"/>
      <c r="H24" s="40"/>
      <c r="I24" s="40"/>
      <c r="J24" s="40"/>
      <c r="K24" s="40"/>
    </row>
    <row r="25" spans="1:11" s="61" customFormat="1" ht="9.75" customHeight="1">
      <c r="A25" s="76"/>
      <c r="B25" s="76"/>
      <c r="C25" s="120" t="s">
        <v>18</v>
      </c>
      <c r="D25" s="119"/>
      <c r="E25" s="78"/>
      <c r="F25" s="37">
        <v>13190</v>
      </c>
      <c r="G25" s="23">
        <v>0</v>
      </c>
      <c r="H25" s="23">
        <v>2666</v>
      </c>
      <c r="I25" s="23">
        <v>3295</v>
      </c>
      <c r="J25" s="23">
        <v>7229</v>
      </c>
      <c r="K25" s="23">
        <v>0</v>
      </c>
    </row>
    <row r="26" spans="1:11" s="61" customFormat="1" ht="9.75" customHeight="1">
      <c r="A26" s="76"/>
      <c r="B26" s="76"/>
      <c r="C26" s="120" t="s">
        <v>73</v>
      </c>
      <c r="D26" s="119"/>
      <c r="E26" s="78"/>
      <c r="F26" s="37">
        <v>2543</v>
      </c>
      <c r="G26" s="23">
        <v>0</v>
      </c>
      <c r="H26" s="23">
        <v>415</v>
      </c>
      <c r="I26" s="23">
        <v>621</v>
      </c>
      <c r="J26" s="23">
        <v>1507</v>
      </c>
      <c r="K26" s="23">
        <v>0</v>
      </c>
    </row>
    <row r="27" spans="1:11" s="61" customFormat="1" ht="9.75" customHeight="1">
      <c r="A27" s="76"/>
      <c r="B27" s="76"/>
      <c r="C27" s="120" t="s">
        <v>20</v>
      </c>
      <c r="D27" s="119"/>
      <c r="E27" s="78"/>
      <c r="F27" s="37">
        <v>0</v>
      </c>
      <c r="G27" s="23">
        <v>0</v>
      </c>
      <c r="H27" s="23">
        <v>1083</v>
      </c>
      <c r="I27" s="23">
        <v>56</v>
      </c>
      <c r="J27" s="23">
        <v>0</v>
      </c>
      <c r="K27" s="23">
        <v>0</v>
      </c>
    </row>
    <row r="28" spans="1:11" s="61" customFormat="1" ht="9.75" customHeight="1">
      <c r="A28" s="76"/>
      <c r="B28" s="76"/>
      <c r="C28" s="76"/>
      <c r="D28" s="81"/>
      <c r="E28" s="81"/>
      <c r="F28" s="122" t="s">
        <v>94</v>
      </c>
      <c r="G28" s="123"/>
      <c r="H28" s="123"/>
      <c r="I28" s="123"/>
      <c r="J28" s="123"/>
      <c r="K28" s="123"/>
    </row>
    <row r="29" spans="1:11" s="104" customFormat="1" ht="9.75" customHeight="1">
      <c r="A29" s="83"/>
      <c r="B29" s="116" t="s">
        <v>1</v>
      </c>
      <c r="C29" s="124"/>
      <c r="D29" s="124"/>
      <c r="E29" s="75"/>
      <c r="F29" s="37">
        <v>5245263</v>
      </c>
      <c r="G29" s="38">
        <v>104553</v>
      </c>
      <c r="H29" s="38">
        <v>2845806</v>
      </c>
      <c r="I29" s="38">
        <v>1904469</v>
      </c>
      <c r="J29" s="38">
        <v>390435</v>
      </c>
      <c r="K29" s="38">
        <v>0</v>
      </c>
    </row>
    <row r="30" spans="1:11" s="61" customFormat="1" ht="9.75" customHeight="1">
      <c r="A30" s="76"/>
      <c r="B30" s="76"/>
      <c r="C30" s="120" t="s">
        <v>72</v>
      </c>
      <c r="D30" s="119"/>
      <c r="E30" s="78"/>
      <c r="F30" s="37">
        <v>2660107</v>
      </c>
      <c r="G30" s="23">
        <v>42124</v>
      </c>
      <c r="H30" s="23">
        <v>1422543</v>
      </c>
      <c r="I30" s="23">
        <v>1008643</v>
      </c>
      <c r="J30" s="23">
        <v>186797</v>
      </c>
      <c r="K30" s="23">
        <v>0</v>
      </c>
    </row>
    <row r="31" spans="1:11" s="61" customFormat="1" ht="9.75" customHeight="1">
      <c r="A31" s="76"/>
      <c r="B31" s="76"/>
      <c r="C31" s="120" t="s">
        <v>27</v>
      </c>
      <c r="D31" s="119"/>
      <c r="E31" s="78"/>
      <c r="F31" s="37">
        <v>2585156</v>
      </c>
      <c r="G31" s="23">
        <v>62429</v>
      </c>
      <c r="H31" s="23">
        <v>1423263</v>
      </c>
      <c r="I31" s="23">
        <v>895826</v>
      </c>
      <c r="J31" s="23">
        <v>203638</v>
      </c>
      <c r="K31" s="23">
        <v>0</v>
      </c>
    </row>
    <row r="32" spans="1:11" s="61" customFormat="1" ht="9.75" customHeight="1">
      <c r="A32" s="76"/>
      <c r="B32" s="76"/>
      <c r="C32" s="121" t="s">
        <v>15</v>
      </c>
      <c r="D32" s="121"/>
      <c r="E32" s="78"/>
      <c r="F32" s="22"/>
      <c r="G32" s="23"/>
      <c r="H32" s="40"/>
      <c r="I32" s="40"/>
      <c r="J32" s="40"/>
      <c r="K32" s="40"/>
    </row>
    <row r="33" spans="1:11" s="61" customFormat="1" ht="9.75" customHeight="1">
      <c r="A33" s="76"/>
      <c r="B33" s="76"/>
      <c r="C33" s="120" t="s">
        <v>16</v>
      </c>
      <c r="D33" s="119"/>
      <c r="E33" s="78"/>
      <c r="F33" s="37">
        <v>89652</v>
      </c>
      <c r="G33" s="58">
        <v>0</v>
      </c>
      <c r="H33" s="23">
        <v>33141</v>
      </c>
      <c r="I33" s="23">
        <v>16528</v>
      </c>
      <c r="J33" s="23">
        <v>39983</v>
      </c>
      <c r="K33" s="58">
        <v>0</v>
      </c>
    </row>
    <row r="34" spans="1:11" s="61" customFormat="1" ht="9.75" customHeight="1">
      <c r="A34" s="76"/>
      <c r="B34" s="76"/>
      <c r="C34" s="76"/>
      <c r="D34" s="77" t="s">
        <v>72</v>
      </c>
      <c r="E34" s="78"/>
      <c r="F34" s="37">
        <v>27615</v>
      </c>
      <c r="G34" s="58">
        <v>0</v>
      </c>
      <c r="H34" s="23">
        <v>4621</v>
      </c>
      <c r="I34" s="23">
        <v>1840</v>
      </c>
      <c r="J34" s="23">
        <v>21154</v>
      </c>
      <c r="K34" s="58">
        <v>0</v>
      </c>
    </row>
    <row r="35" spans="1:11" s="61" customFormat="1" ht="10.5" customHeight="1">
      <c r="A35" s="84"/>
      <c r="B35" s="84"/>
      <c r="C35" s="84"/>
      <c r="D35" s="85" t="s">
        <v>22</v>
      </c>
      <c r="E35" s="86"/>
      <c r="F35" s="105">
        <v>62037</v>
      </c>
      <c r="G35" s="60">
        <v>0</v>
      </c>
      <c r="H35" s="25">
        <v>28520</v>
      </c>
      <c r="I35" s="25">
        <v>14688</v>
      </c>
      <c r="J35" s="25">
        <v>18829</v>
      </c>
      <c r="K35" s="60">
        <v>0</v>
      </c>
    </row>
    <row r="36" spans="1:11" ht="11.25" customHeight="1">
      <c r="A36" s="65"/>
      <c r="B36" s="100" t="s">
        <v>101</v>
      </c>
      <c r="C36" s="65"/>
      <c r="D36" s="65"/>
      <c r="E36" s="65"/>
      <c r="H36" s="65"/>
      <c r="I36" s="65"/>
      <c r="J36" s="65"/>
      <c r="K36" s="65"/>
    </row>
    <row r="37" spans="1:11" ht="10.5">
      <c r="A37" s="65"/>
      <c r="B37" s="65"/>
      <c r="C37" s="65"/>
      <c r="D37" s="65"/>
      <c r="E37" s="65"/>
      <c r="F37" s="106"/>
      <c r="G37" s="65"/>
      <c r="H37" s="106"/>
      <c r="I37" s="106"/>
      <c r="J37" s="106"/>
      <c r="K37" s="106"/>
    </row>
    <row r="38" spans="8:11" ht="10.5">
      <c r="H38" s="107"/>
      <c r="I38" s="107"/>
      <c r="J38" s="107"/>
      <c r="K38" s="107"/>
    </row>
  </sheetData>
  <sheetProtection/>
  <mergeCells count="26">
    <mergeCell ref="C32:D32"/>
    <mergeCell ref="C33:D33"/>
    <mergeCell ref="C26:D26"/>
    <mergeCell ref="C27:D27"/>
    <mergeCell ref="F28:K28"/>
    <mergeCell ref="B29:D29"/>
    <mergeCell ref="C30:D30"/>
    <mergeCell ref="C31:D31"/>
    <mergeCell ref="B20:D20"/>
    <mergeCell ref="C21:D21"/>
    <mergeCell ref="C22:D22"/>
    <mergeCell ref="C23:D23"/>
    <mergeCell ref="C24:D24"/>
    <mergeCell ref="C25:D25"/>
    <mergeCell ref="B11:D11"/>
    <mergeCell ref="C12:D12"/>
    <mergeCell ref="C13:D13"/>
    <mergeCell ref="C14:D14"/>
    <mergeCell ref="C15:D15"/>
    <mergeCell ref="C16:D16"/>
    <mergeCell ref="A3:K3"/>
    <mergeCell ref="B7:F7"/>
    <mergeCell ref="B8:D8"/>
    <mergeCell ref="B9:D9"/>
    <mergeCell ref="F9:K9"/>
    <mergeCell ref="B10:D1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F28" sqref="F28:K28"/>
    </sheetView>
  </sheetViews>
  <sheetFormatPr defaultColWidth="9.140625" defaultRowHeight="12"/>
  <cols>
    <col min="1" max="1" width="1.8515625" style="63" customWidth="1"/>
    <col min="2" max="3" width="3.8515625" style="63" customWidth="1"/>
    <col min="4" max="4" width="23.00390625" style="63" customWidth="1"/>
    <col min="5" max="5" width="0.9921875" style="63" customWidth="1"/>
    <col min="6" max="11" width="15.8515625" style="63" customWidth="1"/>
    <col min="12" max="12" width="13.28125" style="63" bestFit="1" customWidth="1"/>
    <col min="13" max="16384" width="9.28125" style="63" customWidth="1"/>
  </cols>
  <sheetData>
    <row r="1" s="61" customFormat="1" ht="12.75" customHeight="1">
      <c r="K1" s="87" t="s">
        <v>99</v>
      </c>
    </row>
    <row r="2" s="61" customFormat="1" ht="9.75" customHeight="1"/>
    <row r="3" spans="1:11" s="61" customFormat="1" ht="16.5" customHeight="1">
      <c r="A3" s="108" t="s">
        <v>91</v>
      </c>
      <c r="B3" s="108"/>
      <c r="C3" s="108"/>
      <c r="D3" s="108"/>
      <c r="E3" s="108"/>
      <c r="F3" s="108"/>
      <c r="G3" s="108"/>
      <c r="H3" s="108"/>
      <c r="I3" s="108"/>
      <c r="J3" s="108"/>
      <c r="K3" s="108"/>
    </row>
    <row r="4" ht="6.75" customHeight="1"/>
    <row r="5" spans="2:11" ht="11.25" customHeight="1">
      <c r="B5" s="99"/>
      <c r="C5" s="99"/>
      <c r="D5" s="98" t="s">
        <v>100</v>
      </c>
      <c r="F5" s="99"/>
      <c r="G5" s="99"/>
      <c r="H5" s="99"/>
      <c r="I5" s="99"/>
      <c r="J5" s="99"/>
      <c r="K5" s="99"/>
    </row>
    <row r="6" ht="11.25" customHeight="1">
      <c r="D6" s="102" t="s">
        <v>87</v>
      </c>
    </row>
    <row r="7" spans="1:11" ht="11.25" customHeight="1">
      <c r="A7" s="64"/>
      <c r="B7" s="109" t="s">
        <v>47</v>
      </c>
      <c r="C7" s="109"/>
      <c r="D7" s="109"/>
      <c r="E7" s="109"/>
      <c r="F7" s="109"/>
      <c r="G7" s="64"/>
      <c r="H7" s="64"/>
      <c r="I7" s="64"/>
      <c r="J7" s="64"/>
      <c r="K7" s="64"/>
    </row>
    <row r="8" spans="1:11" ht="15" customHeight="1">
      <c r="A8" s="65"/>
      <c r="B8" s="110" t="s">
        <v>0</v>
      </c>
      <c r="C8" s="111"/>
      <c r="D8" s="111"/>
      <c r="E8" s="66"/>
      <c r="F8" s="67" t="s">
        <v>28</v>
      </c>
      <c r="G8" s="68" t="s">
        <v>8</v>
      </c>
      <c r="H8" s="68" t="s">
        <v>2</v>
      </c>
      <c r="I8" s="68" t="s">
        <v>3</v>
      </c>
      <c r="J8" s="68" t="s">
        <v>4</v>
      </c>
      <c r="K8" s="69" t="s">
        <v>9</v>
      </c>
    </row>
    <row r="9" spans="1:11" s="61" customFormat="1" ht="11.25" customHeight="1">
      <c r="A9" s="70"/>
      <c r="B9" s="112"/>
      <c r="C9" s="113"/>
      <c r="D9" s="113"/>
      <c r="E9" s="71"/>
      <c r="F9" s="114" t="s">
        <v>93</v>
      </c>
      <c r="G9" s="115"/>
      <c r="H9" s="115"/>
      <c r="I9" s="115"/>
      <c r="J9" s="115"/>
      <c r="K9" s="115"/>
    </row>
    <row r="10" spans="1:12" s="104" customFormat="1" ht="9.75" customHeight="1">
      <c r="A10" s="74"/>
      <c r="B10" s="116" t="s">
        <v>1</v>
      </c>
      <c r="C10" s="117"/>
      <c r="D10" s="117"/>
      <c r="E10" s="75"/>
      <c r="F10" s="37">
        <v>2941070</v>
      </c>
      <c r="G10" s="38">
        <v>50447</v>
      </c>
      <c r="H10" s="38">
        <v>1718051</v>
      </c>
      <c r="I10" s="38">
        <v>915044</v>
      </c>
      <c r="J10" s="38">
        <v>256040</v>
      </c>
      <c r="K10" s="38">
        <v>1488</v>
      </c>
      <c r="L10" s="103"/>
    </row>
    <row r="11" spans="1:11" s="61" customFormat="1" ht="9.75" customHeight="1">
      <c r="A11" s="76"/>
      <c r="B11" s="118" t="s">
        <v>11</v>
      </c>
      <c r="C11" s="119"/>
      <c r="D11" s="119"/>
      <c r="E11" s="78"/>
      <c r="F11" s="22"/>
      <c r="G11" s="23"/>
      <c r="H11" s="79"/>
      <c r="I11" s="79"/>
      <c r="J11" s="40"/>
      <c r="K11" s="40"/>
    </row>
    <row r="12" spans="1:11" s="61" customFormat="1" ht="9.75" customHeight="1">
      <c r="A12" s="76"/>
      <c r="B12" s="76"/>
      <c r="C12" s="120" t="s">
        <v>12</v>
      </c>
      <c r="D12" s="119"/>
      <c r="E12" s="78"/>
      <c r="F12" s="37">
        <v>2547</v>
      </c>
      <c r="G12" s="23">
        <v>1469</v>
      </c>
      <c r="H12" s="23">
        <v>681</v>
      </c>
      <c r="I12" s="23">
        <v>346</v>
      </c>
      <c r="J12" s="23">
        <v>51</v>
      </c>
      <c r="K12" s="23">
        <v>0</v>
      </c>
    </row>
    <row r="13" spans="1:11" s="61" customFormat="1" ht="9.75" customHeight="1">
      <c r="A13" s="76"/>
      <c r="B13" s="76"/>
      <c r="C13" s="120" t="s">
        <v>13</v>
      </c>
      <c r="D13" s="119"/>
      <c r="E13" s="78"/>
      <c r="F13" s="37">
        <v>2829767</v>
      </c>
      <c r="G13" s="23">
        <v>41439</v>
      </c>
      <c r="H13" s="23">
        <v>1664453</v>
      </c>
      <c r="I13" s="23">
        <v>869754</v>
      </c>
      <c r="J13" s="23">
        <v>252633</v>
      </c>
      <c r="K13" s="23">
        <v>1488</v>
      </c>
    </row>
    <row r="14" spans="1:11" s="61" customFormat="1" ht="9.75" customHeight="1">
      <c r="A14" s="76"/>
      <c r="B14" s="76"/>
      <c r="C14" s="120" t="s">
        <v>24</v>
      </c>
      <c r="D14" s="119"/>
      <c r="E14" s="78"/>
      <c r="F14" s="37">
        <v>108756</v>
      </c>
      <c r="G14" s="23">
        <v>7539</v>
      </c>
      <c r="H14" s="23">
        <v>52917</v>
      </c>
      <c r="I14" s="23">
        <v>44944</v>
      </c>
      <c r="J14" s="23">
        <v>3356</v>
      </c>
      <c r="K14" s="23">
        <v>0</v>
      </c>
    </row>
    <row r="15" spans="1:11" s="61" customFormat="1" ht="9.75" customHeight="1">
      <c r="A15" s="76"/>
      <c r="B15" s="76"/>
      <c r="C15" s="121" t="s">
        <v>15</v>
      </c>
      <c r="D15" s="121"/>
      <c r="E15" s="78"/>
      <c r="F15" s="22"/>
      <c r="G15" s="23"/>
      <c r="H15" s="40"/>
      <c r="I15" s="40"/>
      <c r="J15" s="40"/>
      <c r="K15" s="40"/>
    </row>
    <row r="16" spans="1:11" s="61" customFormat="1" ht="9.75" customHeight="1">
      <c r="A16" s="76"/>
      <c r="B16" s="76"/>
      <c r="C16" s="120" t="s">
        <v>16</v>
      </c>
      <c r="D16" s="119"/>
      <c r="E16" s="78"/>
      <c r="F16" s="37">
        <v>15902</v>
      </c>
      <c r="G16" s="23">
        <v>0</v>
      </c>
      <c r="H16" s="23">
        <v>3250</v>
      </c>
      <c r="I16" s="23">
        <v>3916</v>
      </c>
      <c r="J16" s="23">
        <v>8736</v>
      </c>
      <c r="K16" s="23">
        <v>0</v>
      </c>
    </row>
    <row r="17" spans="1:11" s="61" customFormat="1" ht="9.75" customHeight="1">
      <c r="A17" s="76"/>
      <c r="B17" s="76"/>
      <c r="C17" s="76"/>
      <c r="D17" s="80" t="s">
        <v>25</v>
      </c>
      <c r="E17" s="78"/>
      <c r="F17" s="37">
        <v>69</v>
      </c>
      <c r="G17" s="23">
        <v>0</v>
      </c>
      <c r="H17" s="23">
        <v>11</v>
      </c>
      <c r="I17" s="23">
        <v>0</v>
      </c>
      <c r="J17" s="23">
        <v>58</v>
      </c>
      <c r="K17" s="23">
        <v>0</v>
      </c>
    </row>
    <row r="18" spans="1:11" s="61" customFormat="1" ht="9.75" customHeight="1">
      <c r="A18" s="76"/>
      <c r="B18" s="76"/>
      <c r="C18" s="76"/>
      <c r="D18" s="80" t="s">
        <v>13</v>
      </c>
      <c r="E18" s="78"/>
      <c r="F18" s="37">
        <v>14353</v>
      </c>
      <c r="G18" s="23">
        <v>0</v>
      </c>
      <c r="H18" s="23">
        <v>2686</v>
      </c>
      <c r="I18" s="23">
        <v>3577</v>
      </c>
      <c r="J18" s="23">
        <v>8090</v>
      </c>
      <c r="K18" s="23">
        <v>0</v>
      </c>
    </row>
    <row r="19" spans="1:11" s="61" customFormat="1" ht="9.75" customHeight="1">
      <c r="A19" s="76"/>
      <c r="B19" s="76"/>
      <c r="C19" s="76"/>
      <c r="D19" s="80" t="s">
        <v>14</v>
      </c>
      <c r="E19" s="78"/>
      <c r="F19" s="37">
        <v>1480</v>
      </c>
      <c r="G19" s="23">
        <v>0</v>
      </c>
      <c r="H19" s="23">
        <v>553</v>
      </c>
      <c r="I19" s="23">
        <v>339</v>
      </c>
      <c r="J19" s="23">
        <v>588</v>
      </c>
      <c r="K19" s="23">
        <v>0</v>
      </c>
    </row>
    <row r="20" spans="1:11" s="61" customFormat="1" ht="9.75" customHeight="1">
      <c r="A20" s="76"/>
      <c r="B20" s="118" t="s">
        <v>17</v>
      </c>
      <c r="C20" s="119"/>
      <c r="D20" s="119"/>
      <c r="E20" s="78"/>
      <c r="F20" s="22"/>
      <c r="G20" s="23"/>
      <c r="H20" s="40"/>
      <c r="I20" s="40"/>
      <c r="J20" s="40"/>
      <c r="K20" s="40"/>
    </row>
    <row r="21" spans="1:11" s="61" customFormat="1" ht="9.75" customHeight="1">
      <c r="A21" s="76"/>
      <c r="B21" s="76"/>
      <c r="C21" s="120" t="s">
        <v>18</v>
      </c>
      <c r="D21" s="119"/>
      <c r="E21" s="78"/>
      <c r="F21" s="37">
        <v>2554519</v>
      </c>
      <c r="G21" s="23">
        <v>50447</v>
      </c>
      <c r="H21" s="23">
        <v>1487109</v>
      </c>
      <c r="I21" s="23">
        <v>791374</v>
      </c>
      <c r="J21" s="23">
        <v>224101</v>
      </c>
      <c r="K21" s="23">
        <v>1488</v>
      </c>
    </row>
    <row r="22" spans="1:11" s="61" customFormat="1" ht="9.75" customHeight="1">
      <c r="A22" s="76"/>
      <c r="B22" s="76"/>
      <c r="C22" s="120" t="s">
        <v>73</v>
      </c>
      <c r="D22" s="119"/>
      <c r="E22" s="78"/>
      <c r="F22" s="37">
        <v>386551</v>
      </c>
      <c r="G22" s="23">
        <v>0</v>
      </c>
      <c r="H22" s="23">
        <v>230942</v>
      </c>
      <c r="I22" s="23">
        <v>123670</v>
      </c>
      <c r="J22" s="23">
        <v>31939</v>
      </c>
      <c r="K22" s="23">
        <v>0</v>
      </c>
    </row>
    <row r="23" spans="1:11" s="61" customFormat="1" ht="9.75" customHeight="1">
      <c r="A23" s="76"/>
      <c r="B23" s="76"/>
      <c r="C23" s="120" t="s">
        <v>26</v>
      </c>
      <c r="D23" s="119"/>
      <c r="E23" s="78"/>
      <c r="F23" s="37">
        <v>0</v>
      </c>
      <c r="G23" s="23">
        <v>0</v>
      </c>
      <c r="H23" s="23">
        <v>0</v>
      </c>
      <c r="I23" s="23">
        <v>0</v>
      </c>
      <c r="J23" s="23">
        <v>0</v>
      </c>
      <c r="K23" s="23">
        <v>0</v>
      </c>
    </row>
    <row r="24" spans="1:11" s="61" customFormat="1" ht="9.75" customHeight="1">
      <c r="A24" s="76"/>
      <c r="B24" s="76"/>
      <c r="C24" s="121" t="s">
        <v>15</v>
      </c>
      <c r="D24" s="121"/>
      <c r="E24" s="78"/>
      <c r="F24" s="22"/>
      <c r="G24" s="23"/>
      <c r="H24" s="40"/>
      <c r="I24" s="40"/>
      <c r="J24" s="40"/>
      <c r="K24" s="40"/>
    </row>
    <row r="25" spans="1:11" s="61" customFormat="1" ht="9.75" customHeight="1">
      <c r="A25" s="76"/>
      <c r="B25" s="76"/>
      <c r="C25" s="120" t="s">
        <v>18</v>
      </c>
      <c r="D25" s="119"/>
      <c r="E25" s="78"/>
      <c r="F25" s="37">
        <v>13359</v>
      </c>
      <c r="G25" s="23">
        <v>0</v>
      </c>
      <c r="H25" s="23">
        <v>2835</v>
      </c>
      <c r="I25" s="23">
        <v>3295</v>
      </c>
      <c r="J25" s="23">
        <v>7229</v>
      </c>
      <c r="K25" s="23">
        <v>0</v>
      </c>
    </row>
    <row r="26" spans="1:11" s="61" customFormat="1" ht="9.75" customHeight="1">
      <c r="A26" s="76"/>
      <c r="B26" s="76"/>
      <c r="C26" s="120" t="s">
        <v>73</v>
      </c>
      <c r="D26" s="119"/>
      <c r="E26" s="78"/>
      <c r="F26" s="37">
        <v>2543</v>
      </c>
      <c r="G26" s="23">
        <v>0</v>
      </c>
      <c r="H26" s="23">
        <v>415</v>
      </c>
      <c r="I26" s="23">
        <v>621</v>
      </c>
      <c r="J26" s="23">
        <v>1507</v>
      </c>
      <c r="K26" s="23">
        <v>0</v>
      </c>
    </row>
    <row r="27" spans="1:11" s="61" customFormat="1" ht="9.75" customHeight="1">
      <c r="A27" s="76"/>
      <c r="B27" s="76"/>
      <c r="C27" s="120" t="s">
        <v>20</v>
      </c>
      <c r="D27" s="119"/>
      <c r="E27" s="78"/>
      <c r="F27" s="37">
        <v>0</v>
      </c>
      <c r="G27" s="23">
        <v>0</v>
      </c>
      <c r="H27" s="23">
        <v>1083</v>
      </c>
      <c r="I27" s="23">
        <v>56</v>
      </c>
      <c r="J27" s="23">
        <v>0</v>
      </c>
      <c r="K27" s="23">
        <v>0</v>
      </c>
    </row>
    <row r="28" spans="1:11" s="61" customFormat="1" ht="9.75" customHeight="1">
      <c r="A28" s="76"/>
      <c r="B28" s="76"/>
      <c r="C28" s="76"/>
      <c r="D28" s="81"/>
      <c r="E28" s="81"/>
      <c r="F28" s="122" t="s">
        <v>94</v>
      </c>
      <c r="G28" s="123"/>
      <c r="H28" s="123"/>
      <c r="I28" s="123"/>
      <c r="J28" s="123"/>
      <c r="K28" s="123"/>
    </row>
    <row r="29" spans="1:11" s="104" customFormat="1" ht="9.75" customHeight="1">
      <c r="A29" s="83"/>
      <c r="B29" s="116" t="s">
        <v>1</v>
      </c>
      <c r="C29" s="124"/>
      <c r="D29" s="124"/>
      <c r="E29" s="75"/>
      <c r="F29" s="37">
        <v>5202713</v>
      </c>
      <c r="G29" s="38">
        <v>104553</v>
      </c>
      <c r="H29" s="38">
        <v>2817798</v>
      </c>
      <c r="I29" s="38">
        <v>1889927</v>
      </c>
      <c r="J29" s="38">
        <v>390435</v>
      </c>
      <c r="K29" s="38">
        <v>0</v>
      </c>
    </row>
    <row r="30" spans="1:11" s="61" customFormat="1" ht="9.75" customHeight="1">
      <c r="A30" s="76"/>
      <c r="B30" s="76"/>
      <c r="C30" s="120" t="s">
        <v>72</v>
      </c>
      <c r="D30" s="119"/>
      <c r="E30" s="78"/>
      <c r="F30" s="37">
        <v>2637675</v>
      </c>
      <c r="G30" s="23">
        <v>42124</v>
      </c>
      <c r="H30" s="23">
        <v>1408345</v>
      </c>
      <c r="I30" s="23">
        <v>1000409</v>
      </c>
      <c r="J30" s="23">
        <v>186797</v>
      </c>
      <c r="K30" s="23">
        <v>0</v>
      </c>
    </row>
    <row r="31" spans="1:11" s="61" customFormat="1" ht="9.75" customHeight="1">
      <c r="A31" s="76"/>
      <c r="B31" s="76"/>
      <c r="C31" s="120" t="s">
        <v>27</v>
      </c>
      <c r="D31" s="119"/>
      <c r="E31" s="78"/>
      <c r="F31" s="37">
        <v>2565038</v>
      </c>
      <c r="G31" s="23">
        <v>62429</v>
      </c>
      <c r="H31" s="23">
        <v>1409453</v>
      </c>
      <c r="I31" s="23">
        <v>889518</v>
      </c>
      <c r="J31" s="23">
        <v>203638</v>
      </c>
      <c r="K31" s="23">
        <v>0</v>
      </c>
    </row>
    <row r="32" spans="1:11" s="61" customFormat="1" ht="9.75" customHeight="1">
      <c r="A32" s="76"/>
      <c r="B32" s="76"/>
      <c r="C32" s="121" t="s">
        <v>15</v>
      </c>
      <c r="D32" s="121"/>
      <c r="E32" s="78"/>
      <c r="F32" s="22"/>
      <c r="G32" s="23"/>
      <c r="H32" s="40"/>
      <c r="I32" s="40"/>
      <c r="J32" s="40"/>
      <c r="K32" s="40"/>
    </row>
    <row r="33" spans="1:11" s="61" customFormat="1" ht="9.75" customHeight="1">
      <c r="A33" s="76"/>
      <c r="B33" s="76"/>
      <c r="C33" s="120" t="s">
        <v>16</v>
      </c>
      <c r="D33" s="119"/>
      <c r="E33" s="78"/>
      <c r="F33" s="37">
        <v>89652</v>
      </c>
      <c r="G33" s="58" t="s">
        <v>60</v>
      </c>
      <c r="H33" s="23">
        <v>33141</v>
      </c>
      <c r="I33" s="23">
        <v>16528</v>
      </c>
      <c r="J33" s="23">
        <v>39983</v>
      </c>
      <c r="K33" s="58">
        <v>0</v>
      </c>
    </row>
    <row r="34" spans="1:11" s="61" customFormat="1" ht="9.75" customHeight="1">
      <c r="A34" s="76"/>
      <c r="B34" s="76"/>
      <c r="C34" s="76"/>
      <c r="D34" s="77" t="s">
        <v>72</v>
      </c>
      <c r="E34" s="78"/>
      <c r="F34" s="37">
        <v>27615</v>
      </c>
      <c r="G34" s="58" t="s">
        <v>60</v>
      </c>
      <c r="H34" s="23">
        <v>4621</v>
      </c>
      <c r="I34" s="23">
        <v>1840</v>
      </c>
      <c r="J34" s="23">
        <v>21154</v>
      </c>
      <c r="K34" s="58">
        <v>0</v>
      </c>
    </row>
    <row r="35" spans="1:11" s="61" customFormat="1" ht="10.5" customHeight="1">
      <c r="A35" s="84"/>
      <c r="B35" s="84"/>
      <c r="C35" s="84"/>
      <c r="D35" s="85" t="s">
        <v>22</v>
      </c>
      <c r="E35" s="86"/>
      <c r="F35" s="105">
        <v>62037</v>
      </c>
      <c r="G35" s="60" t="s">
        <v>60</v>
      </c>
      <c r="H35" s="25">
        <v>28520</v>
      </c>
      <c r="I35" s="25">
        <v>14688</v>
      </c>
      <c r="J35" s="25">
        <v>18829</v>
      </c>
      <c r="K35" s="60">
        <v>0</v>
      </c>
    </row>
    <row r="36" spans="1:11" ht="11.25" customHeight="1">
      <c r="A36" s="65"/>
      <c r="B36" s="100" t="s">
        <v>101</v>
      </c>
      <c r="C36" s="65"/>
      <c r="D36" s="65"/>
      <c r="E36" s="65"/>
      <c r="H36" s="65"/>
      <c r="I36" s="65"/>
      <c r="J36" s="65"/>
      <c r="K36" s="65"/>
    </row>
    <row r="37" spans="1:11" ht="10.5">
      <c r="A37" s="65"/>
      <c r="B37" s="65"/>
      <c r="C37" s="65"/>
      <c r="D37" s="65"/>
      <c r="E37" s="65"/>
      <c r="F37" s="106"/>
      <c r="G37" s="65"/>
      <c r="H37" s="106"/>
      <c r="I37" s="106"/>
      <c r="J37" s="106"/>
      <c r="K37" s="106"/>
    </row>
    <row r="38" spans="8:11" ht="10.5">
      <c r="H38" s="107"/>
      <c r="I38" s="107"/>
      <c r="J38" s="107"/>
      <c r="K38" s="107"/>
    </row>
  </sheetData>
  <sheetProtection/>
  <mergeCells count="26">
    <mergeCell ref="C32:D32"/>
    <mergeCell ref="C33:D33"/>
    <mergeCell ref="C26:D26"/>
    <mergeCell ref="C27:D27"/>
    <mergeCell ref="F28:K28"/>
    <mergeCell ref="B29:D29"/>
    <mergeCell ref="C30:D30"/>
    <mergeCell ref="C31:D31"/>
    <mergeCell ref="B20:D20"/>
    <mergeCell ref="C21:D21"/>
    <mergeCell ref="C22:D22"/>
    <mergeCell ref="C23:D23"/>
    <mergeCell ref="C24:D24"/>
    <mergeCell ref="C25:D25"/>
    <mergeCell ref="B11:D11"/>
    <mergeCell ref="C12:D12"/>
    <mergeCell ref="C13:D13"/>
    <mergeCell ref="C14:D14"/>
    <mergeCell ref="C15:D15"/>
    <mergeCell ref="C16:D16"/>
    <mergeCell ref="A3:K3"/>
    <mergeCell ref="B7:F7"/>
    <mergeCell ref="B8:D8"/>
    <mergeCell ref="B9:D9"/>
    <mergeCell ref="F9:K9"/>
    <mergeCell ref="B10:D1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F28" sqref="F28:L28"/>
    </sheetView>
  </sheetViews>
  <sheetFormatPr defaultColWidth="9.140625" defaultRowHeight="12"/>
  <cols>
    <col min="1" max="1" width="1.8515625" style="63" customWidth="1"/>
    <col min="2" max="3" width="3.8515625" style="63" customWidth="1"/>
    <col min="4" max="4" width="23.00390625" style="63" customWidth="1"/>
    <col min="5" max="5" width="0.9921875" style="63" customWidth="1"/>
    <col min="6" max="6" width="15.421875" style="63" customWidth="1"/>
    <col min="7" max="7" width="12.8515625" style="63" customWidth="1"/>
    <col min="8" max="11" width="13.8515625" style="63" customWidth="1"/>
    <col min="12" max="12" width="12.8515625" style="63" customWidth="1"/>
    <col min="13" max="13" width="13.28125" style="63" bestFit="1" customWidth="1"/>
    <col min="14" max="16384" width="9.28125" style="63" customWidth="1"/>
  </cols>
  <sheetData>
    <row r="1" s="61" customFormat="1" ht="12.75" customHeight="1">
      <c r="L1" s="87" t="s">
        <v>95</v>
      </c>
    </row>
    <row r="2" s="61" customFormat="1" ht="9.75" customHeight="1"/>
    <row r="3" spans="1:12" s="61" customFormat="1" ht="16.5" customHeight="1">
      <c r="A3" s="108" t="s">
        <v>91</v>
      </c>
      <c r="B3" s="108"/>
      <c r="C3" s="108"/>
      <c r="D3" s="108"/>
      <c r="E3" s="108"/>
      <c r="F3" s="108"/>
      <c r="G3" s="108"/>
      <c r="H3" s="108"/>
      <c r="I3" s="108"/>
      <c r="J3" s="108"/>
      <c r="K3" s="108"/>
      <c r="L3" s="108"/>
    </row>
    <row r="4" ht="6.75" customHeight="1"/>
    <row r="5" spans="2:12" ht="11.25" customHeight="1">
      <c r="B5" s="99"/>
      <c r="C5" s="99"/>
      <c r="D5" s="98" t="s">
        <v>96</v>
      </c>
      <c r="F5" s="99"/>
      <c r="G5" s="99"/>
      <c r="H5" s="99"/>
      <c r="I5" s="99"/>
      <c r="J5" s="99"/>
      <c r="K5" s="99"/>
      <c r="L5" s="99"/>
    </row>
    <row r="6" ht="11.25" customHeight="1">
      <c r="D6" s="102" t="s">
        <v>87</v>
      </c>
    </row>
    <row r="7" spans="1:12" ht="11.25" customHeight="1">
      <c r="A7" s="64"/>
      <c r="B7" s="109" t="s">
        <v>47</v>
      </c>
      <c r="C7" s="109"/>
      <c r="D7" s="109"/>
      <c r="E7" s="109"/>
      <c r="F7" s="109"/>
      <c r="G7" s="64"/>
      <c r="H7" s="64"/>
      <c r="I7" s="64"/>
      <c r="J7" s="64"/>
      <c r="K7" s="64"/>
      <c r="L7" s="64"/>
    </row>
    <row r="8" spans="1:12" ht="15" customHeight="1">
      <c r="A8" s="65"/>
      <c r="B8" s="110" t="s">
        <v>0</v>
      </c>
      <c r="C8" s="111"/>
      <c r="D8" s="111"/>
      <c r="E8" s="66"/>
      <c r="F8" s="67" t="s">
        <v>28</v>
      </c>
      <c r="G8" s="68" t="s">
        <v>8</v>
      </c>
      <c r="H8" s="68" t="s">
        <v>2</v>
      </c>
      <c r="I8" s="68" t="s">
        <v>3</v>
      </c>
      <c r="J8" s="68" t="s">
        <v>4</v>
      </c>
      <c r="K8" s="68" t="s">
        <v>50</v>
      </c>
      <c r="L8" s="69" t="s">
        <v>9</v>
      </c>
    </row>
    <row r="9" spans="1:12" s="61" customFormat="1" ht="11.25" customHeight="1">
      <c r="A9" s="70"/>
      <c r="B9" s="112"/>
      <c r="C9" s="113"/>
      <c r="D9" s="113"/>
      <c r="E9" s="71"/>
      <c r="F9" s="114" t="s">
        <v>93</v>
      </c>
      <c r="G9" s="115"/>
      <c r="H9" s="115"/>
      <c r="I9" s="115"/>
      <c r="J9" s="115"/>
      <c r="K9" s="115"/>
      <c r="L9" s="115"/>
    </row>
    <row r="10" spans="1:13" s="104" customFormat="1" ht="9.75" customHeight="1">
      <c r="A10" s="74"/>
      <c r="B10" s="116" t="s">
        <v>1</v>
      </c>
      <c r="C10" s="117"/>
      <c r="D10" s="117"/>
      <c r="E10" s="75"/>
      <c r="F10" s="37">
        <v>2936340</v>
      </c>
      <c r="G10" s="38">
        <v>50985</v>
      </c>
      <c r="H10" s="38">
        <v>1714604</v>
      </c>
      <c r="I10" s="38">
        <v>913654</v>
      </c>
      <c r="J10" s="38">
        <v>255609</v>
      </c>
      <c r="K10" s="38">
        <v>0</v>
      </c>
      <c r="L10" s="38">
        <v>1488</v>
      </c>
      <c r="M10" s="103"/>
    </row>
    <row r="11" spans="1:12" s="61" customFormat="1" ht="9.75" customHeight="1">
      <c r="A11" s="76"/>
      <c r="B11" s="118" t="s">
        <v>11</v>
      </c>
      <c r="C11" s="119"/>
      <c r="D11" s="119"/>
      <c r="E11" s="78"/>
      <c r="F11" s="22"/>
      <c r="G11" s="23"/>
      <c r="H11" s="79"/>
      <c r="I11" s="79"/>
      <c r="J11" s="40"/>
      <c r="K11" s="38"/>
      <c r="L11" s="40"/>
    </row>
    <row r="12" spans="1:12" s="61" customFormat="1" ht="9.75" customHeight="1">
      <c r="A12" s="76"/>
      <c r="B12" s="76"/>
      <c r="C12" s="120" t="s">
        <v>12</v>
      </c>
      <c r="D12" s="119"/>
      <c r="E12" s="78"/>
      <c r="F12" s="37">
        <v>2557</v>
      </c>
      <c r="G12" s="23">
        <v>1469</v>
      </c>
      <c r="H12" s="23">
        <v>681</v>
      </c>
      <c r="I12" s="23">
        <v>356</v>
      </c>
      <c r="J12" s="23">
        <v>51</v>
      </c>
      <c r="K12" s="23">
        <v>0</v>
      </c>
      <c r="L12" s="58">
        <v>0</v>
      </c>
    </row>
    <row r="13" spans="1:12" s="61" customFormat="1" ht="9.75" customHeight="1">
      <c r="A13" s="76"/>
      <c r="B13" s="76"/>
      <c r="C13" s="120" t="s">
        <v>13</v>
      </c>
      <c r="D13" s="119"/>
      <c r="E13" s="78"/>
      <c r="F13" s="37">
        <v>2827391</v>
      </c>
      <c r="G13" s="23">
        <v>41977</v>
      </c>
      <c r="H13" s="23">
        <v>1661728</v>
      </c>
      <c r="I13" s="23">
        <v>868230</v>
      </c>
      <c r="J13" s="23">
        <v>253968</v>
      </c>
      <c r="K13" s="23">
        <v>0</v>
      </c>
      <c r="L13" s="23">
        <v>1488</v>
      </c>
    </row>
    <row r="14" spans="1:12" s="61" customFormat="1" ht="9.75" customHeight="1">
      <c r="A14" s="76"/>
      <c r="B14" s="76"/>
      <c r="C14" s="120" t="s">
        <v>24</v>
      </c>
      <c r="D14" s="119"/>
      <c r="E14" s="78"/>
      <c r="F14" s="37">
        <v>106392</v>
      </c>
      <c r="G14" s="23">
        <v>7539</v>
      </c>
      <c r="H14" s="23">
        <v>52195</v>
      </c>
      <c r="I14" s="23">
        <v>45068</v>
      </c>
      <c r="J14" s="23">
        <v>1590</v>
      </c>
      <c r="K14" s="23">
        <v>0</v>
      </c>
      <c r="L14" s="58">
        <v>0</v>
      </c>
    </row>
    <row r="15" spans="1:12" s="61" customFormat="1" ht="9.75" customHeight="1">
      <c r="A15" s="76"/>
      <c r="B15" s="76"/>
      <c r="C15" s="121" t="s">
        <v>15</v>
      </c>
      <c r="D15" s="121"/>
      <c r="E15" s="78"/>
      <c r="F15" s="22"/>
      <c r="G15" s="23"/>
      <c r="H15" s="40"/>
      <c r="I15" s="40"/>
      <c r="J15" s="40"/>
      <c r="K15" s="23"/>
      <c r="L15" s="40"/>
    </row>
    <row r="16" spans="1:12" s="61" customFormat="1" ht="9.75" customHeight="1">
      <c r="A16" s="76"/>
      <c r="B16" s="76"/>
      <c r="C16" s="120" t="s">
        <v>16</v>
      </c>
      <c r="D16" s="119"/>
      <c r="E16" s="78"/>
      <c r="F16" s="37">
        <v>15902</v>
      </c>
      <c r="G16" s="23">
        <v>0</v>
      </c>
      <c r="H16" s="23">
        <v>3250</v>
      </c>
      <c r="I16" s="23">
        <v>3916</v>
      </c>
      <c r="J16" s="23">
        <v>8736</v>
      </c>
      <c r="K16" s="23">
        <v>0</v>
      </c>
      <c r="L16" s="58">
        <v>0</v>
      </c>
    </row>
    <row r="17" spans="1:12" s="61" customFormat="1" ht="9.75" customHeight="1">
      <c r="A17" s="76"/>
      <c r="B17" s="76"/>
      <c r="C17" s="76"/>
      <c r="D17" s="80" t="s">
        <v>25</v>
      </c>
      <c r="E17" s="78"/>
      <c r="F17" s="37">
        <v>69</v>
      </c>
      <c r="G17" s="23">
        <v>0</v>
      </c>
      <c r="H17" s="23">
        <v>11</v>
      </c>
      <c r="I17" s="23">
        <v>0</v>
      </c>
      <c r="J17" s="23">
        <v>58</v>
      </c>
      <c r="K17" s="23">
        <v>0</v>
      </c>
      <c r="L17" s="58">
        <v>0</v>
      </c>
    </row>
    <row r="18" spans="1:12" s="61" customFormat="1" ht="9.75" customHeight="1">
      <c r="A18" s="76"/>
      <c r="B18" s="76"/>
      <c r="C18" s="76"/>
      <c r="D18" s="80" t="s">
        <v>13</v>
      </c>
      <c r="E18" s="78"/>
      <c r="F18" s="37">
        <v>14353</v>
      </c>
      <c r="G18" s="23">
        <v>0</v>
      </c>
      <c r="H18" s="23">
        <v>2686</v>
      </c>
      <c r="I18" s="23">
        <v>3577</v>
      </c>
      <c r="J18" s="23">
        <v>8090</v>
      </c>
      <c r="K18" s="23">
        <v>0</v>
      </c>
      <c r="L18" s="58">
        <v>0</v>
      </c>
    </row>
    <row r="19" spans="1:12" s="61" customFormat="1" ht="9.75" customHeight="1">
      <c r="A19" s="76"/>
      <c r="B19" s="76"/>
      <c r="C19" s="76"/>
      <c r="D19" s="80" t="s">
        <v>14</v>
      </c>
      <c r="E19" s="78"/>
      <c r="F19" s="37">
        <v>1480</v>
      </c>
      <c r="G19" s="23">
        <v>0</v>
      </c>
      <c r="H19" s="23">
        <v>553</v>
      </c>
      <c r="I19" s="23">
        <v>339</v>
      </c>
      <c r="J19" s="23">
        <v>588</v>
      </c>
      <c r="K19" s="23">
        <v>0</v>
      </c>
      <c r="L19" s="58">
        <v>0</v>
      </c>
    </row>
    <row r="20" spans="1:12" s="61" customFormat="1" ht="9.75" customHeight="1">
      <c r="A20" s="76"/>
      <c r="B20" s="118" t="s">
        <v>17</v>
      </c>
      <c r="C20" s="119"/>
      <c r="D20" s="119"/>
      <c r="E20" s="78"/>
      <c r="F20" s="22"/>
      <c r="G20" s="23"/>
      <c r="H20" s="40"/>
      <c r="I20" s="40"/>
      <c r="J20" s="40"/>
      <c r="K20" s="23"/>
      <c r="L20" s="40"/>
    </row>
    <row r="21" spans="1:12" s="61" customFormat="1" ht="9.75" customHeight="1">
      <c r="A21" s="76"/>
      <c r="B21" s="76"/>
      <c r="C21" s="120" t="s">
        <v>18</v>
      </c>
      <c r="D21" s="119"/>
      <c r="E21" s="78"/>
      <c r="F21" s="37">
        <v>2551063</v>
      </c>
      <c r="G21" s="23">
        <v>50985</v>
      </c>
      <c r="H21" s="23">
        <v>1484505</v>
      </c>
      <c r="I21" s="23">
        <v>789984</v>
      </c>
      <c r="J21" s="23">
        <v>224101</v>
      </c>
      <c r="K21" s="23">
        <v>0</v>
      </c>
      <c r="L21" s="23">
        <v>1488</v>
      </c>
    </row>
    <row r="22" spans="1:12" s="61" customFormat="1" ht="9.75" customHeight="1">
      <c r="A22" s="76"/>
      <c r="B22" s="76"/>
      <c r="C22" s="120" t="s">
        <v>73</v>
      </c>
      <c r="D22" s="119"/>
      <c r="E22" s="78"/>
      <c r="F22" s="37">
        <v>385277</v>
      </c>
      <c r="G22" s="23">
        <v>0</v>
      </c>
      <c r="H22" s="23">
        <v>230099</v>
      </c>
      <c r="I22" s="23">
        <v>123670</v>
      </c>
      <c r="J22" s="23">
        <v>31508</v>
      </c>
      <c r="K22" s="23">
        <v>0</v>
      </c>
      <c r="L22" s="58">
        <v>0</v>
      </c>
    </row>
    <row r="23" spans="1:12" s="61" customFormat="1" ht="9.75" customHeight="1">
      <c r="A23" s="76"/>
      <c r="B23" s="76"/>
      <c r="C23" s="120" t="s">
        <v>97</v>
      </c>
      <c r="D23" s="119"/>
      <c r="E23" s="78"/>
      <c r="F23" s="22">
        <v>0</v>
      </c>
      <c r="G23" s="23">
        <v>0</v>
      </c>
      <c r="H23" s="23">
        <v>0</v>
      </c>
      <c r="I23" s="23">
        <v>0</v>
      </c>
      <c r="J23" s="23">
        <v>0</v>
      </c>
      <c r="K23" s="23">
        <v>0</v>
      </c>
      <c r="L23" s="58">
        <v>0</v>
      </c>
    </row>
    <row r="24" spans="1:12" s="61" customFormat="1" ht="9.75" customHeight="1">
      <c r="A24" s="76"/>
      <c r="B24" s="76"/>
      <c r="C24" s="121" t="s">
        <v>15</v>
      </c>
      <c r="D24" s="121"/>
      <c r="E24" s="78"/>
      <c r="F24" s="22"/>
      <c r="G24" s="23"/>
      <c r="H24" s="40"/>
      <c r="I24" s="40"/>
      <c r="J24" s="40"/>
      <c r="K24" s="23"/>
      <c r="L24" s="40"/>
    </row>
    <row r="25" spans="1:12" s="61" customFormat="1" ht="9.75" customHeight="1">
      <c r="A25" s="76"/>
      <c r="B25" s="76"/>
      <c r="C25" s="120" t="s">
        <v>18</v>
      </c>
      <c r="D25" s="119"/>
      <c r="E25" s="78"/>
      <c r="F25" s="37">
        <v>13359</v>
      </c>
      <c r="G25" s="23">
        <v>0</v>
      </c>
      <c r="H25" s="23">
        <v>2835</v>
      </c>
      <c r="I25" s="23">
        <v>3295</v>
      </c>
      <c r="J25" s="23">
        <v>7229</v>
      </c>
      <c r="K25" s="23">
        <v>0</v>
      </c>
      <c r="L25" s="58">
        <v>0</v>
      </c>
    </row>
    <row r="26" spans="1:12" s="61" customFormat="1" ht="9.75" customHeight="1">
      <c r="A26" s="76"/>
      <c r="B26" s="76"/>
      <c r="C26" s="120" t="s">
        <v>73</v>
      </c>
      <c r="D26" s="119"/>
      <c r="E26" s="78"/>
      <c r="F26" s="37">
        <v>2543</v>
      </c>
      <c r="G26" s="23">
        <v>0</v>
      </c>
      <c r="H26" s="23">
        <v>415</v>
      </c>
      <c r="I26" s="23">
        <v>621</v>
      </c>
      <c r="J26" s="23">
        <v>1507</v>
      </c>
      <c r="K26" s="23">
        <v>0</v>
      </c>
      <c r="L26" s="58">
        <v>0</v>
      </c>
    </row>
    <row r="27" spans="1:12" s="61" customFormat="1" ht="9.75" customHeight="1">
      <c r="A27" s="76"/>
      <c r="B27" s="76"/>
      <c r="C27" s="120" t="s">
        <v>20</v>
      </c>
      <c r="D27" s="119"/>
      <c r="E27" s="78"/>
      <c r="F27" s="37">
        <v>0</v>
      </c>
      <c r="G27" s="23">
        <v>0</v>
      </c>
      <c r="H27" s="23">
        <v>1083</v>
      </c>
      <c r="I27" s="23">
        <v>56</v>
      </c>
      <c r="J27" s="23">
        <v>0</v>
      </c>
      <c r="K27" s="23">
        <v>0</v>
      </c>
      <c r="L27" s="58">
        <v>0</v>
      </c>
    </row>
    <row r="28" spans="1:12" s="61" customFormat="1" ht="9.75" customHeight="1">
      <c r="A28" s="76"/>
      <c r="B28" s="76"/>
      <c r="C28" s="76"/>
      <c r="D28" s="81"/>
      <c r="E28" s="81"/>
      <c r="F28" s="122" t="s">
        <v>94</v>
      </c>
      <c r="G28" s="123"/>
      <c r="H28" s="123"/>
      <c r="I28" s="123"/>
      <c r="J28" s="123"/>
      <c r="K28" s="123"/>
      <c r="L28" s="123"/>
    </row>
    <row r="29" spans="1:12" s="104" customFormat="1" ht="9.75" customHeight="1">
      <c r="A29" s="83"/>
      <c r="B29" s="116" t="s">
        <v>1</v>
      </c>
      <c r="C29" s="124"/>
      <c r="D29" s="124"/>
      <c r="E29" s="75"/>
      <c r="F29" s="37">
        <v>5224163</v>
      </c>
      <c r="G29" s="38">
        <v>105297</v>
      </c>
      <c r="H29" s="38">
        <v>2838504</v>
      </c>
      <c r="I29" s="38">
        <v>1889927</v>
      </c>
      <c r="J29" s="38">
        <v>390435</v>
      </c>
      <c r="K29" s="38">
        <v>0</v>
      </c>
      <c r="L29" s="59">
        <v>0</v>
      </c>
    </row>
    <row r="30" spans="1:12" s="61" customFormat="1" ht="9.75" customHeight="1">
      <c r="A30" s="76"/>
      <c r="B30" s="76"/>
      <c r="C30" s="120" t="s">
        <v>72</v>
      </c>
      <c r="D30" s="119"/>
      <c r="E30" s="78"/>
      <c r="F30" s="37">
        <v>2647643</v>
      </c>
      <c r="G30" s="23">
        <v>42324</v>
      </c>
      <c r="H30" s="23">
        <v>1418113</v>
      </c>
      <c r="I30" s="23">
        <v>1000409</v>
      </c>
      <c r="J30" s="23">
        <v>186797</v>
      </c>
      <c r="K30" s="23">
        <v>0</v>
      </c>
      <c r="L30" s="58">
        <v>0</v>
      </c>
    </row>
    <row r="31" spans="1:12" s="61" customFormat="1" ht="9.75" customHeight="1">
      <c r="A31" s="76"/>
      <c r="B31" s="76"/>
      <c r="C31" s="120" t="s">
        <v>98</v>
      </c>
      <c r="D31" s="119"/>
      <c r="E31" s="78"/>
      <c r="F31" s="37">
        <v>2576520</v>
      </c>
      <c r="G31" s="23">
        <v>62973</v>
      </c>
      <c r="H31" s="23">
        <v>1420391</v>
      </c>
      <c r="I31" s="23">
        <v>889518</v>
      </c>
      <c r="J31" s="23">
        <v>203638</v>
      </c>
      <c r="K31" s="23">
        <v>0</v>
      </c>
      <c r="L31" s="58">
        <v>0</v>
      </c>
    </row>
    <row r="32" spans="1:12" s="61" customFormat="1" ht="9.75" customHeight="1">
      <c r="A32" s="76"/>
      <c r="B32" s="76"/>
      <c r="C32" s="121" t="s">
        <v>15</v>
      </c>
      <c r="D32" s="121"/>
      <c r="E32" s="78"/>
      <c r="F32" s="22"/>
      <c r="G32" s="23"/>
      <c r="H32" s="40"/>
      <c r="I32" s="40"/>
      <c r="J32" s="40"/>
      <c r="K32" s="40"/>
      <c r="L32" s="40"/>
    </row>
    <row r="33" spans="1:12" s="61" customFormat="1" ht="9.75" customHeight="1">
      <c r="A33" s="76"/>
      <c r="B33" s="76"/>
      <c r="C33" s="120" t="s">
        <v>16</v>
      </c>
      <c r="D33" s="119"/>
      <c r="E33" s="78"/>
      <c r="F33" s="37">
        <v>89652</v>
      </c>
      <c r="G33" s="58" t="s">
        <v>60</v>
      </c>
      <c r="H33" s="23">
        <v>33141</v>
      </c>
      <c r="I33" s="23">
        <v>16528</v>
      </c>
      <c r="J33" s="23">
        <v>39983</v>
      </c>
      <c r="K33" s="58" t="s">
        <v>60</v>
      </c>
      <c r="L33" s="58">
        <v>0</v>
      </c>
    </row>
    <row r="34" spans="1:12" s="61" customFormat="1" ht="9.75" customHeight="1">
      <c r="A34" s="76"/>
      <c r="B34" s="76"/>
      <c r="C34" s="76"/>
      <c r="D34" s="77" t="s">
        <v>72</v>
      </c>
      <c r="E34" s="78"/>
      <c r="F34" s="37">
        <v>27615</v>
      </c>
      <c r="G34" s="58" t="s">
        <v>60</v>
      </c>
      <c r="H34" s="23">
        <v>4621</v>
      </c>
      <c r="I34" s="23">
        <v>1840</v>
      </c>
      <c r="J34" s="23">
        <v>21154</v>
      </c>
      <c r="K34" s="58" t="s">
        <v>60</v>
      </c>
      <c r="L34" s="58">
        <v>0</v>
      </c>
    </row>
    <row r="35" spans="1:12" s="61" customFormat="1" ht="10.5" customHeight="1">
      <c r="A35" s="84"/>
      <c r="B35" s="84"/>
      <c r="C35" s="84"/>
      <c r="D35" s="85" t="s">
        <v>22</v>
      </c>
      <c r="E35" s="86"/>
      <c r="F35" s="105">
        <v>62037</v>
      </c>
      <c r="G35" s="60" t="s">
        <v>60</v>
      </c>
      <c r="H35" s="25">
        <v>28520</v>
      </c>
      <c r="I35" s="25">
        <v>14688</v>
      </c>
      <c r="J35" s="25">
        <v>18829</v>
      </c>
      <c r="K35" s="60" t="s">
        <v>60</v>
      </c>
      <c r="L35" s="60">
        <v>0</v>
      </c>
    </row>
    <row r="36" spans="1:12" ht="11.25" customHeight="1">
      <c r="A36" s="65"/>
      <c r="B36" s="100" t="s">
        <v>71</v>
      </c>
      <c r="C36" s="65"/>
      <c r="D36" s="65"/>
      <c r="E36" s="65"/>
      <c r="H36" s="65"/>
      <c r="I36" s="65"/>
      <c r="J36" s="65"/>
      <c r="K36" s="65"/>
      <c r="L36" s="65"/>
    </row>
    <row r="37" spans="1:12" ht="10.5">
      <c r="A37" s="65"/>
      <c r="B37" s="65"/>
      <c r="C37" s="65"/>
      <c r="D37" s="65"/>
      <c r="E37" s="65"/>
      <c r="F37" s="65"/>
      <c r="G37" s="65"/>
      <c r="H37" s="106"/>
      <c r="I37" s="106"/>
      <c r="J37" s="106"/>
      <c r="K37" s="106"/>
      <c r="L37" s="106"/>
    </row>
    <row r="38" spans="8:12" ht="10.5">
      <c r="H38" s="107"/>
      <c r="I38" s="107"/>
      <c r="J38" s="107"/>
      <c r="K38" s="107"/>
      <c r="L38" s="107"/>
    </row>
  </sheetData>
  <sheetProtection/>
  <mergeCells count="26">
    <mergeCell ref="A3:L3"/>
    <mergeCell ref="B7:F7"/>
    <mergeCell ref="B8:D8"/>
    <mergeCell ref="B9:D9"/>
    <mergeCell ref="F9:L9"/>
    <mergeCell ref="B10:D10"/>
    <mergeCell ref="B11:D11"/>
    <mergeCell ref="C12:D12"/>
    <mergeCell ref="C13:D13"/>
    <mergeCell ref="C14:D14"/>
    <mergeCell ref="C15:D15"/>
    <mergeCell ref="C16:D16"/>
    <mergeCell ref="B20:D20"/>
    <mergeCell ref="C21:D21"/>
    <mergeCell ref="C22:D22"/>
    <mergeCell ref="C23:D23"/>
    <mergeCell ref="C24:D24"/>
    <mergeCell ref="C25:D25"/>
    <mergeCell ref="C32:D32"/>
    <mergeCell ref="C33:D33"/>
    <mergeCell ref="C26:D26"/>
    <mergeCell ref="C27:D27"/>
    <mergeCell ref="F28:L28"/>
    <mergeCell ref="B29:D29"/>
    <mergeCell ref="C30:D30"/>
    <mergeCell ref="C31:D31"/>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H27" sqref="H27"/>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2.8515625" style="2" customWidth="1"/>
    <col min="8" max="11" width="13.8515625" style="2" customWidth="1"/>
    <col min="12" max="12" width="12.8515625" style="2" customWidth="1"/>
    <col min="13" max="13" width="13.28125" style="2" bestFit="1" customWidth="1"/>
    <col min="14" max="16384" width="9.28125" style="2" customWidth="1"/>
  </cols>
  <sheetData>
    <row r="1" spans="1:12" s="1" customFormat="1" ht="12.75" customHeight="1">
      <c r="A1" s="61"/>
      <c r="B1" s="61"/>
      <c r="C1" s="61"/>
      <c r="D1" s="61"/>
      <c r="E1" s="61"/>
      <c r="F1" s="61"/>
      <c r="G1" s="61"/>
      <c r="H1" s="61"/>
      <c r="I1" s="61"/>
      <c r="J1" s="61"/>
      <c r="K1" s="61"/>
      <c r="L1" s="87" t="s">
        <v>90</v>
      </c>
    </row>
    <row r="2" spans="1:12" s="1" customFormat="1" ht="9.75" customHeight="1">
      <c r="A2" s="61"/>
      <c r="B2" s="61"/>
      <c r="C2" s="61"/>
      <c r="D2" s="61"/>
      <c r="E2" s="61"/>
      <c r="F2" s="61"/>
      <c r="G2" s="61"/>
      <c r="H2" s="61"/>
      <c r="I2" s="61"/>
      <c r="J2" s="61"/>
      <c r="K2" s="61"/>
      <c r="L2" s="61"/>
    </row>
    <row r="3" spans="1:12" s="1" customFormat="1" ht="16.5" customHeight="1">
      <c r="A3" s="108" t="s">
        <v>91</v>
      </c>
      <c r="B3" s="108"/>
      <c r="C3" s="108"/>
      <c r="D3" s="108"/>
      <c r="E3" s="108"/>
      <c r="F3" s="108"/>
      <c r="G3" s="108"/>
      <c r="H3" s="108"/>
      <c r="I3" s="108"/>
      <c r="J3" s="108"/>
      <c r="K3" s="108"/>
      <c r="L3" s="108"/>
    </row>
    <row r="4" spans="1:12" ht="6.75" customHeight="1">
      <c r="A4" s="63"/>
      <c r="B4" s="63"/>
      <c r="C4" s="63"/>
      <c r="D4" s="63"/>
      <c r="E4" s="63"/>
      <c r="F4" s="63"/>
      <c r="G4" s="63"/>
      <c r="H4" s="63"/>
      <c r="I4" s="63"/>
      <c r="J4" s="63"/>
      <c r="K4" s="63"/>
      <c r="L4" s="63"/>
    </row>
    <row r="5" spans="1:12" ht="11.25" customHeight="1">
      <c r="A5" s="63"/>
      <c r="B5" s="99"/>
      <c r="C5" s="99"/>
      <c r="D5" s="98" t="s">
        <v>92</v>
      </c>
      <c r="E5" s="63"/>
      <c r="F5" s="99"/>
      <c r="G5" s="99"/>
      <c r="H5" s="99"/>
      <c r="I5" s="99"/>
      <c r="J5" s="99"/>
      <c r="K5" s="99"/>
      <c r="L5" s="99"/>
    </row>
    <row r="6" spans="1:12" ht="11.25" customHeight="1">
      <c r="A6" s="63"/>
      <c r="B6" s="63"/>
      <c r="C6" s="63"/>
      <c r="D6" s="102" t="s">
        <v>87</v>
      </c>
      <c r="E6" s="63"/>
      <c r="F6" s="63"/>
      <c r="G6" s="63"/>
      <c r="H6" s="63"/>
      <c r="I6" s="63"/>
      <c r="J6" s="63"/>
      <c r="K6" s="63"/>
      <c r="L6" s="63"/>
    </row>
    <row r="7" spans="1:12" ht="11.25" customHeight="1">
      <c r="A7" s="64"/>
      <c r="B7" s="109" t="s">
        <v>47</v>
      </c>
      <c r="C7" s="109"/>
      <c r="D7" s="109"/>
      <c r="E7" s="109"/>
      <c r="F7" s="109"/>
      <c r="G7" s="64"/>
      <c r="H7" s="64"/>
      <c r="I7" s="64"/>
      <c r="J7" s="64"/>
      <c r="K7" s="64"/>
      <c r="L7" s="64"/>
    </row>
    <row r="8" spans="1:12" ht="15" customHeight="1">
      <c r="A8" s="65"/>
      <c r="B8" s="110" t="s">
        <v>0</v>
      </c>
      <c r="C8" s="111"/>
      <c r="D8" s="111"/>
      <c r="E8" s="66"/>
      <c r="F8" s="67" t="s">
        <v>28</v>
      </c>
      <c r="G8" s="68" t="s">
        <v>8</v>
      </c>
      <c r="H8" s="68" t="s">
        <v>2</v>
      </c>
      <c r="I8" s="68" t="s">
        <v>3</v>
      </c>
      <c r="J8" s="68" t="s">
        <v>4</v>
      </c>
      <c r="K8" s="68" t="s">
        <v>50</v>
      </c>
      <c r="L8" s="69" t="s">
        <v>9</v>
      </c>
    </row>
    <row r="9" spans="1:12" s="1" customFormat="1" ht="11.25" customHeight="1">
      <c r="A9" s="70"/>
      <c r="B9" s="112"/>
      <c r="C9" s="113"/>
      <c r="D9" s="113"/>
      <c r="E9" s="71"/>
      <c r="F9" s="114" t="s">
        <v>93</v>
      </c>
      <c r="G9" s="115"/>
      <c r="H9" s="115"/>
      <c r="I9" s="115"/>
      <c r="J9" s="115"/>
      <c r="K9" s="115"/>
      <c r="L9" s="115"/>
    </row>
    <row r="10" spans="1:13" s="5" customFormat="1" ht="9.75" customHeight="1">
      <c r="A10" s="74"/>
      <c r="B10" s="116" t="s">
        <v>1</v>
      </c>
      <c r="C10" s="117"/>
      <c r="D10" s="117"/>
      <c r="E10" s="75"/>
      <c r="F10" s="37">
        <v>3061578</v>
      </c>
      <c r="G10" s="38">
        <v>54586</v>
      </c>
      <c r="H10" s="38">
        <v>1716972</v>
      </c>
      <c r="I10" s="38">
        <v>913419</v>
      </c>
      <c r="J10" s="38">
        <v>257124</v>
      </c>
      <c r="K10" s="38">
        <v>117989</v>
      </c>
      <c r="L10" s="38">
        <v>1488</v>
      </c>
      <c r="M10" s="101"/>
    </row>
    <row r="11" spans="1:12" s="1" customFormat="1" ht="9.75" customHeight="1">
      <c r="A11" s="76"/>
      <c r="B11" s="118" t="s">
        <v>11</v>
      </c>
      <c r="C11" s="119"/>
      <c r="D11" s="119"/>
      <c r="E11" s="78"/>
      <c r="F11" s="22"/>
      <c r="G11" s="23"/>
      <c r="H11" s="79"/>
      <c r="I11" s="79"/>
      <c r="J11" s="40"/>
      <c r="K11" s="40"/>
      <c r="L11" s="40"/>
    </row>
    <row r="12" spans="1:12" s="1" customFormat="1" ht="9.75" customHeight="1">
      <c r="A12" s="76"/>
      <c r="B12" s="76"/>
      <c r="C12" s="120" t="s">
        <v>12</v>
      </c>
      <c r="D12" s="119"/>
      <c r="E12" s="78"/>
      <c r="F12" s="22">
        <v>2669</v>
      </c>
      <c r="G12" s="23">
        <v>1469</v>
      </c>
      <c r="H12" s="23">
        <v>681</v>
      </c>
      <c r="I12" s="23">
        <v>356</v>
      </c>
      <c r="J12" s="23">
        <v>67</v>
      </c>
      <c r="K12" s="23">
        <v>96</v>
      </c>
      <c r="L12" s="58">
        <v>0</v>
      </c>
    </row>
    <row r="13" spans="1:12" s="1" customFormat="1" ht="9.75" customHeight="1">
      <c r="A13" s="76"/>
      <c r="B13" s="76"/>
      <c r="C13" s="120" t="s">
        <v>13</v>
      </c>
      <c r="D13" s="119"/>
      <c r="E13" s="78"/>
      <c r="F13" s="22">
        <v>2948994</v>
      </c>
      <c r="G13" s="23">
        <v>45547</v>
      </c>
      <c r="H13" s="23">
        <v>1664085</v>
      </c>
      <c r="I13" s="23">
        <v>868226</v>
      </c>
      <c r="J13" s="23">
        <v>255169</v>
      </c>
      <c r="K13" s="23">
        <v>114479</v>
      </c>
      <c r="L13" s="23">
        <v>1488</v>
      </c>
    </row>
    <row r="14" spans="1:12" s="1" customFormat="1" ht="9.75" customHeight="1">
      <c r="A14" s="76"/>
      <c r="B14" s="76"/>
      <c r="C14" s="120" t="s">
        <v>24</v>
      </c>
      <c r="D14" s="119"/>
      <c r="E14" s="78"/>
      <c r="F14" s="22">
        <v>109915</v>
      </c>
      <c r="G14" s="23">
        <v>7570</v>
      </c>
      <c r="H14" s="23">
        <v>52206</v>
      </c>
      <c r="I14" s="23">
        <v>44837</v>
      </c>
      <c r="J14" s="23">
        <v>1888</v>
      </c>
      <c r="K14" s="23">
        <v>3414</v>
      </c>
      <c r="L14" s="58">
        <v>0</v>
      </c>
    </row>
    <row r="15" spans="1:12" s="1" customFormat="1" ht="9.75" customHeight="1">
      <c r="A15" s="76"/>
      <c r="B15" s="76"/>
      <c r="C15" s="121" t="s">
        <v>15</v>
      </c>
      <c r="D15" s="121"/>
      <c r="E15" s="78"/>
      <c r="F15" s="22"/>
      <c r="G15" s="23"/>
      <c r="H15" s="40"/>
      <c r="I15" s="40"/>
      <c r="J15" s="40"/>
      <c r="K15" s="40"/>
      <c r="L15" s="40"/>
    </row>
    <row r="16" spans="1:12" s="1" customFormat="1" ht="9.75" customHeight="1">
      <c r="A16" s="76"/>
      <c r="B16" s="76"/>
      <c r="C16" s="120" t="s">
        <v>16</v>
      </c>
      <c r="D16" s="119"/>
      <c r="E16" s="78"/>
      <c r="F16" s="22">
        <v>18349</v>
      </c>
      <c r="G16" s="23">
        <v>0</v>
      </c>
      <c r="H16" s="23">
        <v>4333</v>
      </c>
      <c r="I16" s="23">
        <v>5280</v>
      </c>
      <c r="J16" s="23">
        <v>8736</v>
      </c>
      <c r="K16" s="58">
        <v>0</v>
      </c>
      <c r="L16" s="58">
        <v>0</v>
      </c>
    </row>
    <row r="17" spans="1:12" s="1" customFormat="1" ht="9.75" customHeight="1">
      <c r="A17" s="76"/>
      <c r="B17" s="76"/>
      <c r="C17" s="76"/>
      <c r="D17" s="80" t="s">
        <v>25</v>
      </c>
      <c r="E17" s="78"/>
      <c r="F17" s="22">
        <v>69</v>
      </c>
      <c r="G17" s="23">
        <v>0</v>
      </c>
      <c r="H17" s="23">
        <v>11</v>
      </c>
      <c r="I17" s="23">
        <v>0</v>
      </c>
      <c r="J17" s="23">
        <v>58</v>
      </c>
      <c r="K17" s="58">
        <v>0</v>
      </c>
      <c r="L17" s="58">
        <v>0</v>
      </c>
    </row>
    <row r="18" spans="1:12" s="1" customFormat="1" ht="9.75" customHeight="1">
      <c r="A18" s="76"/>
      <c r="B18" s="76"/>
      <c r="C18" s="76"/>
      <c r="D18" s="80" t="s">
        <v>13</v>
      </c>
      <c r="E18" s="78"/>
      <c r="F18" s="22">
        <v>16745</v>
      </c>
      <c r="G18" s="23">
        <v>0</v>
      </c>
      <c r="H18" s="23">
        <v>3769</v>
      </c>
      <c r="I18" s="23">
        <v>4886</v>
      </c>
      <c r="J18" s="23">
        <v>8090</v>
      </c>
      <c r="K18" s="58">
        <v>0</v>
      </c>
      <c r="L18" s="58">
        <v>0</v>
      </c>
    </row>
    <row r="19" spans="1:12" s="1" customFormat="1" ht="9.75" customHeight="1">
      <c r="A19" s="76"/>
      <c r="B19" s="76"/>
      <c r="C19" s="76"/>
      <c r="D19" s="80" t="s">
        <v>14</v>
      </c>
      <c r="E19" s="78"/>
      <c r="F19" s="22">
        <v>1535</v>
      </c>
      <c r="G19" s="23">
        <v>0</v>
      </c>
      <c r="H19" s="23">
        <v>553</v>
      </c>
      <c r="I19" s="23">
        <v>394</v>
      </c>
      <c r="J19" s="23">
        <v>588</v>
      </c>
      <c r="K19" s="58">
        <v>0</v>
      </c>
      <c r="L19" s="58">
        <v>0</v>
      </c>
    </row>
    <row r="20" spans="1:12" s="1" customFormat="1" ht="9.75" customHeight="1">
      <c r="A20" s="76"/>
      <c r="B20" s="118" t="s">
        <v>17</v>
      </c>
      <c r="C20" s="119"/>
      <c r="D20" s="119"/>
      <c r="E20" s="78"/>
      <c r="F20" s="22"/>
      <c r="G20" s="23"/>
      <c r="H20" s="40"/>
      <c r="I20" s="40"/>
      <c r="J20" s="40"/>
      <c r="K20" s="40"/>
      <c r="L20" s="40"/>
    </row>
    <row r="21" spans="1:12" s="1" customFormat="1" ht="9.75" customHeight="1">
      <c r="A21" s="76"/>
      <c r="B21" s="76"/>
      <c r="C21" s="120" t="s">
        <v>18</v>
      </c>
      <c r="D21" s="119"/>
      <c r="E21" s="78"/>
      <c r="F21" s="22">
        <v>2657944</v>
      </c>
      <c r="G21" s="23">
        <v>54586</v>
      </c>
      <c r="H21" s="23">
        <v>1485997</v>
      </c>
      <c r="I21" s="23">
        <v>789878</v>
      </c>
      <c r="J21" s="23">
        <v>223676</v>
      </c>
      <c r="K21" s="23">
        <v>102319</v>
      </c>
      <c r="L21" s="23">
        <v>1488</v>
      </c>
    </row>
    <row r="22" spans="1:12" s="1" customFormat="1" ht="9.75" customHeight="1">
      <c r="A22" s="76"/>
      <c r="B22" s="76"/>
      <c r="C22" s="120" t="s">
        <v>73</v>
      </c>
      <c r="D22" s="119"/>
      <c r="E22" s="78"/>
      <c r="F22" s="22">
        <v>400764</v>
      </c>
      <c r="G22" s="23">
        <v>0</v>
      </c>
      <c r="H22" s="23">
        <v>230975</v>
      </c>
      <c r="I22" s="23">
        <v>123541</v>
      </c>
      <c r="J22" s="23">
        <v>33448</v>
      </c>
      <c r="K22" s="23">
        <v>12800</v>
      </c>
      <c r="L22" s="58">
        <v>0</v>
      </c>
    </row>
    <row r="23" spans="1:12" s="1" customFormat="1" ht="9.75" customHeight="1">
      <c r="A23" s="76"/>
      <c r="B23" s="76"/>
      <c r="C23" s="120" t="s">
        <v>26</v>
      </c>
      <c r="D23" s="119"/>
      <c r="E23" s="78"/>
      <c r="F23" s="22">
        <v>2870</v>
      </c>
      <c r="G23" s="23">
        <v>0</v>
      </c>
      <c r="H23" s="23">
        <v>0</v>
      </c>
      <c r="I23" s="23">
        <v>0</v>
      </c>
      <c r="J23" s="23">
        <v>0</v>
      </c>
      <c r="K23" s="23">
        <v>2870</v>
      </c>
      <c r="L23" s="58">
        <v>0</v>
      </c>
    </row>
    <row r="24" spans="1:12" s="1" customFormat="1" ht="9.75" customHeight="1">
      <c r="A24" s="76"/>
      <c r="B24" s="76"/>
      <c r="C24" s="121" t="s">
        <v>15</v>
      </c>
      <c r="D24" s="121"/>
      <c r="E24" s="78"/>
      <c r="F24" s="22"/>
      <c r="G24" s="23"/>
      <c r="H24" s="40"/>
      <c r="I24" s="40"/>
      <c r="J24" s="40"/>
      <c r="K24" s="40"/>
      <c r="L24" s="40"/>
    </row>
    <row r="25" spans="1:12" s="1" customFormat="1" ht="9.75" customHeight="1">
      <c r="A25" s="76"/>
      <c r="B25" s="76"/>
      <c r="C25" s="120" t="s">
        <v>18</v>
      </c>
      <c r="D25" s="119"/>
      <c r="E25" s="78"/>
      <c r="F25" s="22">
        <v>13359</v>
      </c>
      <c r="G25" s="23">
        <v>0</v>
      </c>
      <c r="H25" s="23">
        <v>2835</v>
      </c>
      <c r="I25" s="23">
        <v>3295</v>
      </c>
      <c r="J25" s="23">
        <v>7229</v>
      </c>
      <c r="K25" s="58">
        <v>0</v>
      </c>
      <c r="L25" s="58">
        <v>0</v>
      </c>
    </row>
    <row r="26" spans="1:12" s="1" customFormat="1" ht="9.75" customHeight="1">
      <c r="A26" s="76"/>
      <c r="B26" s="76"/>
      <c r="C26" s="120" t="s">
        <v>73</v>
      </c>
      <c r="D26" s="119"/>
      <c r="E26" s="78"/>
      <c r="F26" s="22">
        <v>2543</v>
      </c>
      <c r="G26" s="23">
        <v>0</v>
      </c>
      <c r="H26" s="23">
        <v>415</v>
      </c>
      <c r="I26" s="23">
        <v>621</v>
      </c>
      <c r="J26" s="23">
        <v>1507</v>
      </c>
      <c r="K26" s="58">
        <v>0</v>
      </c>
      <c r="L26" s="58">
        <v>0</v>
      </c>
    </row>
    <row r="27" spans="1:12" s="1" customFormat="1" ht="9.75" customHeight="1">
      <c r="A27" s="76"/>
      <c r="B27" s="76"/>
      <c r="C27" s="120" t="s">
        <v>20</v>
      </c>
      <c r="D27" s="119"/>
      <c r="E27" s="78"/>
      <c r="F27" s="22">
        <v>2447</v>
      </c>
      <c r="G27" s="23">
        <v>0</v>
      </c>
      <c r="H27" s="23">
        <v>1083</v>
      </c>
      <c r="I27" s="23">
        <v>1364</v>
      </c>
      <c r="J27" s="23">
        <v>0</v>
      </c>
      <c r="K27" s="58">
        <v>0</v>
      </c>
      <c r="L27" s="58">
        <v>0</v>
      </c>
    </row>
    <row r="28" spans="1:12" s="1" customFormat="1" ht="9.75" customHeight="1">
      <c r="A28" s="76"/>
      <c r="B28" s="76"/>
      <c r="C28" s="76"/>
      <c r="D28" s="81"/>
      <c r="E28" s="81"/>
      <c r="F28" s="122" t="s">
        <v>94</v>
      </c>
      <c r="G28" s="123"/>
      <c r="H28" s="123"/>
      <c r="I28" s="123"/>
      <c r="J28" s="123"/>
      <c r="K28" s="123"/>
      <c r="L28" s="123"/>
    </row>
    <row r="29" spans="1:12" s="5" customFormat="1" ht="9.75" customHeight="1">
      <c r="A29" s="83"/>
      <c r="B29" s="116" t="s">
        <v>1</v>
      </c>
      <c r="C29" s="124"/>
      <c r="D29" s="124"/>
      <c r="E29" s="75"/>
      <c r="F29" s="37">
        <v>5440890</v>
      </c>
      <c r="G29" s="38">
        <v>113018</v>
      </c>
      <c r="H29" s="38">
        <v>2861300</v>
      </c>
      <c r="I29" s="38">
        <v>1889927</v>
      </c>
      <c r="J29" s="38">
        <v>390435</v>
      </c>
      <c r="K29" s="38">
        <v>186210</v>
      </c>
      <c r="L29" s="59">
        <v>0</v>
      </c>
    </row>
    <row r="30" spans="1:12" s="1" customFormat="1" ht="9.75" customHeight="1">
      <c r="A30" s="76"/>
      <c r="B30" s="76"/>
      <c r="C30" s="120" t="s">
        <v>72</v>
      </c>
      <c r="D30" s="119"/>
      <c r="E30" s="78"/>
      <c r="F30" s="22">
        <v>2730806</v>
      </c>
      <c r="G30" s="23">
        <v>45123</v>
      </c>
      <c r="H30" s="23">
        <v>1431116</v>
      </c>
      <c r="I30" s="23">
        <v>1000409</v>
      </c>
      <c r="J30" s="23">
        <v>186797</v>
      </c>
      <c r="K30" s="23">
        <v>67361</v>
      </c>
      <c r="L30" s="58">
        <v>0</v>
      </c>
    </row>
    <row r="31" spans="1:12" s="1" customFormat="1" ht="9.75" customHeight="1">
      <c r="A31" s="76"/>
      <c r="B31" s="76"/>
      <c r="C31" s="120" t="s">
        <v>27</v>
      </c>
      <c r="D31" s="119"/>
      <c r="E31" s="78"/>
      <c r="F31" s="22">
        <v>2710084</v>
      </c>
      <c r="G31" s="23">
        <v>67895</v>
      </c>
      <c r="H31" s="23">
        <v>1430184</v>
      </c>
      <c r="I31" s="23">
        <v>889518</v>
      </c>
      <c r="J31" s="23">
        <v>203638</v>
      </c>
      <c r="K31" s="23">
        <v>118849</v>
      </c>
      <c r="L31" s="58">
        <v>0</v>
      </c>
    </row>
    <row r="32" spans="1:12" s="1" customFormat="1" ht="9.75" customHeight="1">
      <c r="A32" s="76"/>
      <c r="B32" s="76"/>
      <c r="C32" s="121" t="s">
        <v>15</v>
      </c>
      <c r="D32" s="121"/>
      <c r="E32" s="78"/>
      <c r="F32" s="22"/>
      <c r="G32" s="23"/>
      <c r="H32" s="40"/>
      <c r="I32" s="40"/>
      <c r="J32" s="40"/>
      <c r="K32" s="40"/>
      <c r="L32" s="40"/>
    </row>
    <row r="33" spans="1:12" s="1" customFormat="1" ht="9.75" customHeight="1">
      <c r="A33" s="76"/>
      <c r="B33" s="76"/>
      <c r="C33" s="120" t="s">
        <v>16</v>
      </c>
      <c r="D33" s="119"/>
      <c r="E33" s="78"/>
      <c r="F33" s="22">
        <v>89652</v>
      </c>
      <c r="G33" s="58" t="s">
        <v>60</v>
      </c>
      <c r="H33" s="23">
        <v>33141</v>
      </c>
      <c r="I33" s="23">
        <v>16528</v>
      </c>
      <c r="J33" s="23">
        <v>39983</v>
      </c>
      <c r="K33" s="58" t="s">
        <v>60</v>
      </c>
      <c r="L33" s="58">
        <v>0</v>
      </c>
    </row>
    <row r="34" spans="1:12" s="1" customFormat="1" ht="9.75" customHeight="1">
      <c r="A34" s="76"/>
      <c r="B34" s="76"/>
      <c r="C34" s="76"/>
      <c r="D34" s="77" t="s">
        <v>72</v>
      </c>
      <c r="E34" s="78"/>
      <c r="F34" s="22">
        <v>27615</v>
      </c>
      <c r="G34" s="58" t="s">
        <v>60</v>
      </c>
      <c r="H34" s="23">
        <v>4621</v>
      </c>
      <c r="I34" s="23">
        <v>1840</v>
      </c>
      <c r="J34" s="23">
        <v>21154</v>
      </c>
      <c r="K34" s="58" t="s">
        <v>60</v>
      </c>
      <c r="L34" s="58">
        <v>0</v>
      </c>
    </row>
    <row r="35" spans="1:12" s="1" customFormat="1" ht="10.5" customHeight="1">
      <c r="A35" s="84"/>
      <c r="B35" s="84"/>
      <c r="C35" s="84"/>
      <c r="D35" s="85" t="s">
        <v>22</v>
      </c>
      <c r="E35" s="86"/>
      <c r="F35" s="24">
        <v>62037</v>
      </c>
      <c r="G35" s="60" t="s">
        <v>60</v>
      </c>
      <c r="H35" s="25">
        <v>28520</v>
      </c>
      <c r="I35" s="25">
        <v>14688</v>
      </c>
      <c r="J35" s="25">
        <v>18829</v>
      </c>
      <c r="K35" s="60" t="s">
        <v>60</v>
      </c>
      <c r="L35" s="60">
        <v>0</v>
      </c>
    </row>
    <row r="36" spans="1:12" ht="11.25" customHeight="1">
      <c r="A36" s="65"/>
      <c r="B36" s="100" t="s">
        <v>71</v>
      </c>
      <c r="C36" s="65"/>
      <c r="D36" s="65"/>
      <c r="E36" s="65"/>
      <c r="F36" s="63"/>
      <c r="G36" s="63"/>
      <c r="H36" s="65"/>
      <c r="I36" s="65"/>
      <c r="J36" s="65"/>
      <c r="K36" s="65"/>
      <c r="L36" s="65"/>
    </row>
    <row r="37" spans="1:12" ht="10.5">
      <c r="A37" s="18"/>
      <c r="B37" s="18"/>
      <c r="C37" s="18"/>
      <c r="D37" s="18"/>
      <c r="E37" s="18"/>
      <c r="F37" s="18"/>
      <c r="G37" s="18"/>
      <c r="H37" s="49"/>
      <c r="I37" s="49"/>
      <c r="J37" s="49"/>
      <c r="K37" s="49"/>
      <c r="L37" s="49"/>
    </row>
    <row r="38" spans="8:12" ht="10.5">
      <c r="H38" s="50"/>
      <c r="I38" s="50"/>
      <c r="J38" s="50"/>
      <c r="K38" s="50"/>
      <c r="L38" s="50"/>
    </row>
  </sheetData>
  <sheetProtection/>
  <mergeCells count="26">
    <mergeCell ref="C32:D32"/>
    <mergeCell ref="C33:D33"/>
    <mergeCell ref="C26:D26"/>
    <mergeCell ref="C27:D27"/>
    <mergeCell ref="F28:L28"/>
    <mergeCell ref="B29:D29"/>
    <mergeCell ref="C30:D30"/>
    <mergeCell ref="C31:D31"/>
    <mergeCell ref="B20:D20"/>
    <mergeCell ref="C21:D21"/>
    <mergeCell ref="C22:D22"/>
    <mergeCell ref="C23:D23"/>
    <mergeCell ref="C24:D24"/>
    <mergeCell ref="C25:D25"/>
    <mergeCell ref="B11:D11"/>
    <mergeCell ref="C12:D12"/>
    <mergeCell ref="C13:D13"/>
    <mergeCell ref="C14:D14"/>
    <mergeCell ref="C15:D15"/>
    <mergeCell ref="C16:D16"/>
    <mergeCell ref="A3:L3"/>
    <mergeCell ref="B7:F7"/>
    <mergeCell ref="B8:D8"/>
    <mergeCell ref="B9:D9"/>
    <mergeCell ref="F9:L9"/>
    <mergeCell ref="B10:D1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3" width="13.28125" style="2" bestFit="1" customWidth="1"/>
    <col min="14" max="16384" width="9.28125" style="2" customWidth="1"/>
  </cols>
  <sheetData>
    <row r="1" spans="1:12" s="1" customFormat="1" ht="12.75" customHeight="1">
      <c r="A1" s="61"/>
      <c r="B1" s="61"/>
      <c r="C1" s="61"/>
      <c r="D1" s="61"/>
      <c r="E1" s="61"/>
      <c r="F1" s="61"/>
      <c r="G1" s="61"/>
      <c r="H1" s="61"/>
      <c r="I1" s="61"/>
      <c r="J1" s="61"/>
      <c r="K1" s="61"/>
      <c r="L1" s="87" t="s">
        <v>89</v>
      </c>
    </row>
    <row r="2" spans="1:12" s="1" customFormat="1" ht="9.75" customHeight="1">
      <c r="A2" s="61"/>
      <c r="B2" s="61"/>
      <c r="C2" s="61"/>
      <c r="D2" s="61"/>
      <c r="E2" s="61"/>
      <c r="F2" s="61"/>
      <c r="G2" s="61"/>
      <c r="H2" s="61"/>
      <c r="I2" s="61"/>
      <c r="J2" s="61"/>
      <c r="K2" s="61"/>
      <c r="L2" s="61"/>
    </row>
    <row r="3" spans="1:12" s="1" customFormat="1" ht="16.5" customHeight="1">
      <c r="A3" s="108" t="s">
        <v>59</v>
      </c>
      <c r="B3" s="108"/>
      <c r="C3" s="108"/>
      <c r="D3" s="108"/>
      <c r="E3" s="108"/>
      <c r="F3" s="108"/>
      <c r="G3" s="108"/>
      <c r="H3" s="108"/>
      <c r="I3" s="108"/>
      <c r="J3" s="108"/>
      <c r="K3" s="108"/>
      <c r="L3" s="108"/>
    </row>
    <row r="4" spans="1:12" ht="6.75" customHeight="1">
      <c r="A4" s="63"/>
      <c r="B4" s="63"/>
      <c r="C4" s="63"/>
      <c r="D4" s="63"/>
      <c r="E4" s="63"/>
      <c r="F4" s="63"/>
      <c r="G4" s="63"/>
      <c r="H4" s="63"/>
      <c r="I4" s="63"/>
      <c r="J4" s="63"/>
      <c r="K4" s="63"/>
      <c r="L4" s="63"/>
    </row>
    <row r="5" spans="1:12" ht="11.25" customHeight="1">
      <c r="A5" s="63"/>
      <c r="B5" s="99"/>
      <c r="C5" s="99"/>
      <c r="D5" s="98" t="s">
        <v>88</v>
      </c>
      <c r="E5" s="63"/>
      <c r="F5" s="99"/>
      <c r="G5" s="99"/>
      <c r="H5" s="99"/>
      <c r="I5" s="99"/>
      <c r="J5" s="99"/>
      <c r="K5" s="99"/>
      <c r="L5" s="99"/>
    </row>
    <row r="6" spans="1:12" ht="11.25" customHeight="1">
      <c r="A6" s="63"/>
      <c r="B6" s="63"/>
      <c r="C6" s="63"/>
      <c r="D6" s="102" t="s">
        <v>87</v>
      </c>
      <c r="E6" s="63"/>
      <c r="F6" s="63"/>
      <c r="G6" s="63"/>
      <c r="H6" s="63"/>
      <c r="I6" s="63"/>
      <c r="J6" s="63"/>
      <c r="K6" s="63"/>
      <c r="L6" s="63"/>
    </row>
    <row r="7" spans="1:12" ht="11.25" customHeight="1">
      <c r="A7" s="64"/>
      <c r="B7" s="109" t="s">
        <v>47</v>
      </c>
      <c r="C7" s="109"/>
      <c r="D7" s="109"/>
      <c r="E7" s="109"/>
      <c r="F7" s="109"/>
      <c r="G7" s="64"/>
      <c r="H7" s="64"/>
      <c r="I7" s="64"/>
      <c r="J7" s="64"/>
      <c r="K7" s="64"/>
      <c r="L7" s="64"/>
    </row>
    <row r="8" spans="1:12" ht="15" customHeight="1">
      <c r="A8" s="65"/>
      <c r="B8" s="110" t="s">
        <v>0</v>
      </c>
      <c r="C8" s="111"/>
      <c r="D8" s="111"/>
      <c r="E8" s="66"/>
      <c r="F8" s="67" t="s">
        <v>28</v>
      </c>
      <c r="G8" s="68" t="s">
        <v>2</v>
      </c>
      <c r="H8" s="68" t="s">
        <v>3</v>
      </c>
      <c r="I8" s="68" t="s">
        <v>4</v>
      </c>
      <c r="J8" s="68" t="s">
        <v>50</v>
      </c>
      <c r="K8" s="68" t="s">
        <v>8</v>
      </c>
      <c r="L8" s="69" t="s">
        <v>9</v>
      </c>
    </row>
    <row r="9" spans="1:12" s="1" customFormat="1" ht="11.25" customHeight="1">
      <c r="A9" s="70"/>
      <c r="B9" s="112"/>
      <c r="C9" s="113"/>
      <c r="D9" s="113"/>
      <c r="E9" s="71"/>
      <c r="F9" s="72"/>
      <c r="G9" s="73"/>
      <c r="H9" s="125" t="s">
        <v>10</v>
      </c>
      <c r="I9" s="125"/>
      <c r="J9" s="125"/>
      <c r="K9" s="73"/>
      <c r="L9" s="73"/>
    </row>
    <row r="10" spans="1:13" s="5" customFormat="1" ht="9.75" customHeight="1">
      <c r="A10" s="74"/>
      <c r="B10" s="116" t="s">
        <v>1</v>
      </c>
      <c r="C10" s="117"/>
      <c r="D10" s="117"/>
      <c r="E10" s="75"/>
      <c r="F10" s="37">
        <v>3081189</v>
      </c>
      <c r="G10" s="38">
        <v>1759052</v>
      </c>
      <c r="H10" s="38">
        <v>926162</v>
      </c>
      <c r="I10" s="38">
        <v>258853</v>
      </c>
      <c r="J10" s="38">
        <v>80361</v>
      </c>
      <c r="K10" s="38">
        <v>55273</v>
      </c>
      <c r="L10" s="38">
        <v>1488</v>
      </c>
      <c r="M10" s="101"/>
    </row>
    <row r="11" spans="1:12" s="1" customFormat="1" ht="9.75" customHeight="1">
      <c r="A11" s="76"/>
      <c r="B11" s="118" t="s">
        <v>11</v>
      </c>
      <c r="C11" s="119"/>
      <c r="D11" s="119"/>
      <c r="E11" s="78"/>
      <c r="F11" s="22"/>
      <c r="G11" s="79"/>
      <c r="H11" s="79"/>
      <c r="I11" s="40"/>
      <c r="J11" s="40"/>
      <c r="K11" s="40"/>
      <c r="L11" s="40"/>
    </row>
    <row r="12" spans="1:12" s="1" customFormat="1" ht="9.75" customHeight="1">
      <c r="A12" s="76"/>
      <c r="B12" s="76"/>
      <c r="C12" s="120" t="s">
        <v>12</v>
      </c>
      <c r="D12" s="119"/>
      <c r="E12" s="78"/>
      <c r="F12" s="22">
        <v>2669</v>
      </c>
      <c r="G12" s="23">
        <v>681</v>
      </c>
      <c r="H12" s="23">
        <v>356</v>
      </c>
      <c r="I12" s="23">
        <v>67</v>
      </c>
      <c r="J12" s="23">
        <v>96</v>
      </c>
      <c r="K12" s="23">
        <v>1469</v>
      </c>
      <c r="L12" s="58">
        <v>0</v>
      </c>
    </row>
    <row r="13" spans="1:12" s="1" customFormat="1" ht="9.75" customHeight="1">
      <c r="A13" s="76"/>
      <c r="B13" s="76"/>
      <c r="C13" s="120" t="s">
        <v>13</v>
      </c>
      <c r="D13" s="119"/>
      <c r="E13" s="78"/>
      <c r="F13" s="22">
        <v>2964484</v>
      </c>
      <c r="G13" s="23">
        <v>1703474</v>
      </c>
      <c r="H13" s="23">
        <v>880793</v>
      </c>
      <c r="I13" s="23">
        <v>255148</v>
      </c>
      <c r="J13" s="23">
        <v>77347</v>
      </c>
      <c r="K13" s="23">
        <v>46234</v>
      </c>
      <c r="L13" s="23">
        <v>1488</v>
      </c>
    </row>
    <row r="14" spans="1:12" s="1" customFormat="1" ht="9.75" customHeight="1">
      <c r="A14" s="76"/>
      <c r="B14" s="76"/>
      <c r="C14" s="120" t="s">
        <v>24</v>
      </c>
      <c r="D14" s="119"/>
      <c r="E14" s="78"/>
      <c r="F14" s="22">
        <v>114036</v>
      </c>
      <c r="G14" s="23">
        <v>54897</v>
      </c>
      <c r="H14" s="23">
        <v>45013</v>
      </c>
      <c r="I14" s="23">
        <v>3638</v>
      </c>
      <c r="J14" s="23">
        <v>2918</v>
      </c>
      <c r="K14" s="23">
        <v>7570</v>
      </c>
      <c r="L14" s="58">
        <v>0</v>
      </c>
    </row>
    <row r="15" spans="1:12" s="1" customFormat="1" ht="9.75" customHeight="1">
      <c r="A15" s="76"/>
      <c r="B15" s="76"/>
      <c r="C15" s="121" t="s">
        <v>15</v>
      </c>
      <c r="D15" s="121"/>
      <c r="E15" s="78"/>
      <c r="F15" s="22"/>
      <c r="G15" s="40"/>
      <c r="H15" s="40"/>
      <c r="I15" s="40"/>
      <c r="J15" s="40"/>
      <c r="K15" s="40"/>
      <c r="L15" s="40"/>
    </row>
    <row r="16" spans="1:12" s="1" customFormat="1" ht="9.75" customHeight="1">
      <c r="A16" s="76"/>
      <c r="B16" s="76"/>
      <c r="C16" s="120" t="s">
        <v>16</v>
      </c>
      <c r="D16" s="119"/>
      <c r="E16" s="78"/>
      <c r="F16" s="22">
        <v>18351</v>
      </c>
      <c r="G16" s="23">
        <v>4333</v>
      </c>
      <c r="H16" s="23">
        <v>5280</v>
      </c>
      <c r="I16" s="23">
        <v>8738</v>
      </c>
      <c r="J16" s="58">
        <v>0</v>
      </c>
      <c r="K16" s="58">
        <v>0</v>
      </c>
      <c r="L16" s="58">
        <v>0</v>
      </c>
    </row>
    <row r="17" spans="1:12" s="1" customFormat="1" ht="9.75" customHeight="1">
      <c r="A17" s="76"/>
      <c r="B17" s="76"/>
      <c r="C17" s="76"/>
      <c r="D17" s="80" t="s">
        <v>25</v>
      </c>
      <c r="E17" s="78"/>
      <c r="F17" s="22">
        <v>69</v>
      </c>
      <c r="G17" s="23">
        <v>11</v>
      </c>
      <c r="H17" s="58">
        <v>0</v>
      </c>
      <c r="I17" s="23">
        <v>58</v>
      </c>
      <c r="J17" s="58">
        <v>0</v>
      </c>
      <c r="K17" s="58">
        <v>0</v>
      </c>
      <c r="L17" s="58">
        <v>0</v>
      </c>
    </row>
    <row r="18" spans="1:12" s="1" customFormat="1" ht="9.75" customHeight="1">
      <c r="A18" s="76"/>
      <c r="B18" s="76"/>
      <c r="C18" s="76"/>
      <c r="D18" s="80" t="s">
        <v>13</v>
      </c>
      <c r="E18" s="78"/>
      <c r="F18" s="22">
        <v>16747</v>
      </c>
      <c r="G18" s="23">
        <v>3769</v>
      </c>
      <c r="H18" s="23">
        <v>4886</v>
      </c>
      <c r="I18" s="23">
        <v>8092</v>
      </c>
      <c r="J18" s="58">
        <v>0</v>
      </c>
      <c r="K18" s="58">
        <v>0</v>
      </c>
      <c r="L18" s="58">
        <v>0</v>
      </c>
    </row>
    <row r="19" spans="1:12" s="1" customFormat="1" ht="9.75" customHeight="1">
      <c r="A19" s="76"/>
      <c r="B19" s="76"/>
      <c r="C19" s="76"/>
      <c r="D19" s="80" t="s">
        <v>14</v>
      </c>
      <c r="E19" s="78"/>
      <c r="F19" s="22">
        <v>1535</v>
      </c>
      <c r="G19" s="23">
        <v>553</v>
      </c>
      <c r="H19" s="23">
        <v>394</v>
      </c>
      <c r="I19" s="23">
        <v>588</v>
      </c>
      <c r="J19" s="58">
        <v>0</v>
      </c>
      <c r="K19" s="58">
        <v>0</v>
      </c>
      <c r="L19" s="58">
        <v>0</v>
      </c>
    </row>
    <row r="20" spans="1:12" s="1" customFormat="1" ht="9.75" customHeight="1">
      <c r="A20" s="76"/>
      <c r="B20" s="118" t="s">
        <v>17</v>
      </c>
      <c r="C20" s="119"/>
      <c r="D20" s="119"/>
      <c r="E20" s="78"/>
      <c r="F20" s="22"/>
      <c r="G20" s="40"/>
      <c r="H20" s="40"/>
      <c r="I20" s="40"/>
      <c r="J20" s="40"/>
      <c r="K20" s="40"/>
      <c r="L20" s="40"/>
    </row>
    <row r="21" spans="1:12" s="1" customFormat="1" ht="9.75" customHeight="1">
      <c r="A21" s="76"/>
      <c r="B21" s="76"/>
      <c r="C21" s="120" t="s">
        <v>18</v>
      </c>
      <c r="D21" s="119"/>
      <c r="E21" s="78"/>
      <c r="F21" s="22">
        <v>2672559</v>
      </c>
      <c r="G21" s="23">
        <v>1521398</v>
      </c>
      <c r="H21" s="23">
        <v>800155</v>
      </c>
      <c r="I21" s="23">
        <v>223801</v>
      </c>
      <c r="J21" s="23">
        <v>70444</v>
      </c>
      <c r="K21" s="23">
        <v>55273</v>
      </c>
      <c r="L21" s="23">
        <v>1488</v>
      </c>
    </row>
    <row r="22" spans="1:12" s="1" customFormat="1" ht="9.75" customHeight="1">
      <c r="A22" s="76"/>
      <c r="B22" s="76"/>
      <c r="C22" s="120" t="s">
        <v>73</v>
      </c>
      <c r="D22" s="119"/>
      <c r="E22" s="78"/>
      <c r="F22" s="22">
        <v>405760</v>
      </c>
      <c r="G22" s="23">
        <v>237654</v>
      </c>
      <c r="H22" s="23">
        <v>126007</v>
      </c>
      <c r="I22" s="23">
        <v>35052</v>
      </c>
      <c r="J22" s="23">
        <v>7047</v>
      </c>
      <c r="K22" s="58">
        <v>0</v>
      </c>
      <c r="L22" s="58">
        <v>0</v>
      </c>
    </row>
    <row r="23" spans="1:12" s="1" customFormat="1" ht="9.75" customHeight="1">
      <c r="A23" s="76"/>
      <c r="B23" s="76"/>
      <c r="C23" s="120" t="s">
        <v>26</v>
      </c>
      <c r="D23" s="119"/>
      <c r="E23" s="78"/>
      <c r="F23" s="22">
        <v>2870</v>
      </c>
      <c r="G23" s="58">
        <v>0</v>
      </c>
      <c r="H23" s="58">
        <v>0</v>
      </c>
      <c r="I23" s="58">
        <v>0</v>
      </c>
      <c r="J23" s="23">
        <v>2870</v>
      </c>
      <c r="K23" s="58">
        <v>0</v>
      </c>
      <c r="L23" s="58">
        <v>0</v>
      </c>
    </row>
    <row r="24" spans="1:12" s="1" customFormat="1" ht="9.75" customHeight="1">
      <c r="A24" s="76"/>
      <c r="B24" s="76"/>
      <c r="C24" s="121" t="s">
        <v>15</v>
      </c>
      <c r="D24" s="121"/>
      <c r="E24" s="78"/>
      <c r="F24" s="22"/>
      <c r="G24" s="40"/>
      <c r="H24" s="40"/>
      <c r="I24" s="40"/>
      <c r="J24" s="40"/>
      <c r="K24" s="40"/>
      <c r="L24" s="40"/>
    </row>
    <row r="25" spans="1:12" s="1" customFormat="1" ht="9.75" customHeight="1">
      <c r="A25" s="76"/>
      <c r="B25" s="76"/>
      <c r="C25" s="120" t="s">
        <v>18</v>
      </c>
      <c r="D25" s="119"/>
      <c r="E25" s="78"/>
      <c r="F25" s="22">
        <v>13361</v>
      </c>
      <c r="G25" s="23">
        <v>2835</v>
      </c>
      <c r="H25" s="23">
        <v>3295</v>
      </c>
      <c r="I25" s="23">
        <v>7231</v>
      </c>
      <c r="J25" s="58">
        <v>0</v>
      </c>
      <c r="K25" s="58">
        <v>0</v>
      </c>
      <c r="L25" s="58">
        <v>0</v>
      </c>
    </row>
    <row r="26" spans="1:12" s="1" customFormat="1" ht="9.75" customHeight="1">
      <c r="A26" s="76"/>
      <c r="B26" s="76"/>
      <c r="C26" s="120" t="s">
        <v>73</v>
      </c>
      <c r="D26" s="119"/>
      <c r="E26" s="78"/>
      <c r="F26" s="22">
        <v>2543</v>
      </c>
      <c r="G26" s="23">
        <v>415</v>
      </c>
      <c r="H26" s="23">
        <v>621</v>
      </c>
      <c r="I26" s="23">
        <v>1507</v>
      </c>
      <c r="J26" s="58">
        <v>0</v>
      </c>
      <c r="K26" s="58">
        <v>0</v>
      </c>
      <c r="L26" s="58">
        <v>0</v>
      </c>
    </row>
    <row r="27" spans="1:12" s="1" customFormat="1" ht="9.75" customHeight="1">
      <c r="A27" s="76"/>
      <c r="B27" s="76"/>
      <c r="C27" s="120" t="s">
        <v>20</v>
      </c>
      <c r="D27" s="119"/>
      <c r="E27" s="78"/>
      <c r="F27" s="22">
        <v>2447</v>
      </c>
      <c r="G27" s="23">
        <v>1083</v>
      </c>
      <c r="H27" s="23">
        <v>1364</v>
      </c>
      <c r="I27" s="58">
        <v>0</v>
      </c>
      <c r="J27" s="58">
        <v>0</v>
      </c>
      <c r="K27" s="58">
        <v>0</v>
      </c>
      <c r="L27" s="58">
        <v>0</v>
      </c>
    </row>
    <row r="28" spans="1:12" s="1" customFormat="1" ht="9.75" customHeight="1">
      <c r="A28" s="76"/>
      <c r="B28" s="76"/>
      <c r="C28" s="76"/>
      <c r="D28" s="81"/>
      <c r="E28" s="81"/>
      <c r="F28" s="22"/>
      <c r="G28" s="82"/>
      <c r="H28" s="116" t="s">
        <v>30</v>
      </c>
      <c r="I28" s="116"/>
      <c r="J28" s="116"/>
      <c r="K28" s="82"/>
      <c r="L28" s="40"/>
    </row>
    <row r="29" spans="1:12" s="5" customFormat="1" ht="9.75" customHeight="1">
      <c r="A29" s="83"/>
      <c r="B29" s="116" t="s">
        <v>1</v>
      </c>
      <c r="C29" s="124"/>
      <c r="D29" s="124"/>
      <c r="E29" s="75"/>
      <c r="F29" s="37">
        <v>5442201</v>
      </c>
      <c r="G29" s="38">
        <v>2901782</v>
      </c>
      <c r="H29" s="38">
        <v>1906402</v>
      </c>
      <c r="I29" s="38">
        <v>390435</v>
      </c>
      <c r="J29" s="38">
        <v>129373</v>
      </c>
      <c r="K29" s="38">
        <v>114209</v>
      </c>
      <c r="L29" s="59">
        <v>0</v>
      </c>
    </row>
    <row r="30" spans="1:12" s="1" customFormat="1" ht="9.75" customHeight="1">
      <c r="A30" s="76"/>
      <c r="B30" s="76"/>
      <c r="C30" s="120" t="s">
        <v>72</v>
      </c>
      <c r="D30" s="119"/>
      <c r="E30" s="78"/>
      <c r="F30" s="22">
        <v>2739090</v>
      </c>
      <c r="G30" s="23">
        <v>1449890</v>
      </c>
      <c r="H30" s="23">
        <v>1010075</v>
      </c>
      <c r="I30" s="23">
        <v>186797</v>
      </c>
      <c r="J30" s="23">
        <v>46215</v>
      </c>
      <c r="K30" s="23">
        <v>46113</v>
      </c>
      <c r="L30" s="58">
        <v>0</v>
      </c>
    </row>
    <row r="31" spans="1:12" s="1" customFormat="1" ht="9.75" customHeight="1">
      <c r="A31" s="76"/>
      <c r="B31" s="76"/>
      <c r="C31" s="120" t="s">
        <v>27</v>
      </c>
      <c r="D31" s="119"/>
      <c r="E31" s="78"/>
      <c r="F31" s="22">
        <v>2703111</v>
      </c>
      <c r="G31" s="23">
        <v>1451892</v>
      </c>
      <c r="H31" s="23">
        <v>896327</v>
      </c>
      <c r="I31" s="23">
        <v>203638</v>
      </c>
      <c r="J31" s="23">
        <v>83158</v>
      </c>
      <c r="K31" s="23">
        <v>68096</v>
      </c>
      <c r="L31" s="58">
        <v>0</v>
      </c>
    </row>
    <row r="32" spans="1:12" s="1" customFormat="1" ht="9.75" customHeight="1">
      <c r="A32" s="76"/>
      <c r="B32" s="76"/>
      <c r="C32" s="121" t="s">
        <v>15</v>
      </c>
      <c r="D32" s="121"/>
      <c r="E32" s="78"/>
      <c r="F32" s="22"/>
      <c r="G32" s="40"/>
      <c r="H32" s="40"/>
      <c r="I32" s="40"/>
      <c r="J32" s="40"/>
      <c r="K32" s="40"/>
      <c r="L32" s="40"/>
    </row>
    <row r="33" spans="1:12" s="1" customFormat="1" ht="9.75" customHeight="1">
      <c r="A33" s="76"/>
      <c r="B33" s="76"/>
      <c r="C33" s="120" t="s">
        <v>16</v>
      </c>
      <c r="D33" s="119"/>
      <c r="E33" s="78"/>
      <c r="F33" s="22">
        <v>89652</v>
      </c>
      <c r="G33" s="23">
        <v>33141</v>
      </c>
      <c r="H33" s="23">
        <v>16528</v>
      </c>
      <c r="I33" s="23">
        <v>39983</v>
      </c>
      <c r="J33" s="58" t="s">
        <v>60</v>
      </c>
      <c r="K33" s="58" t="s">
        <v>60</v>
      </c>
      <c r="L33" s="58">
        <v>0</v>
      </c>
    </row>
    <row r="34" spans="1:12" s="1" customFormat="1" ht="9.75" customHeight="1">
      <c r="A34" s="76"/>
      <c r="B34" s="76"/>
      <c r="C34" s="76"/>
      <c r="D34" s="77" t="s">
        <v>72</v>
      </c>
      <c r="E34" s="78"/>
      <c r="F34" s="22">
        <v>27615</v>
      </c>
      <c r="G34" s="23">
        <v>4621</v>
      </c>
      <c r="H34" s="23">
        <v>1840</v>
      </c>
      <c r="I34" s="23">
        <v>21154</v>
      </c>
      <c r="J34" s="58" t="s">
        <v>60</v>
      </c>
      <c r="K34" s="58" t="s">
        <v>60</v>
      </c>
      <c r="L34" s="58">
        <v>0</v>
      </c>
    </row>
    <row r="35" spans="1:12" s="1" customFormat="1" ht="10.5" customHeight="1">
      <c r="A35" s="84"/>
      <c r="B35" s="84"/>
      <c r="C35" s="84"/>
      <c r="D35" s="85" t="s">
        <v>22</v>
      </c>
      <c r="E35" s="86"/>
      <c r="F35" s="24">
        <v>62037</v>
      </c>
      <c r="G35" s="25">
        <v>28520</v>
      </c>
      <c r="H35" s="25">
        <v>14688</v>
      </c>
      <c r="I35" s="25">
        <v>18829</v>
      </c>
      <c r="J35" s="60" t="s">
        <v>60</v>
      </c>
      <c r="K35" s="60" t="s">
        <v>60</v>
      </c>
      <c r="L35" s="60">
        <v>0</v>
      </c>
    </row>
    <row r="36" spans="1:12" ht="11.25" customHeight="1">
      <c r="A36" s="65"/>
      <c r="B36" s="100" t="s">
        <v>71</v>
      </c>
      <c r="C36" s="65"/>
      <c r="D36" s="65"/>
      <c r="E36" s="65"/>
      <c r="F36" s="63"/>
      <c r="G36" s="65"/>
      <c r="H36" s="65"/>
      <c r="I36" s="65"/>
      <c r="J36" s="65"/>
      <c r="K36" s="65"/>
      <c r="L36" s="65"/>
    </row>
    <row r="37" spans="1:12" ht="10.5">
      <c r="A37" s="18"/>
      <c r="B37" s="18"/>
      <c r="C37" s="18"/>
      <c r="D37" s="18"/>
      <c r="E37" s="18"/>
      <c r="F37" s="18"/>
      <c r="G37" s="49"/>
      <c r="H37" s="49"/>
      <c r="I37" s="49"/>
      <c r="J37" s="49"/>
      <c r="K37" s="49"/>
      <c r="L37" s="49"/>
    </row>
    <row r="38" spans="7:12" ht="10.5">
      <c r="G38" s="50"/>
      <c r="H38" s="50"/>
      <c r="I38" s="50"/>
      <c r="J38" s="50"/>
      <c r="K38" s="50"/>
      <c r="L38" s="50"/>
    </row>
  </sheetData>
  <sheetProtection/>
  <mergeCells count="26">
    <mergeCell ref="C31:D31"/>
    <mergeCell ref="C15:D15"/>
    <mergeCell ref="C16:D16"/>
    <mergeCell ref="B7:F7"/>
    <mergeCell ref="B9:D9"/>
    <mergeCell ref="C14:D14"/>
    <mergeCell ref="A3:L3"/>
    <mergeCell ref="C27:D27"/>
    <mergeCell ref="B11:D11"/>
    <mergeCell ref="C32:D32"/>
    <mergeCell ref="B8:D8"/>
    <mergeCell ref="B20:D20"/>
    <mergeCell ref="C24:D24"/>
    <mergeCell ref="C23:D23"/>
    <mergeCell ref="C12:D12"/>
    <mergeCell ref="C13:D13"/>
    <mergeCell ref="C33:D33"/>
    <mergeCell ref="B29:D29"/>
    <mergeCell ref="H9:J9"/>
    <mergeCell ref="H28:J28"/>
    <mergeCell ref="C21:D21"/>
    <mergeCell ref="C22:D22"/>
    <mergeCell ref="C25:D25"/>
    <mergeCell ref="C26:D26"/>
    <mergeCell ref="C30:D30"/>
    <mergeCell ref="B10:D1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8"/>
  <sheetViews>
    <sheetView showGridLines="0" zoomScalePageLayoutView="0" workbookViewId="0" topLeftCell="A4">
      <selection activeCell="H27" sqref="H27"/>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6384" width="9.28125" style="2" customWidth="1"/>
  </cols>
  <sheetData>
    <row r="1" spans="1:12" s="1" customFormat="1" ht="12.75" customHeight="1">
      <c r="A1" s="61"/>
      <c r="B1" s="61"/>
      <c r="C1" s="61"/>
      <c r="D1" s="61"/>
      <c r="E1" s="61"/>
      <c r="F1" s="61"/>
      <c r="G1" s="61"/>
      <c r="H1" s="61"/>
      <c r="I1" s="61"/>
      <c r="J1" s="61"/>
      <c r="K1" s="61"/>
      <c r="L1" s="87" t="s">
        <v>75</v>
      </c>
    </row>
    <row r="2" spans="1:12" s="1" customFormat="1" ht="9.75" customHeight="1">
      <c r="A2" s="61"/>
      <c r="B2" s="61"/>
      <c r="C2" s="61"/>
      <c r="D2" s="61"/>
      <c r="E2" s="61"/>
      <c r="F2" s="61"/>
      <c r="G2" s="61"/>
      <c r="H2" s="61"/>
      <c r="I2" s="61"/>
      <c r="J2" s="61"/>
      <c r="K2" s="61"/>
      <c r="L2" s="61"/>
    </row>
    <row r="3" spans="1:12" s="1" customFormat="1" ht="16.5" customHeight="1">
      <c r="A3" s="108" t="s">
        <v>59</v>
      </c>
      <c r="B3" s="108"/>
      <c r="C3" s="108"/>
      <c r="D3" s="108"/>
      <c r="E3" s="108"/>
      <c r="F3" s="108"/>
      <c r="G3" s="108"/>
      <c r="H3" s="108"/>
      <c r="I3" s="108"/>
      <c r="J3" s="108"/>
      <c r="K3" s="108"/>
      <c r="L3" s="108"/>
    </row>
    <row r="4" spans="1:12" ht="6.75" customHeight="1">
      <c r="A4" s="63"/>
      <c r="B4" s="63"/>
      <c r="C4" s="63"/>
      <c r="D4" s="63"/>
      <c r="E4" s="63"/>
      <c r="F4" s="63"/>
      <c r="G4" s="63"/>
      <c r="H4" s="63"/>
      <c r="I4" s="63"/>
      <c r="J4" s="63"/>
      <c r="K4" s="63"/>
      <c r="L4" s="63"/>
    </row>
    <row r="5" spans="1:12" ht="11.25" customHeight="1">
      <c r="A5" s="126" t="s">
        <v>74</v>
      </c>
      <c r="B5" s="126"/>
      <c r="C5" s="126"/>
      <c r="D5" s="126"/>
      <c r="E5" s="126"/>
      <c r="F5" s="126"/>
      <c r="G5" s="126"/>
      <c r="H5" s="126"/>
      <c r="I5" s="126"/>
      <c r="J5" s="126"/>
      <c r="K5" s="126"/>
      <c r="L5" s="126"/>
    </row>
    <row r="6" spans="1:12" ht="11.25" customHeight="1">
      <c r="A6" s="127" t="s">
        <v>76</v>
      </c>
      <c r="B6" s="127"/>
      <c r="C6" s="127"/>
      <c r="D6" s="127"/>
      <c r="E6" s="127"/>
      <c r="F6" s="127"/>
      <c r="G6" s="127"/>
      <c r="H6" s="127"/>
      <c r="I6" s="127"/>
      <c r="J6" s="127"/>
      <c r="K6" s="127"/>
      <c r="L6" s="127"/>
    </row>
    <row r="7" spans="1:12" ht="11.25" customHeight="1">
      <c r="A7" s="64"/>
      <c r="B7" s="109" t="s">
        <v>47</v>
      </c>
      <c r="C7" s="109"/>
      <c r="D7" s="109"/>
      <c r="E7" s="109"/>
      <c r="F7" s="109"/>
      <c r="G7" s="64"/>
      <c r="H7" s="64"/>
      <c r="I7" s="64"/>
      <c r="J7" s="64"/>
      <c r="K7" s="64"/>
      <c r="L7" s="64"/>
    </row>
    <row r="8" spans="1:12" ht="15" customHeight="1">
      <c r="A8" s="65"/>
      <c r="B8" s="110" t="s">
        <v>0</v>
      </c>
      <c r="C8" s="111"/>
      <c r="D8" s="111"/>
      <c r="E8" s="66"/>
      <c r="F8" s="67" t="s">
        <v>28</v>
      </c>
      <c r="G8" s="68" t="s">
        <v>2</v>
      </c>
      <c r="H8" s="68" t="s">
        <v>3</v>
      </c>
      <c r="I8" s="68" t="s">
        <v>4</v>
      </c>
      <c r="J8" s="68" t="s">
        <v>50</v>
      </c>
      <c r="K8" s="68" t="s">
        <v>8</v>
      </c>
      <c r="L8" s="69" t="s">
        <v>9</v>
      </c>
    </row>
    <row r="9" spans="1:12" s="1" customFormat="1" ht="11.25" customHeight="1">
      <c r="A9" s="70"/>
      <c r="B9" s="112"/>
      <c r="C9" s="113"/>
      <c r="D9" s="113"/>
      <c r="E9" s="71"/>
      <c r="F9" s="72"/>
      <c r="G9" s="73"/>
      <c r="H9" s="125" t="s">
        <v>10</v>
      </c>
      <c r="I9" s="125"/>
      <c r="J9" s="125"/>
      <c r="K9" s="73"/>
      <c r="L9" s="73"/>
    </row>
    <row r="10" spans="1:12" s="5" customFormat="1" ht="9.75" customHeight="1">
      <c r="A10" s="74"/>
      <c r="B10" s="116" t="s">
        <v>1</v>
      </c>
      <c r="C10" s="117"/>
      <c r="D10" s="117"/>
      <c r="E10" s="75"/>
      <c r="F10" s="37">
        <v>3079870</v>
      </c>
      <c r="G10" s="38">
        <v>1761370</v>
      </c>
      <c r="H10" s="38">
        <v>923668</v>
      </c>
      <c r="I10" s="38">
        <v>257710</v>
      </c>
      <c r="J10" s="38">
        <v>80361</v>
      </c>
      <c r="K10" s="38">
        <v>55273</v>
      </c>
      <c r="L10" s="38">
        <v>1488</v>
      </c>
    </row>
    <row r="11" spans="1:12" s="1" customFormat="1" ht="9.75" customHeight="1">
      <c r="A11" s="76"/>
      <c r="B11" s="118" t="s">
        <v>11</v>
      </c>
      <c r="C11" s="119"/>
      <c r="D11" s="119"/>
      <c r="E11" s="78"/>
      <c r="F11" s="22"/>
      <c r="G11" s="79"/>
      <c r="H11" s="79"/>
      <c r="I11" s="40"/>
      <c r="J11" s="40"/>
      <c r="K11" s="40"/>
      <c r="L11" s="40"/>
    </row>
    <row r="12" spans="1:12" s="1" customFormat="1" ht="9.75" customHeight="1">
      <c r="A12" s="76"/>
      <c r="B12" s="76"/>
      <c r="C12" s="120" t="s">
        <v>12</v>
      </c>
      <c r="D12" s="119"/>
      <c r="E12" s="78"/>
      <c r="F12" s="22">
        <v>2762</v>
      </c>
      <c r="G12" s="23">
        <v>681</v>
      </c>
      <c r="H12" s="23">
        <v>412</v>
      </c>
      <c r="I12" s="23">
        <v>104</v>
      </c>
      <c r="J12" s="23">
        <v>96</v>
      </c>
      <c r="K12" s="23">
        <v>1469</v>
      </c>
      <c r="L12" s="58">
        <v>0</v>
      </c>
    </row>
    <row r="13" spans="1:12" s="1" customFormat="1" ht="9.75" customHeight="1">
      <c r="A13" s="76"/>
      <c r="B13" s="76"/>
      <c r="C13" s="120" t="s">
        <v>13</v>
      </c>
      <c r="D13" s="119"/>
      <c r="E13" s="78"/>
      <c r="F13" s="22">
        <v>2963852</v>
      </c>
      <c r="G13" s="23">
        <v>1706648</v>
      </c>
      <c r="H13" s="23">
        <v>878167</v>
      </c>
      <c r="I13" s="23">
        <v>253968</v>
      </c>
      <c r="J13" s="23">
        <v>77347</v>
      </c>
      <c r="K13" s="23">
        <v>46234</v>
      </c>
      <c r="L13" s="23">
        <v>1488</v>
      </c>
    </row>
    <row r="14" spans="1:12" s="1" customFormat="1" ht="9.75" customHeight="1">
      <c r="A14" s="76"/>
      <c r="B14" s="76"/>
      <c r="C14" s="120" t="s">
        <v>24</v>
      </c>
      <c r="D14" s="119"/>
      <c r="E14" s="78"/>
      <c r="F14" s="22">
        <v>113256</v>
      </c>
      <c r="G14" s="23">
        <v>54041</v>
      </c>
      <c r="H14" s="23">
        <v>45089</v>
      </c>
      <c r="I14" s="23">
        <v>3638</v>
      </c>
      <c r="J14" s="23">
        <v>2918</v>
      </c>
      <c r="K14" s="23">
        <v>7570</v>
      </c>
      <c r="L14" s="58">
        <v>0</v>
      </c>
    </row>
    <row r="15" spans="1:12" s="1" customFormat="1" ht="9.75" customHeight="1">
      <c r="A15" s="76"/>
      <c r="B15" s="76"/>
      <c r="C15" s="121" t="s">
        <v>15</v>
      </c>
      <c r="D15" s="121"/>
      <c r="E15" s="78"/>
      <c r="F15" s="22"/>
      <c r="G15" s="40"/>
      <c r="H15" s="40"/>
      <c r="I15" s="40"/>
      <c r="J15" s="40"/>
      <c r="K15" s="40"/>
      <c r="L15" s="40"/>
    </row>
    <row r="16" spans="1:12" s="1" customFormat="1" ht="9.75" customHeight="1">
      <c r="A16" s="76"/>
      <c r="B16" s="76"/>
      <c r="C16" s="120" t="s">
        <v>16</v>
      </c>
      <c r="D16" s="119"/>
      <c r="E16" s="78"/>
      <c r="F16" s="22">
        <v>18351</v>
      </c>
      <c r="G16" s="23">
        <v>4333</v>
      </c>
      <c r="H16" s="23">
        <v>5280</v>
      </c>
      <c r="I16" s="23">
        <v>8738</v>
      </c>
      <c r="J16" s="58">
        <v>0</v>
      </c>
      <c r="K16" s="58" t="s">
        <v>60</v>
      </c>
      <c r="L16" s="58">
        <v>0</v>
      </c>
    </row>
    <row r="17" spans="1:12" s="1" customFormat="1" ht="9.75" customHeight="1">
      <c r="A17" s="76"/>
      <c r="B17" s="76"/>
      <c r="C17" s="76"/>
      <c r="D17" s="80" t="s">
        <v>25</v>
      </c>
      <c r="E17" s="78"/>
      <c r="F17" s="22">
        <v>69</v>
      </c>
      <c r="G17" s="23">
        <v>11</v>
      </c>
      <c r="H17" s="58">
        <v>0</v>
      </c>
      <c r="I17" s="23">
        <v>58</v>
      </c>
      <c r="J17" s="58">
        <v>0</v>
      </c>
      <c r="K17" s="58" t="s">
        <v>60</v>
      </c>
      <c r="L17" s="58">
        <v>0</v>
      </c>
    </row>
    <row r="18" spans="1:12" s="1" customFormat="1" ht="9.75" customHeight="1">
      <c r="A18" s="76"/>
      <c r="B18" s="76"/>
      <c r="C18" s="76"/>
      <c r="D18" s="80" t="s">
        <v>13</v>
      </c>
      <c r="E18" s="78"/>
      <c r="F18" s="22">
        <v>16747</v>
      </c>
      <c r="G18" s="23">
        <v>3769</v>
      </c>
      <c r="H18" s="23">
        <v>4886</v>
      </c>
      <c r="I18" s="23">
        <v>8092</v>
      </c>
      <c r="J18" s="58">
        <v>0</v>
      </c>
      <c r="K18" s="58" t="s">
        <v>60</v>
      </c>
      <c r="L18" s="58">
        <v>0</v>
      </c>
    </row>
    <row r="19" spans="1:12" s="1" customFormat="1" ht="9.75" customHeight="1">
      <c r="A19" s="76"/>
      <c r="B19" s="76"/>
      <c r="C19" s="76"/>
      <c r="D19" s="80" t="s">
        <v>14</v>
      </c>
      <c r="E19" s="78"/>
      <c r="F19" s="22">
        <v>1535</v>
      </c>
      <c r="G19" s="23">
        <v>553</v>
      </c>
      <c r="H19" s="23">
        <v>394</v>
      </c>
      <c r="I19" s="23">
        <v>588</v>
      </c>
      <c r="J19" s="58">
        <v>0</v>
      </c>
      <c r="K19" s="58" t="s">
        <v>60</v>
      </c>
      <c r="L19" s="58">
        <v>0</v>
      </c>
    </row>
    <row r="20" spans="1:12" s="1" customFormat="1" ht="9.75" customHeight="1">
      <c r="A20" s="76"/>
      <c r="B20" s="118" t="s">
        <v>17</v>
      </c>
      <c r="C20" s="119"/>
      <c r="D20" s="119"/>
      <c r="E20" s="78"/>
      <c r="F20" s="22"/>
      <c r="G20" s="40"/>
      <c r="H20" s="40"/>
      <c r="I20" s="40"/>
      <c r="J20" s="40"/>
      <c r="K20" s="40"/>
      <c r="L20" s="40"/>
    </row>
    <row r="21" spans="1:12" s="1" customFormat="1" ht="9.75" customHeight="1">
      <c r="A21" s="76"/>
      <c r="B21" s="76"/>
      <c r="C21" s="120" t="s">
        <v>18</v>
      </c>
      <c r="D21" s="119"/>
      <c r="E21" s="78"/>
      <c r="F21" s="22">
        <v>2671557</v>
      </c>
      <c r="G21" s="23">
        <v>1522348</v>
      </c>
      <c r="H21" s="23">
        <v>797661</v>
      </c>
      <c r="I21" s="23">
        <v>224343</v>
      </c>
      <c r="J21" s="23">
        <v>70444</v>
      </c>
      <c r="K21" s="23">
        <v>55273</v>
      </c>
      <c r="L21" s="23">
        <v>1488</v>
      </c>
    </row>
    <row r="22" spans="1:12" s="1" customFormat="1" ht="9.75" customHeight="1">
      <c r="A22" s="76"/>
      <c r="B22" s="76"/>
      <c r="C22" s="120" t="s">
        <v>73</v>
      </c>
      <c r="D22" s="119"/>
      <c r="E22" s="78"/>
      <c r="F22" s="22">
        <v>405443</v>
      </c>
      <c r="G22" s="23">
        <v>239022</v>
      </c>
      <c r="H22" s="23">
        <v>126007</v>
      </c>
      <c r="I22" s="23">
        <v>33367</v>
      </c>
      <c r="J22" s="23">
        <v>7047</v>
      </c>
      <c r="K22" s="58" t="s">
        <v>60</v>
      </c>
      <c r="L22" s="58">
        <v>0</v>
      </c>
    </row>
    <row r="23" spans="1:12" s="1" customFormat="1" ht="9.75" customHeight="1">
      <c r="A23" s="76"/>
      <c r="B23" s="76"/>
      <c r="C23" s="120" t="s">
        <v>26</v>
      </c>
      <c r="D23" s="119"/>
      <c r="E23" s="78"/>
      <c r="F23" s="22">
        <v>2870</v>
      </c>
      <c r="G23" s="58">
        <v>0</v>
      </c>
      <c r="H23" s="58">
        <v>0</v>
      </c>
      <c r="I23" s="58">
        <v>0</v>
      </c>
      <c r="J23" s="23">
        <v>2870</v>
      </c>
      <c r="K23" s="58" t="s">
        <v>60</v>
      </c>
      <c r="L23" s="58">
        <v>0</v>
      </c>
    </row>
    <row r="24" spans="1:12" s="1" customFormat="1" ht="9.75" customHeight="1">
      <c r="A24" s="76"/>
      <c r="B24" s="76"/>
      <c r="C24" s="121" t="s">
        <v>15</v>
      </c>
      <c r="D24" s="121"/>
      <c r="E24" s="78"/>
      <c r="F24" s="22"/>
      <c r="G24" s="40"/>
      <c r="H24" s="40"/>
      <c r="I24" s="40"/>
      <c r="J24" s="40"/>
      <c r="K24" s="40"/>
      <c r="L24" s="40"/>
    </row>
    <row r="25" spans="1:12" s="1" customFormat="1" ht="9.75" customHeight="1">
      <c r="A25" s="76"/>
      <c r="B25" s="76"/>
      <c r="C25" s="120" t="s">
        <v>18</v>
      </c>
      <c r="D25" s="119"/>
      <c r="E25" s="78"/>
      <c r="F25" s="22">
        <v>13361</v>
      </c>
      <c r="G25" s="23">
        <v>2835</v>
      </c>
      <c r="H25" s="23">
        <v>3295</v>
      </c>
      <c r="I25" s="23">
        <v>7231</v>
      </c>
      <c r="J25" s="58">
        <v>0</v>
      </c>
      <c r="K25" s="58" t="s">
        <v>60</v>
      </c>
      <c r="L25" s="58">
        <v>0</v>
      </c>
    </row>
    <row r="26" spans="1:12" s="1" customFormat="1" ht="9.75" customHeight="1">
      <c r="A26" s="76"/>
      <c r="B26" s="76"/>
      <c r="C26" s="120" t="s">
        <v>73</v>
      </c>
      <c r="D26" s="119"/>
      <c r="E26" s="78"/>
      <c r="F26" s="22">
        <v>2543</v>
      </c>
      <c r="G26" s="23">
        <v>415</v>
      </c>
      <c r="H26" s="23">
        <v>621</v>
      </c>
      <c r="I26" s="23">
        <v>1507</v>
      </c>
      <c r="J26" s="58">
        <v>0</v>
      </c>
      <c r="K26" s="58" t="s">
        <v>60</v>
      </c>
      <c r="L26" s="58">
        <v>0</v>
      </c>
    </row>
    <row r="27" spans="1:12" s="1" customFormat="1" ht="9.75" customHeight="1">
      <c r="A27" s="76"/>
      <c r="B27" s="76"/>
      <c r="C27" s="120" t="s">
        <v>20</v>
      </c>
      <c r="D27" s="119"/>
      <c r="E27" s="78"/>
      <c r="F27" s="22">
        <v>2447</v>
      </c>
      <c r="G27" s="23">
        <v>1083</v>
      </c>
      <c r="H27" s="23">
        <v>1364</v>
      </c>
      <c r="I27" s="58">
        <v>0</v>
      </c>
      <c r="J27" s="58">
        <v>0</v>
      </c>
      <c r="K27" s="58" t="s">
        <v>60</v>
      </c>
      <c r="L27" s="58">
        <v>0</v>
      </c>
    </row>
    <row r="28" spans="1:12" s="1" customFormat="1" ht="9.75" customHeight="1">
      <c r="A28" s="76"/>
      <c r="B28" s="76"/>
      <c r="C28" s="76"/>
      <c r="D28" s="81"/>
      <c r="E28" s="81"/>
      <c r="F28" s="22"/>
      <c r="G28" s="82"/>
      <c r="H28" s="116" t="s">
        <v>30</v>
      </c>
      <c r="I28" s="116"/>
      <c r="J28" s="116"/>
      <c r="K28" s="82"/>
      <c r="L28" s="40"/>
    </row>
    <row r="29" spans="1:12" s="5" customFormat="1" ht="9.75" customHeight="1">
      <c r="A29" s="83"/>
      <c r="B29" s="116" t="s">
        <v>1</v>
      </c>
      <c r="C29" s="124"/>
      <c r="D29" s="124"/>
      <c r="E29" s="75"/>
      <c r="F29" s="37">
        <v>5449174</v>
      </c>
      <c r="G29" s="38">
        <v>2908755</v>
      </c>
      <c r="H29" s="38">
        <v>1906402</v>
      </c>
      <c r="I29" s="38">
        <v>390435</v>
      </c>
      <c r="J29" s="38">
        <v>129373</v>
      </c>
      <c r="K29" s="38">
        <v>114209</v>
      </c>
      <c r="L29" s="59">
        <v>0</v>
      </c>
    </row>
    <row r="30" spans="1:12" s="1" customFormat="1" ht="9.75" customHeight="1">
      <c r="A30" s="76"/>
      <c r="B30" s="76"/>
      <c r="C30" s="120" t="s">
        <v>72</v>
      </c>
      <c r="D30" s="119"/>
      <c r="E30" s="78"/>
      <c r="F30" s="22">
        <v>2744312</v>
      </c>
      <c r="G30" s="23">
        <v>1453780</v>
      </c>
      <c r="H30" s="23">
        <v>1010075</v>
      </c>
      <c r="I30" s="23">
        <v>188129</v>
      </c>
      <c r="J30" s="23">
        <v>46215</v>
      </c>
      <c r="K30" s="23">
        <v>46113</v>
      </c>
      <c r="L30" s="58">
        <v>0</v>
      </c>
    </row>
    <row r="31" spans="1:12" s="1" customFormat="1" ht="9.75" customHeight="1">
      <c r="A31" s="76"/>
      <c r="B31" s="76"/>
      <c r="C31" s="120" t="s">
        <v>27</v>
      </c>
      <c r="D31" s="119"/>
      <c r="E31" s="78"/>
      <c r="F31" s="22">
        <v>2704862</v>
      </c>
      <c r="G31" s="23">
        <v>1454975</v>
      </c>
      <c r="H31" s="23">
        <v>896327</v>
      </c>
      <c r="I31" s="23">
        <v>202306</v>
      </c>
      <c r="J31" s="23">
        <v>83158</v>
      </c>
      <c r="K31" s="23">
        <v>68096</v>
      </c>
      <c r="L31" s="58">
        <v>0</v>
      </c>
    </row>
    <row r="32" spans="1:12" s="1" customFormat="1" ht="9.75" customHeight="1">
      <c r="A32" s="76"/>
      <c r="B32" s="76"/>
      <c r="C32" s="121" t="s">
        <v>15</v>
      </c>
      <c r="D32" s="121"/>
      <c r="E32" s="78"/>
      <c r="F32" s="22"/>
      <c r="G32" s="40"/>
      <c r="H32" s="40"/>
      <c r="I32" s="40"/>
      <c r="J32" s="40"/>
      <c r="K32" s="40"/>
      <c r="L32" s="40"/>
    </row>
    <row r="33" spans="1:12" s="1" customFormat="1" ht="9.75" customHeight="1">
      <c r="A33" s="76"/>
      <c r="B33" s="76"/>
      <c r="C33" s="120" t="s">
        <v>16</v>
      </c>
      <c r="D33" s="119"/>
      <c r="E33" s="78"/>
      <c r="F33" s="22">
        <v>89652</v>
      </c>
      <c r="G33" s="23">
        <v>33141</v>
      </c>
      <c r="H33" s="23">
        <v>16528</v>
      </c>
      <c r="I33" s="23">
        <v>39983</v>
      </c>
      <c r="J33" s="58" t="s">
        <v>60</v>
      </c>
      <c r="K33" s="58" t="s">
        <v>60</v>
      </c>
      <c r="L33" s="58">
        <v>0</v>
      </c>
    </row>
    <row r="34" spans="1:12" s="1" customFormat="1" ht="9.75" customHeight="1">
      <c r="A34" s="76"/>
      <c r="B34" s="76"/>
      <c r="C34" s="76"/>
      <c r="D34" s="77" t="s">
        <v>72</v>
      </c>
      <c r="E34" s="78"/>
      <c r="F34" s="22">
        <v>27615</v>
      </c>
      <c r="G34" s="23">
        <v>4621</v>
      </c>
      <c r="H34" s="23">
        <v>1840</v>
      </c>
      <c r="I34" s="23">
        <v>21154</v>
      </c>
      <c r="J34" s="58" t="s">
        <v>60</v>
      </c>
      <c r="K34" s="58" t="s">
        <v>60</v>
      </c>
      <c r="L34" s="58">
        <v>0</v>
      </c>
    </row>
    <row r="35" spans="1:12" s="1" customFormat="1" ht="10.5" customHeight="1">
      <c r="A35" s="84"/>
      <c r="B35" s="84"/>
      <c r="C35" s="84"/>
      <c r="D35" s="85" t="s">
        <v>22</v>
      </c>
      <c r="E35" s="86"/>
      <c r="F35" s="24">
        <v>62037</v>
      </c>
      <c r="G35" s="25">
        <v>28520</v>
      </c>
      <c r="H35" s="25">
        <v>14688</v>
      </c>
      <c r="I35" s="25">
        <v>18829</v>
      </c>
      <c r="J35" s="60" t="s">
        <v>60</v>
      </c>
      <c r="K35" s="60" t="s">
        <v>60</v>
      </c>
      <c r="L35" s="60">
        <v>0</v>
      </c>
    </row>
    <row r="36" spans="1:12" ht="11.25" customHeight="1">
      <c r="A36" s="65"/>
      <c r="B36" s="128" t="s">
        <v>71</v>
      </c>
      <c r="C36" s="128"/>
      <c r="D36" s="128"/>
      <c r="E36" s="128"/>
      <c r="F36" s="128"/>
      <c r="G36" s="65"/>
      <c r="H36" s="65"/>
      <c r="I36" s="65"/>
      <c r="J36" s="65"/>
      <c r="K36" s="65"/>
      <c r="L36" s="65"/>
    </row>
    <row r="37" spans="1:12" ht="10.5">
      <c r="A37" s="18"/>
      <c r="B37" s="18"/>
      <c r="C37" s="18"/>
      <c r="D37" s="18"/>
      <c r="E37" s="18"/>
      <c r="F37" s="18"/>
      <c r="G37" s="49"/>
      <c r="H37" s="49"/>
      <c r="I37" s="49"/>
      <c r="J37" s="49"/>
      <c r="K37" s="49"/>
      <c r="L37" s="49"/>
    </row>
    <row r="38" spans="7:12" ht="10.5">
      <c r="G38" s="50"/>
      <c r="H38" s="50"/>
      <c r="I38" s="50"/>
      <c r="J38" s="50"/>
      <c r="K38" s="50"/>
      <c r="L38" s="50"/>
    </row>
  </sheetData>
  <sheetProtection/>
  <mergeCells count="29">
    <mergeCell ref="B36:F36"/>
    <mergeCell ref="C33:D33"/>
    <mergeCell ref="B29:D29"/>
    <mergeCell ref="H9:J9"/>
    <mergeCell ref="H28:J28"/>
    <mergeCell ref="C21:D21"/>
    <mergeCell ref="C22:D22"/>
    <mergeCell ref="C25:D25"/>
    <mergeCell ref="C26:D26"/>
    <mergeCell ref="C30:D30"/>
    <mergeCell ref="A3:L3"/>
    <mergeCell ref="C27:D27"/>
    <mergeCell ref="B11:D11"/>
    <mergeCell ref="C32:D32"/>
    <mergeCell ref="B8:D8"/>
    <mergeCell ref="B20:D20"/>
    <mergeCell ref="C24:D24"/>
    <mergeCell ref="C23:D23"/>
    <mergeCell ref="C12:D12"/>
    <mergeCell ref="C13:D13"/>
    <mergeCell ref="A5:L5"/>
    <mergeCell ref="A6:L6"/>
    <mergeCell ref="C31:D31"/>
    <mergeCell ref="C15:D15"/>
    <mergeCell ref="C16:D16"/>
    <mergeCell ref="B7:F7"/>
    <mergeCell ref="B9:D9"/>
    <mergeCell ref="C14:D14"/>
    <mergeCell ref="B10:D1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B1" sqref="B1"/>
    </sheetView>
  </sheetViews>
  <sheetFormatPr defaultColWidth="9.140625" defaultRowHeight="12"/>
  <cols>
    <col min="1" max="1" width="1.8515625" style="2" customWidth="1"/>
    <col min="2" max="3" width="3.8515625" style="2" customWidth="1"/>
    <col min="4" max="4" width="23.00390625" style="2" customWidth="1"/>
    <col min="5" max="5" width="0.9921875" style="2" customWidth="1"/>
    <col min="6" max="6" width="15.421875" style="2" customWidth="1"/>
    <col min="7" max="7" width="13.421875" style="2" customWidth="1"/>
    <col min="8" max="8" width="13.28125" style="2" customWidth="1"/>
    <col min="9" max="9" width="13.7109375" style="2" customWidth="1"/>
    <col min="10" max="10" width="15.00390625" style="2" customWidth="1"/>
    <col min="11" max="11" width="13.421875" style="2" customWidth="1"/>
    <col min="12" max="12" width="13.7109375" style="2" customWidth="1"/>
    <col min="13" max="16384" width="9.28125" style="2" customWidth="1"/>
  </cols>
  <sheetData>
    <row r="1" spans="1:12" s="1" customFormat="1" ht="12.75" customHeight="1">
      <c r="A1" s="61"/>
      <c r="B1" s="61"/>
      <c r="C1" s="61"/>
      <c r="D1" s="61"/>
      <c r="E1" s="61"/>
      <c r="F1" s="61"/>
      <c r="G1" s="61"/>
      <c r="H1" s="61"/>
      <c r="I1" s="61"/>
      <c r="J1" s="61"/>
      <c r="K1" s="61"/>
      <c r="L1" s="87" t="s">
        <v>70</v>
      </c>
    </row>
    <row r="2" spans="1:12" s="1" customFormat="1" ht="9.75" customHeight="1">
      <c r="A2" s="61"/>
      <c r="B2" s="61"/>
      <c r="C2" s="61"/>
      <c r="D2" s="61"/>
      <c r="E2" s="61"/>
      <c r="F2" s="61"/>
      <c r="G2" s="61"/>
      <c r="H2" s="61"/>
      <c r="I2" s="61"/>
      <c r="J2" s="61"/>
      <c r="K2" s="61"/>
      <c r="L2" s="61"/>
    </row>
    <row r="3" spans="1:12" s="1" customFormat="1" ht="16.5" customHeight="1">
      <c r="A3" s="108" t="s">
        <v>59</v>
      </c>
      <c r="B3" s="108"/>
      <c r="C3" s="108"/>
      <c r="D3" s="108"/>
      <c r="E3" s="108"/>
      <c r="F3" s="108"/>
      <c r="G3" s="108"/>
      <c r="H3" s="108"/>
      <c r="I3" s="108"/>
      <c r="J3" s="108"/>
      <c r="K3" s="108"/>
      <c r="L3" s="108"/>
    </row>
    <row r="4" spans="1:12" ht="6.75" customHeight="1">
      <c r="A4" s="63"/>
      <c r="B4" s="63"/>
      <c r="C4" s="63"/>
      <c r="D4" s="63"/>
      <c r="E4" s="63"/>
      <c r="F4" s="63"/>
      <c r="G4" s="63"/>
      <c r="H4" s="63"/>
      <c r="I4" s="63"/>
      <c r="J4" s="63"/>
      <c r="K4" s="63"/>
      <c r="L4" s="63"/>
    </row>
    <row r="5" spans="1:12" ht="11.25" customHeight="1">
      <c r="A5" s="126" t="s">
        <v>69</v>
      </c>
      <c r="B5" s="126"/>
      <c r="C5" s="126"/>
      <c r="D5" s="126"/>
      <c r="E5" s="126"/>
      <c r="F5" s="126"/>
      <c r="G5" s="126"/>
      <c r="H5" s="126"/>
      <c r="I5" s="126"/>
      <c r="J5" s="126"/>
      <c r="K5" s="126"/>
      <c r="L5" s="126"/>
    </row>
    <row r="6" spans="1:12" ht="11.25" customHeight="1">
      <c r="A6" s="127" t="s">
        <v>77</v>
      </c>
      <c r="B6" s="129"/>
      <c r="C6" s="129"/>
      <c r="D6" s="129"/>
      <c r="E6" s="129"/>
      <c r="F6" s="129"/>
      <c r="G6" s="129"/>
      <c r="H6" s="129"/>
      <c r="I6" s="129"/>
      <c r="J6" s="129"/>
      <c r="K6" s="129"/>
      <c r="L6" s="129"/>
    </row>
    <row r="7" spans="1:12" ht="11.25" customHeight="1">
      <c r="A7" s="64"/>
      <c r="B7" s="109" t="s">
        <v>47</v>
      </c>
      <c r="C7" s="109"/>
      <c r="D7" s="109"/>
      <c r="E7" s="109"/>
      <c r="F7" s="109"/>
      <c r="G7" s="64"/>
      <c r="H7" s="64"/>
      <c r="I7" s="64"/>
      <c r="J7" s="64"/>
      <c r="K7" s="64"/>
      <c r="L7" s="64"/>
    </row>
    <row r="8" spans="1:12" ht="15" customHeight="1">
      <c r="A8" s="65"/>
      <c r="B8" s="110" t="s">
        <v>0</v>
      </c>
      <c r="C8" s="111"/>
      <c r="D8" s="111"/>
      <c r="E8" s="66"/>
      <c r="F8" s="67" t="s">
        <v>28</v>
      </c>
      <c r="G8" s="68" t="s">
        <v>2</v>
      </c>
      <c r="H8" s="68" t="s">
        <v>3</v>
      </c>
      <c r="I8" s="68" t="s">
        <v>4</v>
      </c>
      <c r="J8" s="68" t="s">
        <v>50</v>
      </c>
      <c r="K8" s="68" t="s">
        <v>8</v>
      </c>
      <c r="L8" s="69" t="s">
        <v>9</v>
      </c>
    </row>
    <row r="9" spans="1:12" s="1" customFormat="1" ht="11.25" customHeight="1">
      <c r="A9" s="70"/>
      <c r="B9" s="112"/>
      <c r="C9" s="113"/>
      <c r="D9" s="113"/>
      <c r="E9" s="71"/>
      <c r="F9" s="72"/>
      <c r="G9" s="73"/>
      <c r="H9" s="125" t="s">
        <v>10</v>
      </c>
      <c r="I9" s="125"/>
      <c r="J9" s="125"/>
      <c r="K9" s="73"/>
      <c r="L9" s="73"/>
    </row>
    <row r="10" spans="1:12" s="5" customFormat="1" ht="9.75" customHeight="1">
      <c r="A10" s="74"/>
      <c r="B10" s="116" t="s">
        <v>1</v>
      </c>
      <c r="C10" s="117"/>
      <c r="D10" s="117"/>
      <c r="E10" s="75"/>
      <c r="F10" s="37">
        <v>3062847</v>
      </c>
      <c r="G10" s="38">
        <v>1761384</v>
      </c>
      <c r="H10" s="38">
        <v>921917</v>
      </c>
      <c r="I10" s="38">
        <v>257670</v>
      </c>
      <c r="J10" s="38">
        <v>65115</v>
      </c>
      <c r="K10" s="38">
        <v>55273</v>
      </c>
      <c r="L10" s="38">
        <v>1488</v>
      </c>
    </row>
    <row r="11" spans="1:12" s="1" customFormat="1" ht="9.75" customHeight="1">
      <c r="A11" s="76"/>
      <c r="B11" s="118" t="s">
        <v>11</v>
      </c>
      <c r="C11" s="119"/>
      <c r="D11" s="119"/>
      <c r="E11" s="78"/>
      <c r="F11" s="22"/>
      <c r="G11" s="79"/>
      <c r="H11" s="79"/>
      <c r="I11" s="40"/>
      <c r="J11" s="40"/>
      <c r="K11" s="40"/>
      <c r="L11" s="40"/>
    </row>
    <row r="12" spans="1:12" s="1" customFormat="1" ht="9.75" customHeight="1">
      <c r="A12" s="76"/>
      <c r="B12" s="76"/>
      <c r="C12" s="120" t="s">
        <v>12</v>
      </c>
      <c r="D12" s="119"/>
      <c r="E12" s="78"/>
      <c r="F12" s="22">
        <v>2861</v>
      </c>
      <c r="G12" s="23">
        <v>780</v>
      </c>
      <c r="H12" s="23">
        <v>412</v>
      </c>
      <c r="I12" s="23">
        <v>104</v>
      </c>
      <c r="J12" s="23">
        <v>96</v>
      </c>
      <c r="K12" s="23">
        <v>1469</v>
      </c>
      <c r="L12" s="58" t="s">
        <v>60</v>
      </c>
    </row>
    <row r="13" spans="1:12" s="1" customFormat="1" ht="9.75" customHeight="1">
      <c r="A13" s="76"/>
      <c r="B13" s="76"/>
      <c r="C13" s="120" t="s">
        <v>13</v>
      </c>
      <c r="D13" s="119"/>
      <c r="E13" s="78"/>
      <c r="F13" s="22">
        <v>2947658</v>
      </c>
      <c r="G13" s="23">
        <v>1706608</v>
      </c>
      <c r="H13" s="23">
        <v>877225</v>
      </c>
      <c r="I13" s="23">
        <v>253968</v>
      </c>
      <c r="J13" s="23">
        <v>62135</v>
      </c>
      <c r="K13" s="23">
        <v>46234</v>
      </c>
      <c r="L13" s="23">
        <v>1488</v>
      </c>
    </row>
    <row r="14" spans="1:12" s="1" customFormat="1" ht="9.75" customHeight="1">
      <c r="A14" s="76"/>
      <c r="B14" s="76"/>
      <c r="C14" s="120" t="s">
        <v>24</v>
      </c>
      <c r="D14" s="119"/>
      <c r="E14" s="78"/>
      <c r="F14" s="22">
        <v>112328</v>
      </c>
      <c r="G14" s="23">
        <v>53996</v>
      </c>
      <c r="H14" s="23">
        <v>44280</v>
      </c>
      <c r="I14" s="23">
        <v>3598</v>
      </c>
      <c r="J14" s="23">
        <v>2884</v>
      </c>
      <c r="K14" s="23">
        <v>7570</v>
      </c>
      <c r="L14" s="58" t="s">
        <v>60</v>
      </c>
    </row>
    <row r="15" spans="1:12" s="1" customFormat="1" ht="9.75" customHeight="1">
      <c r="A15" s="76"/>
      <c r="B15" s="76"/>
      <c r="C15" s="121" t="s">
        <v>15</v>
      </c>
      <c r="D15" s="121"/>
      <c r="E15" s="78"/>
      <c r="F15" s="22"/>
      <c r="G15" s="40"/>
      <c r="H15" s="40"/>
      <c r="I15" s="40"/>
      <c r="J15" s="40"/>
      <c r="K15" s="40"/>
      <c r="L15" s="40"/>
    </row>
    <row r="16" spans="1:12" s="1" customFormat="1" ht="9.75" customHeight="1">
      <c r="A16" s="76"/>
      <c r="B16" s="76"/>
      <c r="C16" s="120" t="s">
        <v>16</v>
      </c>
      <c r="D16" s="119"/>
      <c r="E16" s="78"/>
      <c r="F16" s="22">
        <v>18351</v>
      </c>
      <c r="G16" s="23">
        <v>4333</v>
      </c>
      <c r="H16" s="23">
        <v>5280</v>
      </c>
      <c r="I16" s="23">
        <v>8738</v>
      </c>
      <c r="J16" s="58" t="s">
        <v>60</v>
      </c>
      <c r="K16" s="58" t="s">
        <v>60</v>
      </c>
      <c r="L16" s="58" t="s">
        <v>60</v>
      </c>
    </row>
    <row r="17" spans="1:12" s="1" customFormat="1" ht="9.75" customHeight="1">
      <c r="A17" s="76"/>
      <c r="B17" s="76"/>
      <c r="C17" s="76"/>
      <c r="D17" s="80" t="s">
        <v>25</v>
      </c>
      <c r="E17" s="78"/>
      <c r="F17" s="22">
        <v>69</v>
      </c>
      <c r="G17" s="23">
        <v>11</v>
      </c>
      <c r="H17" s="58" t="s">
        <v>60</v>
      </c>
      <c r="I17" s="23">
        <v>58</v>
      </c>
      <c r="J17" s="58" t="s">
        <v>60</v>
      </c>
      <c r="K17" s="58" t="s">
        <v>60</v>
      </c>
      <c r="L17" s="58" t="s">
        <v>60</v>
      </c>
    </row>
    <row r="18" spans="1:12" s="1" customFormat="1" ht="9.75" customHeight="1">
      <c r="A18" s="76"/>
      <c r="B18" s="76"/>
      <c r="C18" s="76"/>
      <c r="D18" s="80" t="s">
        <v>13</v>
      </c>
      <c r="E18" s="78"/>
      <c r="F18" s="22">
        <v>16747</v>
      </c>
      <c r="G18" s="23">
        <v>3769</v>
      </c>
      <c r="H18" s="23">
        <v>4886</v>
      </c>
      <c r="I18" s="23">
        <v>8092</v>
      </c>
      <c r="J18" s="58" t="s">
        <v>60</v>
      </c>
      <c r="K18" s="58" t="s">
        <v>60</v>
      </c>
      <c r="L18" s="58" t="s">
        <v>60</v>
      </c>
    </row>
    <row r="19" spans="1:12" s="1" customFormat="1" ht="9.75" customHeight="1">
      <c r="A19" s="76"/>
      <c r="B19" s="76"/>
      <c r="C19" s="76"/>
      <c r="D19" s="80" t="s">
        <v>14</v>
      </c>
      <c r="E19" s="78"/>
      <c r="F19" s="22">
        <v>1535</v>
      </c>
      <c r="G19" s="23">
        <v>553</v>
      </c>
      <c r="H19" s="23">
        <v>394</v>
      </c>
      <c r="I19" s="23">
        <v>588</v>
      </c>
      <c r="J19" s="58" t="s">
        <v>60</v>
      </c>
      <c r="K19" s="58" t="s">
        <v>60</v>
      </c>
      <c r="L19" s="58" t="s">
        <v>60</v>
      </c>
    </row>
    <row r="20" spans="1:12" s="1" customFormat="1" ht="9.75" customHeight="1">
      <c r="A20" s="76"/>
      <c r="B20" s="118" t="s">
        <v>17</v>
      </c>
      <c r="C20" s="119"/>
      <c r="D20" s="119"/>
      <c r="E20" s="78"/>
      <c r="F20" s="22"/>
      <c r="G20" s="40"/>
      <c r="H20" s="40"/>
      <c r="I20" s="40"/>
      <c r="J20" s="40"/>
      <c r="K20" s="40"/>
      <c r="L20" s="40"/>
    </row>
    <row r="21" spans="1:12" s="1" customFormat="1" ht="9.75" customHeight="1">
      <c r="A21" s="76"/>
      <c r="B21" s="76"/>
      <c r="C21" s="120" t="s">
        <v>18</v>
      </c>
      <c r="D21" s="119"/>
      <c r="E21" s="78"/>
      <c r="F21" s="22">
        <v>2656032</v>
      </c>
      <c r="G21" s="23">
        <v>1522326</v>
      </c>
      <c r="H21" s="23">
        <v>795910</v>
      </c>
      <c r="I21" s="23">
        <v>224303</v>
      </c>
      <c r="J21" s="23">
        <v>56732</v>
      </c>
      <c r="K21" s="23">
        <v>55273</v>
      </c>
      <c r="L21" s="23">
        <v>1488</v>
      </c>
    </row>
    <row r="22" spans="1:12" s="1" customFormat="1" ht="9.75" customHeight="1">
      <c r="A22" s="76"/>
      <c r="B22" s="76"/>
      <c r="C22" s="120" t="s">
        <v>19</v>
      </c>
      <c r="D22" s="119"/>
      <c r="E22" s="78"/>
      <c r="F22" s="22">
        <v>403945</v>
      </c>
      <c r="G22" s="23">
        <v>239058</v>
      </c>
      <c r="H22" s="23">
        <v>126007</v>
      </c>
      <c r="I22" s="23">
        <v>33367</v>
      </c>
      <c r="J22" s="23">
        <v>5513</v>
      </c>
      <c r="K22" s="58" t="s">
        <v>60</v>
      </c>
      <c r="L22" s="58" t="s">
        <v>60</v>
      </c>
    </row>
    <row r="23" spans="1:12" s="1" customFormat="1" ht="9.75" customHeight="1">
      <c r="A23" s="76"/>
      <c r="B23" s="76"/>
      <c r="C23" s="120" t="s">
        <v>26</v>
      </c>
      <c r="D23" s="119"/>
      <c r="E23" s="78"/>
      <c r="F23" s="22">
        <v>2870</v>
      </c>
      <c r="G23" s="58" t="s">
        <v>60</v>
      </c>
      <c r="H23" s="58" t="s">
        <v>60</v>
      </c>
      <c r="I23" s="58" t="s">
        <v>60</v>
      </c>
      <c r="J23" s="23">
        <v>2870</v>
      </c>
      <c r="K23" s="58" t="s">
        <v>60</v>
      </c>
      <c r="L23" s="58" t="s">
        <v>60</v>
      </c>
    </row>
    <row r="24" spans="1:12" s="1" customFormat="1" ht="9.75" customHeight="1">
      <c r="A24" s="76"/>
      <c r="B24" s="76"/>
      <c r="C24" s="121" t="s">
        <v>15</v>
      </c>
      <c r="D24" s="121"/>
      <c r="E24" s="78"/>
      <c r="F24" s="22"/>
      <c r="G24" s="40"/>
      <c r="H24" s="40"/>
      <c r="I24" s="40"/>
      <c r="J24" s="40"/>
      <c r="K24" s="40"/>
      <c r="L24" s="40"/>
    </row>
    <row r="25" spans="1:12" s="1" customFormat="1" ht="9.75" customHeight="1">
      <c r="A25" s="76"/>
      <c r="B25" s="76"/>
      <c r="C25" s="120" t="s">
        <v>18</v>
      </c>
      <c r="D25" s="119"/>
      <c r="E25" s="78"/>
      <c r="F25" s="22">
        <v>13361</v>
      </c>
      <c r="G25" s="23">
        <v>2835</v>
      </c>
      <c r="H25" s="23">
        <v>3295</v>
      </c>
      <c r="I25" s="23">
        <v>7231</v>
      </c>
      <c r="J25" s="58" t="s">
        <v>60</v>
      </c>
      <c r="K25" s="58" t="s">
        <v>60</v>
      </c>
      <c r="L25" s="58" t="s">
        <v>60</v>
      </c>
    </row>
    <row r="26" spans="1:12" s="1" customFormat="1" ht="9.75" customHeight="1">
      <c r="A26" s="76"/>
      <c r="B26" s="76"/>
      <c r="C26" s="120" t="s">
        <v>19</v>
      </c>
      <c r="D26" s="119"/>
      <c r="E26" s="78"/>
      <c r="F26" s="22">
        <v>2543</v>
      </c>
      <c r="G26" s="23">
        <v>415</v>
      </c>
      <c r="H26" s="23">
        <v>621</v>
      </c>
      <c r="I26" s="23">
        <v>1507</v>
      </c>
      <c r="J26" s="58" t="s">
        <v>60</v>
      </c>
      <c r="K26" s="58" t="s">
        <v>60</v>
      </c>
      <c r="L26" s="58" t="s">
        <v>60</v>
      </c>
    </row>
    <row r="27" spans="1:12" s="1" customFormat="1" ht="9.75" customHeight="1">
      <c r="A27" s="76"/>
      <c r="B27" s="76"/>
      <c r="C27" s="120" t="s">
        <v>20</v>
      </c>
      <c r="D27" s="119"/>
      <c r="E27" s="78"/>
      <c r="F27" s="22">
        <v>2447</v>
      </c>
      <c r="G27" s="23">
        <v>1083</v>
      </c>
      <c r="H27" s="23">
        <v>1364</v>
      </c>
      <c r="I27" s="58" t="s">
        <v>60</v>
      </c>
      <c r="J27" s="58" t="s">
        <v>60</v>
      </c>
      <c r="K27" s="58" t="s">
        <v>60</v>
      </c>
      <c r="L27" s="58" t="s">
        <v>60</v>
      </c>
    </row>
    <row r="28" spans="1:12" s="1" customFormat="1" ht="9.75" customHeight="1">
      <c r="A28" s="76"/>
      <c r="B28" s="76"/>
      <c r="C28" s="76"/>
      <c r="D28" s="81"/>
      <c r="E28" s="81"/>
      <c r="F28" s="22"/>
      <c r="G28" s="82"/>
      <c r="H28" s="116" t="s">
        <v>30</v>
      </c>
      <c r="I28" s="116"/>
      <c r="J28" s="116"/>
      <c r="K28" s="82"/>
      <c r="L28" s="40"/>
    </row>
    <row r="29" spans="1:12" s="5" customFormat="1" ht="9.75" customHeight="1">
      <c r="A29" s="83"/>
      <c r="B29" s="116" t="s">
        <v>1</v>
      </c>
      <c r="C29" s="124"/>
      <c r="D29" s="124"/>
      <c r="E29" s="75"/>
      <c r="F29" s="37">
        <v>5444126</v>
      </c>
      <c r="G29" s="38">
        <v>2935557</v>
      </c>
      <c r="H29" s="38">
        <v>1906402</v>
      </c>
      <c r="I29" s="38">
        <v>390435</v>
      </c>
      <c r="J29" s="38">
        <v>97523</v>
      </c>
      <c r="K29" s="38">
        <v>114209</v>
      </c>
      <c r="L29" s="59" t="s">
        <v>60</v>
      </c>
    </row>
    <row r="30" spans="1:12" s="1" customFormat="1" ht="9.75" customHeight="1">
      <c r="A30" s="76"/>
      <c r="B30" s="76"/>
      <c r="C30" s="120" t="s">
        <v>21</v>
      </c>
      <c r="D30" s="119"/>
      <c r="E30" s="78"/>
      <c r="F30" s="22">
        <v>2737122</v>
      </c>
      <c r="G30" s="23">
        <v>1459840</v>
      </c>
      <c r="H30" s="23">
        <v>1010075</v>
      </c>
      <c r="I30" s="23">
        <v>188129</v>
      </c>
      <c r="J30" s="23">
        <v>32965</v>
      </c>
      <c r="K30" s="23">
        <v>46113</v>
      </c>
      <c r="L30" s="58" t="s">
        <v>60</v>
      </c>
    </row>
    <row r="31" spans="1:12" s="1" customFormat="1" ht="9.75" customHeight="1">
      <c r="A31" s="76"/>
      <c r="B31" s="76"/>
      <c r="C31" s="120" t="s">
        <v>27</v>
      </c>
      <c r="D31" s="119"/>
      <c r="E31" s="78"/>
      <c r="F31" s="22">
        <v>2707004</v>
      </c>
      <c r="G31" s="23">
        <v>1475717</v>
      </c>
      <c r="H31" s="23">
        <v>896327</v>
      </c>
      <c r="I31" s="23">
        <v>202306</v>
      </c>
      <c r="J31" s="23">
        <v>64558</v>
      </c>
      <c r="K31" s="23">
        <v>68096</v>
      </c>
      <c r="L31" s="58" t="s">
        <v>60</v>
      </c>
    </row>
    <row r="32" spans="1:12" s="1" customFormat="1" ht="9.75" customHeight="1">
      <c r="A32" s="76"/>
      <c r="B32" s="76"/>
      <c r="C32" s="121" t="s">
        <v>15</v>
      </c>
      <c r="D32" s="121"/>
      <c r="E32" s="78"/>
      <c r="F32" s="22"/>
      <c r="G32" s="40"/>
      <c r="H32" s="40"/>
      <c r="I32" s="40"/>
      <c r="J32" s="40"/>
      <c r="K32" s="40"/>
      <c r="L32" s="40"/>
    </row>
    <row r="33" spans="1:12" s="1" customFormat="1" ht="9.75" customHeight="1">
      <c r="A33" s="76"/>
      <c r="B33" s="76"/>
      <c r="C33" s="120" t="s">
        <v>16</v>
      </c>
      <c r="D33" s="119"/>
      <c r="E33" s="78"/>
      <c r="F33" s="22">
        <v>89652</v>
      </c>
      <c r="G33" s="23">
        <v>33141</v>
      </c>
      <c r="H33" s="23">
        <v>16528</v>
      </c>
      <c r="I33" s="23">
        <v>39983</v>
      </c>
      <c r="J33" s="58" t="s">
        <v>60</v>
      </c>
      <c r="K33" s="58" t="s">
        <v>60</v>
      </c>
      <c r="L33" s="58" t="s">
        <v>60</v>
      </c>
    </row>
    <row r="34" spans="1:12" s="1" customFormat="1" ht="9.75" customHeight="1">
      <c r="A34" s="76"/>
      <c r="B34" s="76"/>
      <c r="C34" s="76"/>
      <c r="D34" s="77" t="s">
        <v>21</v>
      </c>
      <c r="E34" s="78"/>
      <c r="F34" s="22">
        <v>27615</v>
      </c>
      <c r="G34" s="23">
        <v>4621</v>
      </c>
      <c r="H34" s="23">
        <v>1840</v>
      </c>
      <c r="I34" s="23">
        <v>21154</v>
      </c>
      <c r="J34" s="58" t="s">
        <v>60</v>
      </c>
      <c r="K34" s="58" t="s">
        <v>60</v>
      </c>
      <c r="L34" s="58" t="s">
        <v>60</v>
      </c>
    </row>
    <row r="35" spans="1:12" s="1" customFormat="1" ht="10.5" customHeight="1">
      <c r="A35" s="84"/>
      <c r="B35" s="84"/>
      <c r="C35" s="84"/>
      <c r="D35" s="85" t="s">
        <v>22</v>
      </c>
      <c r="E35" s="86"/>
      <c r="F35" s="24">
        <v>62037</v>
      </c>
      <c r="G35" s="25">
        <v>28520</v>
      </c>
      <c r="H35" s="25">
        <v>14688</v>
      </c>
      <c r="I35" s="25">
        <v>18829</v>
      </c>
      <c r="J35" s="60" t="s">
        <v>60</v>
      </c>
      <c r="K35" s="60" t="s">
        <v>60</v>
      </c>
      <c r="L35" s="60" t="s">
        <v>60</v>
      </c>
    </row>
    <row r="36" spans="1:12" ht="11.25" customHeight="1">
      <c r="A36" s="65"/>
      <c r="B36" s="130" t="s">
        <v>23</v>
      </c>
      <c r="C36" s="130"/>
      <c r="D36" s="130"/>
      <c r="E36" s="130"/>
      <c r="F36" s="130"/>
      <c r="G36" s="65"/>
      <c r="H36" s="65"/>
      <c r="I36" s="65"/>
      <c r="J36" s="65"/>
      <c r="K36" s="65"/>
      <c r="L36" s="65"/>
    </row>
    <row r="37" spans="1:12" ht="10.5">
      <c r="A37" s="18"/>
      <c r="B37" s="18"/>
      <c r="C37" s="18"/>
      <c r="D37" s="18"/>
      <c r="E37" s="18"/>
      <c r="F37" s="18"/>
      <c r="G37" s="49"/>
      <c r="H37" s="49"/>
      <c r="I37" s="49"/>
      <c r="J37" s="49"/>
      <c r="K37" s="49"/>
      <c r="L37" s="49"/>
    </row>
    <row r="38" spans="7:12" ht="10.5">
      <c r="G38" s="50"/>
      <c r="H38" s="50"/>
      <c r="I38" s="50"/>
      <c r="J38" s="50"/>
      <c r="K38" s="50"/>
      <c r="L38" s="50"/>
    </row>
  </sheetData>
  <sheetProtection/>
  <mergeCells count="29">
    <mergeCell ref="B36:F36"/>
    <mergeCell ref="C12:D12"/>
    <mergeCell ref="C13:D13"/>
    <mergeCell ref="C31:D31"/>
    <mergeCell ref="C15:D15"/>
    <mergeCell ref="C16:D16"/>
    <mergeCell ref="C32:D32"/>
    <mergeCell ref="C24:D24"/>
    <mergeCell ref="C23:D23"/>
    <mergeCell ref="B7:F7"/>
    <mergeCell ref="B9:D9"/>
    <mergeCell ref="C14:D14"/>
    <mergeCell ref="C30:D30"/>
    <mergeCell ref="B10:D10"/>
    <mergeCell ref="A3:L3"/>
    <mergeCell ref="C27:D27"/>
    <mergeCell ref="B11:D11"/>
    <mergeCell ref="B8:D8"/>
    <mergeCell ref="B20:D20"/>
    <mergeCell ref="A5:L5"/>
    <mergeCell ref="A6:L6"/>
    <mergeCell ref="C33:D33"/>
    <mergeCell ref="B29:D29"/>
    <mergeCell ref="H9:J9"/>
    <mergeCell ref="H28:J28"/>
    <mergeCell ref="C21:D21"/>
    <mergeCell ref="C22:D22"/>
    <mergeCell ref="C25:D25"/>
    <mergeCell ref="C26:D26"/>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B1" sqref="B1"/>
    </sheetView>
  </sheetViews>
  <sheetFormatPr defaultColWidth="9.140625" defaultRowHeight="12"/>
  <cols>
    <col min="1" max="1" width="1.8515625" style="34" customWidth="1"/>
    <col min="2" max="3" width="3.8515625" style="34" customWidth="1"/>
    <col min="4" max="4" width="23.00390625" style="34" customWidth="1"/>
    <col min="5" max="5" width="0.9921875" style="34" customWidth="1"/>
    <col min="6" max="6" width="15.421875" style="34" customWidth="1"/>
    <col min="7" max="7" width="13.421875" style="34" customWidth="1"/>
    <col min="8" max="8" width="13.28125" style="34" customWidth="1"/>
    <col min="9" max="9" width="13.7109375" style="34" customWidth="1"/>
    <col min="10" max="10" width="15.00390625" style="34" customWidth="1"/>
    <col min="11" max="11" width="13.421875" style="34" customWidth="1"/>
    <col min="12" max="12" width="13.7109375" style="34" customWidth="1"/>
    <col min="13" max="16384" width="9.28125" style="34" customWidth="1"/>
  </cols>
  <sheetData>
    <row r="1" spans="1:12" s="1" customFormat="1" ht="12.75" customHeight="1">
      <c r="A1" s="61"/>
      <c r="B1" s="61"/>
      <c r="C1" s="61"/>
      <c r="D1" s="61"/>
      <c r="E1" s="61"/>
      <c r="F1" s="61"/>
      <c r="G1" s="61"/>
      <c r="H1" s="61"/>
      <c r="I1" s="61"/>
      <c r="J1" s="61"/>
      <c r="K1" s="61"/>
      <c r="L1" s="87" t="s">
        <v>58</v>
      </c>
    </row>
    <row r="2" spans="1:12" s="1" customFormat="1" ht="9.75" customHeight="1">
      <c r="A2" s="61"/>
      <c r="B2" s="61"/>
      <c r="C2" s="61"/>
      <c r="D2" s="61"/>
      <c r="E2" s="61"/>
      <c r="F2" s="61"/>
      <c r="G2" s="61"/>
      <c r="H2" s="61"/>
      <c r="I2" s="61"/>
      <c r="J2" s="61"/>
      <c r="K2" s="61"/>
      <c r="L2" s="61"/>
    </row>
    <row r="3" spans="1:12" s="1" customFormat="1" ht="16.5" customHeight="1">
      <c r="A3" s="108" t="s">
        <v>59</v>
      </c>
      <c r="B3" s="108"/>
      <c r="C3" s="108"/>
      <c r="D3" s="108"/>
      <c r="E3" s="108"/>
      <c r="F3" s="108"/>
      <c r="G3" s="108"/>
      <c r="H3" s="108"/>
      <c r="I3" s="108"/>
      <c r="J3" s="108"/>
      <c r="K3" s="108"/>
      <c r="L3" s="108"/>
    </row>
    <row r="4" spans="1:12" ht="6.75" customHeight="1">
      <c r="A4" s="88"/>
      <c r="B4" s="88"/>
      <c r="C4" s="88"/>
      <c r="D4" s="88"/>
      <c r="E4" s="88"/>
      <c r="F4" s="88"/>
      <c r="G4" s="88"/>
      <c r="H4" s="88"/>
      <c r="I4" s="88"/>
      <c r="J4" s="88"/>
      <c r="K4" s="88"/>
      <c r="L4" s="88"/>
    </row>
    <row r="5" spans="1:12" ht="11.25" customHeight="1">
      <c r="A5" s="131" t="s">
        <v>61</v>
      </c>
      <c r="B5" s="131"/>
      <c r="C5" s="131"/>
      <c r="D5" s="131"/>
      <c r="E5" s="131"/>
      <c r="F5" s="131"/>
      <c r="G5" s="131"/>
      <c r="H5" s="131"/>
      <c r="I5" s="131"/>
      <c r="J5" s="131"/>
      <c r="K5" s="131"/>
      <c r="L5" s="131"/>
    </row>
    <row r="6" spans="1:12" ht="11.25" customHeight="1">
      <c r="A6" s="127" t="s">
        <v>78</v>
      </c>
      <c r="B6" s="132"/>
      <c r="C6" s="132"/>
      <c r="D6" s="132"/>
      <c r="E6" s="132"/>
      <c r="F6" s="132"/>
      <c r="G6" s="132"/>
      <c r="H6" s="132"/>
      <c r="I6" s="132"/>
      <c r="J6" s="132"/>
      <c r="K6" s="132"/>
      <c r="L6" s="132"/>
    </row>
    <row r="7" spans="1:12" ht="11.25" customHeight="1">
      <c r="A7" s="89"/>
      <c r="B7" s="133" t="s">
        <v>62</v>
      </c>
      <c r="C7" s="133"/>
      <c r="D7" s="133"/>
      <c r="E7" s="133"/>
      <c r="F7" s="133"/>
      <c r="G7" s="89"/>
      <c r="H7" s="89"/>
      <c r="I7" s="89"/>
      <c r="J7" s="89"/>
      <c r="K7" s="89"/>
      <c r="L7" s="89"/>
    </row>
    <row r="8" spans="1:12" ht="15" customHeight="1">
      <c r="A8" s="90"/>
      <c r="B8" s="134" t="s">
        <v>0</v>
      </c>
      <c r="C8" s="135"/>
      <c r="D8" s="135"/>
      <c r="E8" s="91"/>
      <c r="F8" s="92" t="s">
        <v>63</v>
      </c>
      <c r="G8" s="93" t="s">
        <v>2</v>
      </c>
      <c r="H8" s="93" t="s">
        <v>3</v>
      </c>
      <c r="I8" s="93" t="s">
        <v>4</v>
      </c>
      <c r="J8" s="93" t="s">
        <v>50</v>
      </c>
      <c r="K8" s="93" t="s">
        <v>8</v>
      </c>
      <c r="L8" s="94" t="s">
        <v>9</v>
      </c>
    </row>
    <row r="9" spans="1:12" s="1" customFormat="1" ht="11.25" customHeight="1">
      <c r="A9" s="70"/>
      <c r="B9" s="112"/>
      <c r="C9" s="113"/>
      <c r="D9" s="113"/>
      <c r="E9" s="71"/>
      <c r="F9" s="72"/>
      <c r="G9" s="73"/>
      <c r="H9" s="125" t="s">
        <v>10</v>
      </c>
      <c r="I9" s="125"/>
      <c r="J9" s="125"/>
      <c r="K9" s="73"/>
      <c r="L9" s="73"/>
    </row>
    <row r="10" spans="1:12" s="5" customFormat="1" ht="9.75" customHeight="1">
      <c r="A10" s="74"/>
      <c r="B10" s="116" t="s">
        <v>1</v>
      </c>
      <c r="C10" s="117"/>
      <c r="D10" s="117"/>
      <c r="E10" s="75"/>
      <c r="F10" s="37">
        <f>SUM(G10:L10)</f>
        <v>3075180</v>
      </c>
      <c r="G10" s="38">
        <f aca="true" t="shared" si="0" ref="G10:L10">SUM(G12:G14)</f>
        <v>1756757</v>
      </c>
      <c r="H10" s="38">
        <f t="shared" si="0"/>
        <v>923969</v>
      </c>
      <c r="I10" s="38">
        <f t="shared" si="0"/>
        <v>272578</v>
      </c>
      <c r="J10" s="38">
        <f t="shared" si="0"/>
        <v>65115</v>
      </c>
      <c r="K10" s="38">
        <v>55273</v>
      </c>
      <c r="L10" s="38">
        <f t="shared" si="0"/>
        <v>1488</v>
      </c>
    </row>
    <row r="11" spans="1:12" s="1" customFormat="1" ht="9.75" customHeight="1">
      <c r="A11" s="76"/>
      <c r="B11" s="118" t="s">
        <v>11</v>
      </c>
      <c r="C11" s="119"/>
      <c r="D11" s="119"/>
      <c r="E11" s="78"/>
      <c r="F11" s="22"/>
      <c r="G11" s="79"/>
      <c r="H11" s="79"/>
      <c r="I11" s="40"/>
      <c r="J11" s="40"/>
      <c r="K11" s="40"/>
      <c r="L11" s="40"/>
    </row>
    <row r="12" spans="1:12" s="1" customFormat="1" ht="9.75" customHeight="1">
      <c r="A12" s="76"/>
      <c r="B12" s="76"/>
      <c r="C12" s="120" t="s">
        <v>12</v>
      </c>
      <c r="D12" s="119"/>
      <c r="E12" s="78"/>
      <c r="F12" s="22">
        <f>SUM(G12:L12)</f>
        <v>3067</v>
      </c>
      <c r="G12" s="23">
        <v>780</v>
      </c>
      <c r="H12" s="23">
        <v>491</v>
      </c>
      <c r="I12" s="23">
        <v>231</v>
      </c>
      <c r="J12" s="23">
        <v>96</v>
      </c>
      <c r="K12" s="23">
        <v>1469</v>
      </c>
      <c r="L12" s="58" t="s">
        <v>60</v>
      </c>
    </row>
    <row r="13" spans="1:12" s="1" customFormat="1" ht="9.75" customHeight="1">
      <c r="A13" s="76"/>
      <c r="B13" s="76"/>
      <c r="C13" s="120" t="s">
        <v>13</v>
      </c>
      <c r="D13" s="119"/>
      <c r="E13" s="78"/>
      <c r="F13" s="22">
        <f>SUM(G13:L13)</f>
        <v>2959344</v>
      </c>
      <c r="G13" s="23">
        <v>1701901</v>
      </c>
      <c r="H13" s="23">
        <v>879036</v>
      </c>
      <c r="I13" s="23">
        <v>268550</v>
      </c>
      <c r="J13" s="23">
        <v>62135</v>
      </c>
      <c r="K13" s="23">
        <v>46234</v>
      </c>
      <c r="L13" s="23">
        <v>1488</v>
      </c>
    </row>
    <row r="14" spans="1:12" s="1" customFormat="1" ht="9.75" customHeight="1">
      <c r="A14" s="76"/>
      <c r="B14" s="76"/>
      <c r="C14" s="120" t="s">
        <v>64</v>
      </c>
      <c r="D14" s="119"/>
      <c r="E14" s="78"/>
      <c r="F14" s="22">
        <f>SUM(G14:L14)</f>
        <v>112769</v>
      </c>
      <c r="G14" s="23">
        <v>54076</v>
      </c>
      <c r="H14" s="23">
        <v>44442</v>
      </c>
      <c r="I14" s="23">
        <v>3797</v>
      </c>
      <c r="J14" s="23">
        <v>2884</v>
      </c>
      <c r="K14" s="23">
        <v>7570</v>
      </c>
      <c r="L14" s="58" t="s">
        <v>60</v>
      </c>
    </row>
    <row r="15" spans="1:12" s="1" customFormat="1" ht="9.75" customHeight="1">
      <c r="A15" s="76"/>
      <c r="B15" s="76"/>
      <c r="C15" s="121" t="s">
        <v>15</v>
      </c>
      <c r="D15" s="121"/>
      <c r="E15" s="78"/>
      <c r="F15" s="22"/>
      <c r="G15" s="40"/>
      <c r="H15" s="40"/>
      <c r="I15" s="40"/>
      <c r="J15" s="40"/>
      <c r="K15" s="40"/>
      <c r="L15" s="40"/>
    </row>
    <row r="16" spans="1:12" s="1" customFormat="1" ht="9.75" customHeight="1">
      <c r="A16" s="76"/>
      <c r="B16" s="76"/>
      <c r="C16" s="120" t="s">
        <v>16</v>
      </c>
      <c r="D16" s="119"/>
      <c r="E16" s="78"/>
      <c r="F16" s="22">
        <f>SUM(G16:L16)</f>
        <v>18351</v>
      </c>
      <c r="G16" s="23">
        <f>SUM(G17:G19)</f>
        <v>4333</v>
      </c>
      <c r="H16" s="23">
        <f>SUM(H17:H19)</f>
        <v>5280</v>
      </c>
      <c r="I16" s="23">
        <f>SUM(I17:I19)</f>
        <v>8738</v>
      </c>
      <c r="J16" s="58" t="s">
        <v>60</v>
      </c>
      <c r="K16" s="58" t="s">
        <v>60</v>
      </c>
      <c r="L16" s="58" t="s">
        <v>60</v>
      </c>
    </row>
    <row r="17" spans="1:12" s="1" customFormat="1" ht="9.75" customHeight="1">
      <c r="A17" s="76"/>
      <c r="B17" s="76"/>
      <c r="C17" s="76"/>
      <c r="D17" s="80" t="s">
        <v>65</v>
      </c>
      <c r="E17" s="78"/>
      <c r="F17" s="22">
        <f>SUM(G17:L17)</f>
        <v>69</v>
      </c>
      <c r="G17" s="23">
        <v>11</v>
      </c>
      <c r="H17" s="58" t="s">
        <v>60</v>
      </c>
      <c r="I17" s="23">
        <v>58</v>
      </c>
      <c r="J17" s="58" t="s">
        <v>60</v>
      </c>
      <c r="K17" s="58" t="s">
        <v>60</v>
      </c>
      <c r="L17" s="58" t="s">
        <v>60</v>
      </c>
    </row>
    <row r="18" spans="1:12" s="1" customFormat="1" ht="9.75" customHeight="1">
      <c r="A18" s="76"/>
      <c r="B18" s="76"/>
      <c r="C18" s="76"/>
      <c r="D18" s="80" t="s">
        <v>13</v>
      </c>
      <c r="E18" s="78"/>
      <c r="F18" s="22">
        <f>SUM(G18:L18)</f>
        <v>16747</v>
      </c>
      <c r="G18" s="23">
        <v>3769</v>
      </c>
      <c r="H18" s="23">
        <v>4886</v>
      </c>
      <c r="I18" s="23">
        <v>8092</v>
      </c>
      <c r="J18" s="58" t="s">
        <v>60</v>
      </c>
      <c r="K18" s="58" t="s">
        <v>60</v>
      </c>
      <c r="L18" s="58" t="s">
        <v>60</v>
      </c>
    </row>
    <row r="19" spans="1:12" s="1" customFormat="1" ht="9.75" customHeight="1">
      <c r="A19" s="76"/>
      <c r="B19" s="76"/>
      <c r="C19" s="76"/>
      <c r="D19" s="80" t="s">
        <v>14</v>
      </c>
      <c r="E19" s="78"/>
      <c r="F19" s="22">
        <f>SUM(G19:L19)</f>
        <v>1535</v>
      </c>
      <c r="G19" s="23">
        <v>553</v>
      </c>
      <c r="H19" s="23">
        <v>394</v>
      </c>
      <c r="I19" s="23">
        <v>588</v>
      </c>
      <c r="J19" s="58" t="s">
        <v>60</v>
      </c>
      <c r="K19" s="58" t="s">
        <v>60</v>
      </c>
      <c r="L19" s="58" t="s">
        <v>60</v>
      </c>
    </row>
    <row r="20" spans="1:12" s="1" customFormat="1" ht="9.75" customHeight="1">
      <c r="A20" s="76"/>
      <c r="B20" s="118" t="s">
        <v>17</v>
      </c>
      <c r="C20" s="119"/>
      <c r="D20" s="119"/>
      <c r="E20" s="78"/>
      <c r="F20" s="22"/>
      <c r="G20" s="40"/>
      <c r="H20" s="40"/>
      <c r="I20" s="40"/>
      <c r="J20" s="40"/>
      <c r="K20" s="40"/>
      <c r="L20" s="40"/>
    </row>
    <row r="21" spans="1:12" s="1" customFormat="1" ht="9.75" customHeight="1">
      <c r="A21" s="76"/>
      <c r="B21" s="76"/>
      <c r="C21" s="120" t="s">
        <v>18</v>
      </c>
      <c r="D21" s="119"/>
      <c r="E21" s="78"/>
      <c r="F21" s="22">
        <f>SUM(G21:L21)</f>
        <v>2665986</v>
      </c>
      <c r="G21" s="23">
        <v>1517702</v>
      </c>
      <c r="H21" s="23">
        <v>798109</v>
      </c>
      <c r="I21" s="23">
        <v>236682</v>
      </c>
      <c r="J21" s="23">
        <v>56732</v>
      </c>
      <c r="K21" s="23">
        <v>55273</v>
      </c>
      <c r="L21" s="23">
        <v>1488</v>
      </c>
    </row>
    <row r="22" spans="1:12" s="1" customFormat="1" ht="9.75" customHeight="1">
      <c r="A22" s="76"/>
      <c r="B22" s="76"/>
      <c r="C22" s="120" t="s">
        <v>19</v>
      </c>
      <c r="D22" s="119"/>
      <c r="E22" s="78"/>
      <c r="F22" s="22">
        <f>SUM(G22:L22)</f>
        <v>406324</v>
      </c>
      <c r="G22" s="23">
        <v>239055</v>
      </c>
      <c r="H22" s="23">
        <v>125860</v>
      </c>
      <c r="I22" s="23">
        <v>35896</v>
      </c>
      <c r="J22" s="23">
        <v>5513</v>
      </c>
      <c r="K22" s="58" t="s">
        <v>60</v>
      </c>
      <c r="L22" s="58" t="s">
        <v>60</v>
      </c>
    </row>
    <row r="23" spans="1:12" s="1" customFormat="1" ht="9.75" customHeight="1">
      <c r="A23" s="76"/>
      <c r="B23" s="76"/>
      <c r="C23" s="120" t="s">
        <v>66</v>
      </c>
      <c r="D23" s="119"/>
      <c r="E23" s="78"/>
      <c r="F23" s="22">
        <f>SUM(G23:L23)</f>
        <v>2870</v>
      </c>
      <c r="G23" s="58" t="s">
        <v>60</v>
      </c>
      <c r="H23" s="58" t="s">
        <v>60</v>
      </c>
      <c r="I23" s="58" t="s">
        <v>60</v>
      </c>
      <c r="J23" s="23">
        <v>2870</v>
      </c>
      <c r="K23" s="58" t="s">
        <v>60</v>
      </c>
      <c r="L23" s="58" t="s">
        <v>60</v>
      </c>
    </row>
    <row r="24" spans="1:12" s="1" customFormat="1" ht="9.75" customHeight="1">
      <c r="A24" s="76"/>
      <c r="B24" s="76"/>
      <c r="C24" s="121" t="s">
        <v>15</v>
      </c>
      <c r="D24" s="121"/>
      <c r="E24" s="78"/>
      <c r="F24" s="22"/>
      <c r="G24" s="40"/>
      <c r="H24" s="40"/>
      <c r="I24" s="40"/>
      <c r="J24" s="40"/>
      <c r="K24" s="40"/>
      <c r="L24" s="40"/>
    </row>
    <row r="25" spans="1:12" s="1" customFormat="1" ht="9.75" customHeight="1">
      <c r="A25" s="76"/>
      <c r="B25" s="76"/>
      <c r="C25" s="120" t="s">
        <v>18</v>
      </c>
      <c r="D25" s="119"/>
      <c r="E25" s="78"/>
      <c r="F25" s="22">
        <f>SUM(G25:L25)</f>
        <v>13361</v>
      </c>
      <c r="G25" s="23">
        <v>2835</v>
      </c>
      <c r="H25" s="23">
        <v>3295</v>
      </c>
      <c r="I25" s="23">
        <v>7231</v>
      </c>
      <c r="J25" s="58" t="s">
        <v>60</v>
      </c>
      <c r="K25" s="58" t="s">
        <v>60</v>
      </c>
      <c r="L25" s="58" t="s">
        <v>60</v>
      </c>
    </row>
    <row r="26" spans="1:12" s="1" customFormat="1" ht="9.75" customHeight="1">
      <c r="A26" s="76"/>
      <c r="B26" s="76"/>
      <c r="C26" s="120" t="s">
        <v>19</v>
      </c>
      <c r="D26" s="119"/>
      <c r="E26" s="78"/>
      <c r="F26" s="22">
        <f>SUM(G26:L26)</f>
        <v>2543</v>
      </c>
      <c r="G26" s="23">
        <v>415</v>
      </c>
      <c r="H26" s="23">
        <v>621</v>
      </c>
      <c r="I26" s="23">
        <v>1507</v>
      </c>
      <c r="J26" s="58" t="s">
        <v>60</v>
      </c>
      <c r="K26" s="58" t="s">
        <v>60</v>
      </c>
      <c r="L26" s="58" t="s">
        <v>60</v>
      </c>
    </row>
    <row r="27" spans="1:12" s="1" customFormat="1" ht="9.75" customHeight="1">
      <c r="A27" s="76"/>
      <c r="B27" s="76"/>
      <c r="C27" s="120" t="s">
        <v>20</v>
      </c>
      <c r="D27" s="119"/>
      <c r="E27" s="78"/>
      <c r="F27" s="22">
        <f>SUM(G27:L27)</f>
        <v>2447</v>
      </c>
      <c r="G27" s="23">
        <v>1083</v>
      </c>
      <c r="H27" s="23">
        <v>1364</v>
      </c>
      <c r="I27" s="58" t="s">
        <v>60</v>
      </c>
      <c r="J27" s="58" t="s">
        <v>60</v>
      </c>
      <c r="K27" s="58" t="s">
        <v>60</v>
      </c>
      <c r="L27" s="58" t="s">
        <v>60</v>
      </c>
    </row>
    <row r="28" spans="1:12" s="1" customFormat="1" ht="9.75" customHeight="1">
      <c r="A28" s="76"/>
      <c r="B28" s="76"/>
      <c r="C28" s="76"/>
      <c r="D28" s="81"/>
      <c r="E28" s="81"/>
      <c r="F28" s="22"/>
      <c r="G28" s="82"/>
      <c r="H28" s="116" t="s">
        <v>30</v>
      </c>
      <c r="I28" s="116"/>
      <c r="J28" s="116"/>
      <c r="K28" s="82"/>
      <c r="L28" s="40"/>
    </row>
    <row r="29" spans="1:12" s="5" customFormat="1" ht="9.75" customHeight="1">
      <c r="A29" s="83"/>
      <c r="B29" s="116" t="s">
        <v>1</v>
      </c>
      <c r="C29" s="124"/>
      <c r="D29" s="124"/>
      <c r="E29" s="75"/>
      <c r="F29" s="37">
        <f>SUM(G29:L29)</f>
        <v>5499336</v>
      </c>
      <c r="G29" s="38">
        <f>SUM(G30:G31)</f>
        <v>2965986</v>
      </c>
      <c r="H29" s="38">
        <f>SUM(H30:H31)</f>
        <v>1906066</v>
      </c>
      <c r="I29" s="38">
        <f>SUM(I30:I31)</f>
        <v>415552</v>
      </c>
      <c r="J29" s="38">
        <f>SUM(J30:J31)</f>
        <v>97523</v>
      </c>
      <c r="K29" s="38">
        <v>114209</v>
      </c>
      <c r="L29" s="59" t="s">
        <v>60</v>
      </c>
    </row>
    <row r="30" spans="1:12" s="1" customFormat="1" ht="9.75" customHeight="1">
      <c r="A30" s="76"/>
      <c r="B30" s="76"/>
      <c r="C30" s="120" t="s">
        <v>21</v>
      </c>
      <c r="D30" s="119"/>
      <c r="E30" s="78"/>
      <c r="F30" s="22">
        <f>SUM(G30:L30)</f>
        <v>2759720</v>
      </c>
      <c r="G30" s="23">
        <v>1471669</v>
      </c>
      <c r="H30" s="23">
        <v>1010075</v>
      </c>
      <c r="I30" s="23">
        <v>198898</v>
      </c>
      <c r="J30" s="23">
        <v>32965</v>
      </c>
      <c r="K30" s="23">
        <v>46113</v>
      </c>
      <c r="L30" s="58" t="s">
        <v>60</v>
      </c>
    </row>
    <row r="31" spans="1:12" s="1" customFormat="1" ht="9.75" customHeight="1">
      <c r="A31" s="76"/>
      <c r="B31" s="76"/>
      <c r="C31" s="120" t="s">
        <v>67</v>
      </c>
      <c r="D31" s="119"/>
      <c r="E31" s="78"/>
      <c r="F31" s="22">
        <f>SUM(G31:L31)</f>
        <v>2739616</v>
      </c>
      <c r="G31" s="23">
        <v>1494317</v>
      </c>
      <c r="H31" s="23">
        <v>895991</v>
      </c>
      <c r="I31" s="23">
        <v>216654</v>
      </c>
      <c r="J31" s="23">
        <v>64558</v>
      </c>
      <c r="K31" s="23">
        <v>68096</v>
      </c>
      <c r="L31" s="58" t="s">
        <v>60</v>
      </c>
    </row>
    <row r="32" spans="1:12" s="1" customFormat="1" ht="9.75" customHeight="1">
      <c r="A32" s="76"/>
      <c r="B32" s="76"/>
      <c r="C32" s="121" t="s">
        <v>15</v>
      </c>
      <c r="D32" s="121"/>
      <c r="E32" s="78"/>
      <c r="F32" s="22"/>
      <c r="G32" s="40"/>
      <c r="H32" s="40"/>
      <c r="I32" s="40"/>
      <c r="J32" s="40"/>
      <c r="K32" s="40"/>
      <c r="L32" s="40"/>
    </row>
    <row r="33" spans="1:12" s="1" customFormat="1" ht="9.75" customHeight="1">
      <c r="A33" s="76"/>
      <c r="B33" s="76"/>
      <c r="C33" s="120" t="s">
        <v>16</v>
      </c>
      <c r="D33" s="119"/>
      <c r="E33" s="78"/>
      <c r="F33" s="22">
        <f>SUM(G33:L33)</f>
        <v>89652</v>
      </c>
      <c r="G33" s="23">
        <f>SUM(G34:G35)</f>
        <v>33141</v>
      </c>
      <c r="H33" s="23">
        <f>SUM(H34:H35)</f>
        <v>16528</v>
      </c>
      <c r="I33" s="23">
        <f>SUM(I34:I35)</f>
        <v>39983</v>
      </c>
      <c r="J33" s="58" t="s">
        <v>60</v>
      </c>
      <c r="K33" s="58" t="s">
        <v>60</v>
      </c>
      <c r="L33" s="58" t="s">
        <v>60</v>
      </c>
    </row>
    <row r="34" spans="1:12" s="1" customFormat="1" ht="9.75" customHeight="1">
      <c r="A34" s="76"/>
      <c r="B34" s="76"/>
      <c r="C34" s="76"/>
      <c r="D34" s="77" t="s">
        <v>21</v>
      </c>
      <c r="E34" s="78"/>
      <c r="F34" s="22">
        <f>SUM(G34:L34)</f>
        <v>27615</v>
      </c>
      <c r="G34" s="23">
        <v>4621</v>
      </c>
      <c r="H34" s="23">
        <v>1840</v>
      </c>
      <c r="I34" s="23">
        <v>21154</v>
      </c>
      <c r="J34" s="58" t="s">
        <v>60</v>
      </c>
      <c r="K34" s="58" t="s">
        <v>60</v>
      </c>
      <c r="L34" s="58" t="s">
        <v>60</v>
      </c>
    </row>
    <row r="35" spans="1:12" s="1" customFormat="1" ht="10.5" customHeight="1">
      <c r="A35" s="84"/>
      <c r="B35" s="84"/>
      <c r="C35" s="84"/>
      <c r="D35" s="85" t="s">
        <v>22</v>
      </c>
      <c r="E35" s="86"/>
      <c r="F35" s="24">
        <f>SUM(G35:L35)</f>
        <v>62037</v>
      </c>
      <c r="G35" s="25">
        <v>28520</v>
      </c>
      <c r="H35" s="25">
        <v>14688</v>
      </c>
      <c r="I35" s="25">
        <v>18829</v>
      </c>
      <c r="J35" s="60" t="s">
        <v>60</v>
      </c>
      <c r="K35" s="60" t="s">
        <v>60</v>
      </c>
      <c r="L35" s="60" t="s">
        <v>60</v>
      </c>
    </row>
    <row r="36" spans="1:12" ht="11.25" customHeight="1">
      <c r="A36" s="90"/>
      <c r="B36" s="136" t="s">
        <v>68</v>
      </c>
      <c r="C36" s="136"/>
      <c r="D36" s="136"/>
      <c r="E36" s="136"/>
      <c r="F36" s="136"/>
      <c r="G36" s="90"/>
      <c r="H36" s="90"/>
      <c r="I36" s="90"/>
      <c r="J36" s="90"/>
      <c r="K36" s="90"/>
      <c r="L36" s="90"/>
    </row>
    <row r="37" spans="1:12" ht="10.5">
      <c r="A37" s="95"/>
      <c r="B37" s="95"/>
      <c r="C37" s="95"/>
      <c r="D37" s="95"/>
      <c r="E37" s="95"/>
      <c r="F37" s="95"/>
      <c r="G37" s="96"/>
      <c r="H37" s="96"/>
      <c r="I37" s="96"/>
      <c r="J37" s="96"/>
      <c r="K37" s="96"/>
      <c r="L37" s="96"/>
    </row>
    <row r="38" spans="7:12" ht="10.5">
      <c r="G38" s="97"/>
      <c r="H38" s="97"/>
      <c r="I38" s="97"/>
      <c r="J38" s="97"/>
      <c r="K38" s="97"/>
      <c r="L38" s="97"/>
    </row>
  </sheetData>
  <sheetProtection/>
  <mergeCells count="29">
    <mergeCell ref="B36:F36"/>
    <mergeCell ref="C33:D33"/>
    <mergeCell ref="B29:D29"/>
    <mergeCell ref="H9:J9"/>
    <mergeCell ref="H28:J28"/>
    <mergeCell ref="C21:D21"/>
    <mergeCell ref="C22:D22"/>
    <mergeCell ref="C25:D25"/>
    <mergeCell ref="C26:D26"/>
    <mergeCell ref="C30:D30"/>
    <mergeCell ref="A3:L3"/>
    <mergeCell ref="C27:D27"/>
    <mergeCell ref="B11:D11"/>
    <mergeCell ref="C32:D32"/>
    <mergeCell ref="B8:D8"/>
    <mergeCell ref="B20:D20"/>
    <mergeCell ref="C24:D24"/>
    <mergeCell ref="C23:D23"/>
    <mergeCell ref="C12:D12"/>
    <mergeCell ref="C13:D13"/>
    <mergeCell ref="A5:L5"/>
    <mergeCell ref="A6:L6"/>
    <mergeCell ref="C31:D31"/>
    <mergeCell ref="C15:D15"/>
    <mergeCell ref="C16:D16"/>
    <mergeCell ref="B7:F7"/>
    <mergeCell ref="B9:D9"/>
    <mergeCell ref="C14:D14"/>
    <mergeCell ref="B10:D10"/>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2019-03-15T04:24:48Z</dcterms:created>
  <dcterms:modified xsi:type="dcterms:W3CDTF">2020-03-25T04:57:23Z</dcterms:modified>
  <cp:category/>
  <cp:version/>
  <cp:contentType/>
  <cp:contentStatus/>
</cp:coreProperties>
</file>