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9D4F75FA-4ADC-433C-AE38-9A86B58A034B}" xr6:coauthVersionLast="47" xr6:coauthVersionMax="47" xr10:uidLastSave="{00000000-0000-0000-0000-000000000000}"/>
  <bookViews>
    <workbookView xWindow="-120" yWindow="-120" windowWidth="20730" windowHeight="11160" tabRatio="845" xr2:uid="{00000000-000D-0000-FFFF-FFFF00000000}"/>
  </bookViews>
  <sheets>
    <sheet name="④評定結果一覧表（公表用）" sheetId="10" r:id="rId1"/>
  </sheets>
  <externalReferences>
    <externalReference r:id="rId2"/>
  </externalReferences>
  <definedNames>
    <definedName name="_xlnm.Print_Area" localSheetId="0">'④評定結果一覧表（公表用）'!$A$1:$G$61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0" l="1"/>
  <c r="F27" i="10"/>
  <c r="E27" i="10"/>
  <c r="D27" i="10"/>
  <c r="C27" i="10"/>
  <c r="B27" i="10"/>
  <c r="A27" i="10"/>
  <c r="G29" i="10" l="1"/>
  <c r="F29" i="10"/>
  <c r="E29" i="10"/>
  <c r="D29" i="10"/>
  <c r="C29" i="10"/>
  <c r="B29" i="10"/>
  <c r="A29" i="10"/>
  <c r="G28" i="10"/>
  <c r="F28" i="10"/>
  <c r="E28" i="10"/>
  <c r="D28" i="10"/>
  <c r="C28" i="10"/>
  <c r="B28" i="10"/>
  <c r="A28" i="10"/>
  <c r="G26" i="10"/>
  <c r="F26" i="10"/>
  <c r="E26" i="10"/>
  <c r="D26" i="10"/>
  <c r="C26" i="10"/>
  <c r="B26" i="10"/>
  <c r="A26" i="10"/>
  <c r="G25" i="10"/>
  <c r="F25" i="10"/>
  <c r="E25" i="10"/>
  <c r="D25" i="10"/>
  <c r="C25" i="10"/>
  <c r="B25" i="10"/>
  <c r="A25" i="10"/>
  <c r="G24" i="10"/>
  <c r="F24" i="10"/>
  <c r="E24" i="10"/>
  <c r="D24" i="10"/>
  <c r="C24" i="10"/>
  <c r="B24" i="10"/>
  <c r="A24" i="10"/>
  <c r="G23" i="10"/>
  <c r="F23" i="10"/>
  <c r="E23" i="10"/>
  <c r="D23" i="10"/>
  <c r="C23" i="10"/>
  <c r="B23" i="10"/>
  <c r="A23" i="10"/>
  <c r="G22" i="10"/>
  <c r="F22" i="10"/>
  <c r="E22" i="10"/>
  <c r="D22" i="10"/>
  <c r="C22" i="10"/>
  <c r="B22" i="10"/>
  <c r="A22" i="10"/>
  <c r="G21" i="10"/>
  <c r="F21" i="10"/>
  <c r="E21" i="10"/>
  <c r="D21" i="10"/>
  <c r="C21" i="10"/>
  <c r="B21" i="10"/>
  <c r="A21" i="10"/>
  <c r="G20" i="10"/>
  <c r="F20" i="10"/>
  <c r="E20" i="10"/>
  <c r="D20" i="10"/>
  <c r="C20" i="10"/>
  <c r="B20" i="10"/>
  <c r="A20" i="10"/>
  <c r="G19" i="10"/>
  <c r="F19" i="10"/>
  <c r="E19" i="10"/>
  <c r="D19" i="10"/>
  <c r="C19" i="10"/>
  <c r="B19" i="10"/>
  <c r="A19" i="10"/>
  <c r="G18" i="10"/>
  <c r="F18" i="10"/>
  <c r="E18" i="10"/>
  <c r="D18" i="10"/>
  <c r="C18" i="10"/>
  <c r="B18" i="10"/>
  <c r="A18" i="10"/>
  <c r="G17" i="10"/>
  <c r="F17" i="10"/>
  <c r="E17" i="10"/>
  <c r="D17" i="10"/>
  <c r="C17" i="10"/>
  <c r="B17" i="10"/>
  <c r="A17" i="10"/>
  <c r="G16" i="10"/>
  <c r="F16" i="10"/>
  <c r="E16" i="10"/>
  <c r="D16" i="10"/>
  <c r="C16" i="10"/>
  <c r="B16" i="10"/>
  <c r="A16" i="10"/>
  <c r="G15" i="10"/>
  <c r="F15" i="10"/>
  <c r="E15" i="10"/>
  <c r="D15" i="10"/>
  <c r="C15" i="10"/>
  <c r="B15" i="10"/>
  <c r="A15" i="10"/>
  <c r="G14" i="10"/>
  <c r="F14" i="10"/>
  <c r="E14" i="10"/>
  <c r="D14" i="10"/>
  <c r="C14" i="10"/>
  <c r="B14" i="10"/>
  <c r="A14" i="10"/>
  <c r="G13" i="10"/>
  <c r="F13" i="10"/>
  <c r="E13" i="10"/>
  <c r="D13" i="10"/>
  <c r="C13" i="10"/>
  <c r="B13" i="10"/>
  <c r="A13" i="10"/>
  <c r="G12" i="10"/>
  <c r="F12" i="10"/>
  <c r="E12" i="10"/>
  <c r="D12" i="10"/>
  <c r="C12" i="10"/>
  <c r="B12" i="10"/>
  <c r="A12" i="10"/>
  <c r="G11" i="10"/>
  <c r="F11" i="10"/>
  <c r="E11" i="10"/>
  <c r="D11" i="10"/>
  <c r="C11" i="10"/>
  <c r="B11" i="10"/>
  <c r="A11" i="10"/>
  <c r="G10" i="10"/>
  <c r="F10" i="10"/>
  <c r="E10" i="10"/>
  <c r="D10" i="10"/>
  <c r="C10" i="10"/>
  <c r="B10" i="10"/>
  <c r="A10" i="10"/>
  <c r="G9" i="10"/>
  <c r="F9" i="10"/>
  <c r="E9" i="10"/>
  <c r="D9" i="10"/>
  <c r="C9" i="10"/>
  <c r="B9" i="10"/>
  <c r="A9" i="10"/>
  <c r="G8" i="10"/>
  <c r="F8" i="10"/>
  <c r="E8" i="10"/>
  <c r="D8" i="10"/>
  <c r="C8" i="10"/>
  <c r="B8" i="10"/>
  <c r="A8" i="10"/>
  <c r="G7" i="10"/>
  <c r="F7" i="10"/>
  <c r="E7" i="10"/>
  <c r="D7" i="10"/>
  <c r="C7" i="10"/>
  <c r="B7" i="10"/>
  <c r="A7" i="10"/>
  <c r="G6" i="10"/>
  <c r="F6" i="10"/>
  <c r="E6" i="10"/>
  <c r="D6" i="10"/>
  <c r="C6" i="10"/>
  <c r="B6" i="10"/>
  <c r="A6" i="10"/>
  <c r="G5" i="10"/>
  <c r="F5" i="10"/>
  <c r="E5" i="10"/>
  <c r="D5" i="10"/>
  <c r="C5" i="10"/>
  <c r="B5" i="10"/>
</calcChain>
</file>

<file path=xl/sharedStrings.xml><?xml version="1.0" encoding="utf-8"?>
<sst xmlns="http://schemas.openxmlformats.org/spreadsheetml/2006/main" count="67" uniqueCount="51">
  <si>
    <t>No</t>
    <phoneticPr fontId="1"/>
  </si>
  <si>
    <t>工事名称</t>
    <rPh sb="0" eb="2">
      <t>コウジ</t>
    </rPh>
    <rPh sb="2" eb="4">
      <t>メイショウ</t>
    </rPh>
    <phoneticPr fontId="1"/>
  </si>
  <si>
    <t>備考</t>
    <rPh sb="0" eb="2">
      <t>ビコウ</t>
    </rPh>
    <phoneticPr fontId="1"/>
  </si>
  <si>
    <t>評定点</t>
    <rPh sb="0" eb="2">
      <t>ヒョウテイ</t>
    </rPh>
    <rPh sb="2" eb="3">
      <t>テン</t>
    </rPh>
    <phoneticPr fontId="1"/>
  </si>
  <si>
    <t>受注者名</t>
    <rPh sb="0" eb="2">
      <t>ジュチュウ</t>
    </rPh>
    <rPh sb="2" eb="3">
      <t>シャ</t>
    </rPh>
    <rPh sb="3" eb="4">
      <t>ナ</t>
    </rPh>
    <phoneticPr fontId="1"/>
  </si>
  <si>
    <t>契約番号</t>
    <rPh sb="0" eb="2">
      <t>ケイヤク</t>
    </rPh>
    <rPh sb="2" eb="4">
      <t>バンゴウ</t>
    </rPh>
    <phoneticPr fontId="1"/>
  </si>
  <si>
    <t>様式５</t>
    <rPh sb="0" eb="2">
      <t>ヨウシキ</t>
    </rPh>
    <phoneticPr fontId="1"/>
  </si>
  <si>
    <t xml:space="preserve">                          大阪市都市整備局総務部総務課工事検査グループ</t>
    <rPh sb="26" eb="29">
      <t>オオサカシ</t>
    </rPh>
    <rPh sb="29" eb="31">
      <t>トシ</t>
    </rPh>
    <rPh sb="31" eb="33">
      <t>セイビ</t>
    </rPh>
    <rPh sb="33" eb="34">
      <t>キョク</t>
    </rPh>
    <rPh sb="34" eb="36">
      <t>ソウム</t>
    </rPh>
    <rPh sb="36" eb="37">
      <t>ブ</t>
    </rPh>
    <rPh sb="37" eb="39">
      <t>ソウム</t>
    </rPh>
    <rPh sb="39" eb="40">
      <t>カ</t>
    </rPh>
    <rPh sb="40" eb="42">
      <t>コウジ</t>
    </rPh>
    <rPh sb="42" eb="44">
      <t>ケンサ</t>
    </rPh>
    <phoneticPr fontId="1"/>
  </si>
  <si>
    <t xml:space="preserve">                          お問い合わせ先</t>
    <rPh sb="27" eb="28">
      <t>ト</t>
    </rPh>
    <rPh sb="29" eb="30">
      <t>ア</t>
    </rPh>
    <rPh sb="32" eb="33">
      <t>サキ</t>
    </rPh>
    <phoneticPr fontId="1"/>
  </si>
  <si>
    <t xml:space="preserve">                          06-6208-9379</t>
    <phoneticPr fontId="1"/>
  </si>
  <si>
    <t>(1/2)</t>
    <phoneticPr fontId="7"/>
  </si>
  <si>
    <t>(2/2)</t>
    <phoneticPr fontId="7"/>
  </si>
  <si>
    <t>請負工事成績評定結果一覧表  (令和６年７月分)</t>
    <phoneticPr fontId="7"/>
  </si>
  <si>
    <t>26</t>
  </si>
  <si>
    <t>大契乙</t>
  </si>
  <si>
    <t>茨田諸口西住宅（３号館）給水管改修工事</t>
  </si>
  <si>
    <t>平川管工住器（株）</t>
  </si>
  <si>
    <t>27</t>
  </si>
  <si>
    <t>出来島住宅（１・２号館）給水管改修工事</t>
  </si>
  <si>
    <t>（株）大建工業所</t>
  </si>
  <si>
    <t>28</t>
  </si>
  <si>
    <t>鶴見住宅（８号館）給水管改修工事</t>
  </si>
  <si>
    <t>（有）宮崎水道衛生商会</t>
  </si>
  <si>
    <t>29</t>
  </si>
  <si>
    <t>敷津浦学園空調設備改修工事</t>
  </si>
  <si>
    <t>（有）福満</t>
  </si>
  <si>
    <t>30</t>
  </si>
  <si>
    <t>信太山青少年野外活動センター空調設備改修工事</t>
  </si>
  <si>
    <t>平和設備（株）</t>
  </si>
  <si>
    <t>31</t>
  </si>
  <si>
    <t>吉野小学校冷房機械設備工事</t>
  </si>
  <si>
    <t>テクノワールド（株）</t>
  </si>
  <si>
    <t>32</t>
  </si>
  <si>
    <t>西北環境事業センター浴室改修その他機械設備工事</t>
  </si>
  <si>
    <t>（株）シーリス</t>
  </si>
  <si>
    <t>33</t>
  </si>
  <si>
    <t>東淀中学校消火管改修工事</t>
  </si>
  <si>
    <t>（有）サークル・ワン</t>
  </si>
  <si>
    <t>34</t>
  </si>
  <si>
    <t>浪速区民センター直結給水化改修工事</t>
  </si>
  <si>
    <t>（株）福井設備工業</t>
  </si>
  <si>
    <t>35</t>
  </si>
  <si>
    <t>東南環境事業センター揚水ポンプ改修工事</t>
  </si>
  <si>
    <t>（株）天二</t>
  </si>
  <si>
    <t>36</t>
  </si>
  <si>
    <t>都整工</t>
  </si>
  <si>
    <t>旭区老人福祉センター他２施設消火ポンプ改修工事</t>
  </si>
  <si>
    <t>Ｋ＆Ｒ（株）</t>
  </si>
  <si>
    <t>37</t>
  </si>
  <si>
    <t>西九条小学校長寿命化改修機械設備工事</t>
  </si>
  <si>
    <t>（株）齊藤商会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</si>
</sst>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&quot;#######&quot;号&quot;"/>
    <numFmt numFmtId="177" formatCode="_(* #,##0_);_(* \(#,##0\);_(* &quot;-&quot;_);_(@_)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177" fontId="4" fillId="0" borderId="0" applyFont="0" applyFill="0" applyBorder="0" applyAlignment="0" applyProtection="0"/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>
      <alignment vertical="center"/>
    </xf>
    <xf numFmtId="0" fontId="5" fillId="0" borderId="11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5" fillId="0" borderId="9" xfId="0" applyNumberFormat="1" applyFont="1" applyBorder="1" applyAlignment="1">
      <alignment vertical="center" wrapText="1" shrinkToFit="1"/>
    </xf>
    <xf numFmtId="0" fontId="5" fillId="0" borderId="20" xfId="0" applyFont="1" applyBorder="1" applyAlignment="1">
      <alignment vertical="center" wrapText="1" shrinkToFit="1"/>
    </xf>
    <xf numFmtId="0" fontId="5" fillId="0" borderId="20" xfId="0" applyNumberFormat="1" applyFont="1" applyBorder="1" applyAlignment="1">
      <alignment vertical="center" wrapText="1" shrinkToFit="1"/>
    </xf>
    <xf numFmtId="176" fontId="5" fillId="0" borderId="19" xfId="0" applyNumberFormat="1" applyFont="1" applyBorder="1" applyAlignment="1">
      <alignment horizontal="left" vertical="center"/>
    </xf>
    <xf numFmtId="57" fontId="5" fillId="0" borderId="1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03_&#25104;&#32318;&#35413;&#23450;&#31639;&#23450;&#12501;&#12457;&#12523;&#12480;/R6&#20844;&#34920;&#38306;&#20418;&#36039;&#26009;/01_&#35531;&#36000;&#24037;&#20107;/R6.7/&#35531;&#36000;&#24037;&#20107;&#25104;&#32318;&#35413;&#23450;&#32080;&#26524;&#19968;&#35239;&#34920;&#65288;R6.7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入力シート"/>
      <sheetName val="②評定結果一覧表（照会用 ）"/>
      <sheetName val="③評定結果一覧表（各課からの回答を入力用）"/>
      <sheetName val="④評定結果一覧表（公表用） "/>
      <sheetName val="評定結果一覧表（公表用 2ﾍﾟｰｼﾞ以上の場合 ）"/>
    </sheetNames>
    <sheetDataSet>
      <sheetData sheetId="0">
        <row r="6">
          <cell r="E6" t="str">
            <v>大桐住宅（１～３・５・６号館）各戸分電盤改修工事</v>
          </cell>
        </row>
        <row r="7">
          <cell r="E7" t="str">
            <v>横堤第１住宅（１号館）外１住宅各戸分電盤改修工事</v>
          </cell>
        </row>
        <row r="8">
          <cell r="E8" t="str">
            <v>東喜連第２住宅２号館昇降機設備工事</v>
          </cell>
        </row>
        <row r="9">
          <cell r="E9" t="str">
            <v>住吉区老人福祉センター他１施設受変電設備改修工事</v>
          </cell>
        </row>
        <row r="10">
          <cell r="E10" t="str">
            <v>住吉乳児保育所内部改修電気設備工事</v>
          </cell>
        </row>
        <row r="11">
          <cell r="E11" t="str">
            <v>西北環境事業センター浴室改修その他電気設備工事</v>
          </cell>
        </row>
        <row r="12">
          <cell r="E12" t="str">
            <v>東成区老人福祉センター他２施設受変電設備改修工事</v>
          </cell>
        </row>
        <row r="13">
          <cell r="E13" t="str">
            <v>矢田西小学校構内交換設備改修工事</v>
          </cell>
        </row>
        <row r="14">
          <cell r="E14" t="str">
            <v>矢田西中学校分電盤改修工事</v>
          </cell>
        </row>
        <row r="15">
          <cell r="E15" t="str">
            <v>西成区民センター他１施設自動火災報知設備改修工事</v>
          </cell>
        </row>
        <row r="16">
          <cell r="E16" t="str">
            <v>住吉小学校長寿命化改修電気設備工事</v>
          </cell>
        </row>
        <row r="17">
          <cell r="E17" t="str">
            <v>男女共同参画センター中央館直流電源設備改修工事－２</v>
          </cell>
        </row>
        <row r="18">
          <cell r="E18" t="str">
            <v>旭東中学校プール改修その他工事</v>
          </cell>
        </row>
        <row r="19">
          <cell r="E19" t="str">
            <v>豊里住宅６～９号館昇降路増築工事</v>
          </cell>
        </row>
        <row r="20">
          <cell r="E20" t="str">
            <v>三軒家住宅７・９号館耐震改修工事</v>
          </cell>
        </row>
        <row r="21">
          <cell r="E21" t="str">
            <v>生野東住宅９号館外壁改修その他工事</v>
          </cell>
        </row>
        <row r="22">
          <cell r="E22" t="str">
            <v>西北環境事業センター浴室改修その他工事</v>
          </cell>
        </row>
        <row r="23">
          <cell r="E23" t="str">
            <v>上町中学校フェンス改修工事</v>
          </cell>
        </row>
        <row r="24">
          <cell r="E24" t="str">
            <v>東淀川区西淡路高射砲陣地跡（建物Ｅ・Ｆ）解体撤去工事</v>
          </cell>
        </row>
        <row r="25">
          <cell r="E25" t="str">
            <v>南方住宅２号館解体撤去工事</v>
          </cell>
        </row>
        <row r="26">
          <cell r="E26" t="str">
            <v>東喜連第２住宅２号館畳工事―２</v>
          </cell>
        </row>
        <row r="27">
          <cell r="E27" t="str">
            <v>旭東中学校プール改修その他衛生設備工事</v>
          </cell>
        </row>
        <row r="28">
          <cell r="E28" t="str">
            <v>生野区南部地区整備事業（Ｃ－１）地区生野東住宅３号館給水衛生設備工事</v>
          </cell>
        </row>
        <row r="29">
          <cell r="E29" t="str">
            <v>南江口第１住宅（３・４号館）給水管改修工事</v>
          </cell>
        </row>
      </sheetData>
      <sheetData sheetId="1" refreshError="1"/>
      <sheetData sheetId="2">
        <row r="5">
          <cell r="B5" t="str">
            <v>大契乙</v>
          </cell>
          <cell r="C5">
            <v>663</v>
          </cell>
          <cell r="D5" t="str">
            <v>海老江東小学校東校舎棟増築昇降機設備工事</v>
          </cell>
          <cell r="E5" t="str">
            <v>フジテック（株）</v>
          </cell>
          <cell r="F5">
            <v>74</v>
          </cell>
          <cell r="G5">
            <v>0</v>
          </cell>
        </row>
        <row r="6">
          <cell r="B6" t="str">
            <v>大契乙</v>
          </cell>
          <cell r="C6">
            <v>1010</v>
          </cell>
          <cell r="D6" t="str">
            <v>大桐住宅（１～３・５・６号館）各戸分電盤改修工事</v>
          </cell>
          <cell r="E6" t="str">
            <v>（有）興電社</v>
          </cell>
          <cell r="F6">
            <v>75</v>
          </cell>
          <cell r="G6">
            <v>0</v>
          </cell>
        </row>
        <row r="7">
          <cell r="B7" t="str">
            <v>大契乙</v>
          </cell>
          <cell r="C7">
            <v>998</v>
          </cell>
          <cell r="D7" t="str">
            <v>横堤第１住宅（１号館）外１住宅各戸分電盤改修工事</v>
          </cell>
          <cell r="E7" t="str">
            <v>（株）若竹電機</v>
          </cell>
          <cell r="F7">
            <v>71</v>
          </cell>
          <cell r="G7">
            <v>0</v>
          </cell>
        </row>
        <row r="8">
          <cell r="B8" t="str">
            <v>大契乙</v>
          </cell>
          <cell r="C8">
            <v>835</v>
          </cell>
          <cell r="D8" t="str">
            <v>東喜連第２住宅２号館昇降機設備工事</v>
          </cell>
          <cell r="E8" t="str">
            <v>日本エレベーター製造（株）</v>
          </cell>
          <cell r="F8">
            <v>77</v>
          </cell>
          <cell r="G8">
            <v>0</v>
          </cell>
        </row>
        <row r="9">
          <cell r="B9" t="str">
            <v>都整工</v>
          </cell>
          <cell r="C9">
            <v>6637</v>
          </cell>
          <cell r="D9" t="str">
            <v>住吉区老人福祉センター他１施設受変電設備改修工事</v>
          </cell>
          <cell r="E9" t="str">
            <v>（株）真幸</v>
          </cell>
          <cell r="F9">
            <v>72</v>
          </cell>
          <cell r="G9">
            <v>0</v>
          </cell>
        </row>
        <row r="10">
          <cell r="B10" t="str">
            <v>大契乙</v>
          </cell>
          <cell r="C10">
            <v>801</v>
          </cell>
          <cell r="D10" t="str">
            <v>住吉乳児保育所内部改修電気設備工事</v>
          </cell>
          <cell r="E10" t="str">
            <v>（株）永新興業</v>
          </cell>
          <cell r="F10">
            <v>72</v>
          </cell>
          <cell r="G10">
            <v>0</v>
          </cell>
        </row>
        <row r="11">
          <cell r="B11" t="str">
            <v>大契乙</v>
          </cell>
          <cell r="C11">
            <v>4105</v>
          </cell>
          <cell r="D11" t="str">
            <v>西北環境事業センター浴室改修その他電気設備工事</v>
          </cell>
          <cell r="E11" t="str">
            <v>（株）石津電気</v>
          </cell>
          <cell r="F11">
            <v>72</v>
          </cell>
          <cell r="G11">
            <v>0</v>
          </cell>
        </row>
        <row r="12">
          <cell r="B12" t="str">
            <v>大契乙</v>
          </cell>
          <cell r="C12">
            <v>806</v>
          </cell>
          <cell r="D12" t="str">
            <v>東成区老人福祉センター他２施設受変電設備改修工事</v>
          </cell>
          <cell r="E12" t="str">
            <v>ツカサエンジニアリング（株）</v>
          </cell>
          <cell r="F12">
            <v>72</v>
          </cell>
          <cell r="G12">
            <v>0</v>
          </cell>
        </row>
        <row r="13">
          <cell r="B13" t="str">
            <v>大契乙</v>
          </cell>
          <cell r="C13">
            <v>4162</v>
          </cell>
          <cell r="D13" t="str">
            <v>矢田西小学校構内交換設備改修工事</v>
          </cell>
          <cell r="E13" t="str">
            <v>（株）スイタ情報システム</v>
          </cell>
          <cell r="F13">
            <v>72</v>
          </cell>
          <cell r="G13">
            <v>0</v>
          </cell>
        </row>
        <row r="14">
          <cell r="B14" t="str">
            <v>大契乙</v>
          </cell>
          <cell r="C14">
            <v>587</v>
          </cell>
          <cell r="D14" t="str">
            <v>矢田西中学校分電盤改修工事</v>
          </cell>
          <cell r="E14" t="str">
            <v>（株）ファースト</v>
          </cell>
          <cell r="F14">
            <v>67</v>
          </cell>
          <cell r="G14">
            <v>0</v>
          </cell>
        </row>
        <row r="15">
          <cell r="B15" t="str">
            <v>都整工</v>
          </cell>
          <cell r="C15">
            <v>6667</v>
          </cell>
          <cell r="D15" t="str">
            <v>西成区民センター他１施設自動火災報知設備改修工事</v>
          </cell>
          <cell r="E15" t="str">
            <v>（株）ファースト</v>
          </cell>
          <cell r="F15">
            <v>72</v>
          </cell>
          <cell r="G15">
            <v>0</v>
          </cell>
        </row>
        <row r="16">
          <cell r="B16" t="str">
            <v>大契乙</v>
          </cell>
          <cell r="C16">
            <v>316</v>
          </cell>
          <cell r="D16" t="str">
            <v>住吉小学校長寿命化改修電気設備工事</v>
          </cell>
          <cell r="E16" t="str">
            <v>（株）ニューテック</v>
          </cell>
          <cell r="F16">
            <v>72</v>
          </cell>
          <cell r="G16">
            <v>0</v>
          </cell>
        </row>
        <row r="17">
          <cell r="B17" t="str">
            <v>大契乙</v>
          </cell>
          <cell r="C17">
            <v>997</v>
          </cell>
          <cell r="D17" t="str">
            <v>男女共同参画センター中央館直流電源設備改修工事－２</v>
          </cell>
          <cell r="E17" t="str">
            <v>千代田興産（株）</v>
          </cell>
          <cell r="F17">
            <v>72</v>
          </cell>
          <cell r="G17">
            <v>0</v>
          </cell>
        </row>
        <row r="18">
          <cell r="B18" t="str">
            <v>大契乙</v>
          </cell>
          <cell r="C18">
            <v>371</v>
          </cell>
          <cell r="D18" t="str">
            <v>旭東中学校プール改修その他工事</v>
          </cell>
          <cell r="E18" t="str">
            <v>（株）小林塗装店</v>
          </cell>
          <cell r="F18">
            <v>74</v>
          </cell>
          <cell r="G18">
            <v>0</v>
          </cell>
        </row>
        <row r="19">
          <cell r="B19" t="str">
            <v>大契乙</v>
          </cell>
          <cell r="C19">
            <v>1014</v>
          </cell>
          <cell r="D19" t="str">
            <v>豊里住宅６～９号館昇降路増築工事</v>
          </cell>
          <cell r="E19" t="str">
            <v>共同建設（株）</v>
          </cell>
          <cell r="F19">
            <v>71</v>
          </cell>
          <cell r="G19">
            <v>0</v>
          </cell>
        </row>
        <row r="20">
          <cell r="B20" t="str">
            <v>大契乙</v>
          </cell>
          <cell r="C20">
            <v>980</v>
          </cell>
          <cell r="D20" t="str">
            <v>三軒家住宅７・９号館耐震改修工事</v>
          </cell>
          <cell r="E20" t="str">
            <v>（株）笑福建工</v>
          </cell>
          <cell r="F20">
            <v>76</v>
          </cell>
          <cell r="G20">
            <v>0</v>
          </cell>
        </row>
        <row r="21">
          <cell r="B21" t="str">
            <v>大契乙</v>
          </cell>
          <cell r="C21">
            <v>1107</v>
          </cell>
          <cell r="D21" t="str">
            <v>生野東住宅９号館外壁改修その他工事</v>
          </cell>
          <cell r="E21" t="str">
            <v>（株）桜創建</v>
          </cell>
          <cell r="F21">
            <v>72</v>
          </cell>
          <cell r="G21">
            <v>0</v>
          </cell>
        </row>
        <row r="22">
          <cell r="B22" t="str">
            <v>大契乙</v>
          </cell>
          <cell r="C22">
            <v>671</v>
          </cell>
          <cell r="D22" t="str">
            <v>西北環境事業センター浴室改修その他工事</v>
          </cell>
          <cell r="E22" t="str">
            <v>（株）イーテクノス</v>
          </cell>
          <cell r="F22">
            <v>72</v>
          </cell>
          <cell r="G22">
            <v>0</v>
          </cell>
        </row>
        <row r="23">
          <cell r="B23" t="str">
            <v>大契乙</v>
          </cell>
          <cell r="C23">
            <v>715</v>
          </cell>
          <cell r="D23" t="str">
            <v>上町中学校フェンス改修工事</v>
          </cell>
          <cell r="E23" t="str">
            <v>（株）大阪道路資材</v>
          </cell>
          <cell r="F23">
            <v>72</v>
          </cell>
          <cell r="G23">
            <v>0</v>
          </cell>
        </row>
        <row r="24">
          <cell r="B24" t="str">
            <v>大契乙</v>
          </cell>
          <cell r="C24">
            <v>941</v>
          </cell>
          <cell r="D24" t="str">
            <v>東淀川区西淡路高射砲陣地跡（建物Ｅ・Ｆ）解体撤去工事</v>
          </cell>
          <cell r="E24" t="str">
            <v>（株）アールテック</v>
          </cell>
          <cell r="F24">
            <v>75</v>
          </cell>
          <cell r="G24">
            <v>0</v>
          </cell>
        </row>
        <row r="25">
          <cell r="B25" t="str">
            <v>大契乙</v>
          </cell>
          <cell r="C25">
            <v>917</v>
          </cell>
          <cell r="D25" t="str">
            <v>南方住宅２号館解体撤去工事</v>
          </cell>
          <cell r="E25" t="str">
            <v>（株）フットワン</v>
          </cell>
          <cell r="F25">
            <v>75</v>
          </cell>
          <cell r="G25">
            <v>0</v>
          </cell>
        </row>
        <row r="26">
          <cell r="B26" t="str">
            <v>大契乙</v>
          </cell>
          <cell r="C26">
            <v>984</v>
          </cell>
          <cell r="D26" t="str">
            <v>東喜連第２住宅２号館畳工事―２</v>
          </cell>
          <cell r="E26" t="str">
            <v>鳴世建設（株）</v>
          </cell>
          <cell r="F26">
            <v>76</v>
          </cell>
          <cell r="G26">
            <v>0</v>
          </cell>
        </row>
        <row r="27">
          <cell r="B27" t="str">
            <v>大契乙</v>
          </cell>
          <cell r="C27">
            <v>435</v>
          </cell>
          <cell r="D27" t="str">
            <v>旭東中学校プール改修その他衛生設備工事</v>
          </cell>
          <cell r="E27" t="str">
            <v>らっく　川阪謙治</v>
          </cell>
          <cell r="F27">
            <v>73</v>
          </cell>
          <cell r="G27">
            <v>0</v>
          </cell>
        </row>
        <row r="28">
          <cell r="B28" t="str">
            <v>大契乙</v>
          </cell>
          <cell r="C28">
            <v>944</v>
          </cell>
          <cell r="D28" t="str">
            <v>生野区南部地区整備事業（Ｃ－１）地区生野東住宅３号館給水衛生設備工事</v>
          </cell>
          <cell r="E28" t="str">
            <v>ＣＡＺＩ設備（株）</v>
          </cell>
          <cell r="F28">
            <v>74</v>
          </cell>
          <cell r="G28">
            <v>0</v>
          </cell>
        </row>
        <row r="29">
          <cell r="B29" t="str">
            <v>大契乙</v>
          </cell>
          <cell r="C29">
            <v>1033</v>
          </cell>
          <cell r="D29" t="str">
            <v>南江口第１住宅（３・４号館）給水管改修工事</v>
          </cell>
          <cell r="E29" t="str">
            <v>大晃設備工業（株）</v>
          </cell>
          <cell r="F29">
            <v>73</v>
          </cell>
          <cell r="G29">
            <v>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61"/>
  <sheetViews>
    <sheetView showZeros="0" tabSelected="1" view="pageBreakPreview" topLeftCell="A20" zoomScaleNormal="100" zoomScaleSheetLayoutView="100" workbookViewId="0">
      <selection activeCell="I23" sqref="I23"/>
    </sheetView>
  </sheetViews>
  <sheetFormatPr defaultColWidth="9" defaultRowHeight="28.5" customHeight="1" x14ac:dyDescent="0.15"/>
  <cols>
    <col min="1" max="1" width="4.875" style="3" customWidth="1"/>
    <col min="2" max="2" width="6" style="3" customWidth="1"/>
    <col min="3" max="3" width="8.75" style="7" customWidth="1"/>
    <col min="4" max="4" width="37" style="21" customWidth="1"/>
    <col min="5" max="5" width="19.625" style="22" customWidth="1"/>
    <col min="6" max="6" width="7" style="3" customWidth="1"/>
    <col min="7" max="7" width="11.875" style="2" customWidth="1"/>
    <col min="8" max="16384" width="9" style="2"/>
  </cols>
  <sheetData>
    <row r="1" spans="1:12" ht="21" customHeight="1" x14ac:dyDescent="0.15">
      <c r="G1" s="8" t="s">
        <v>6</v>
      </c>
    </row>
    <row r="2" spans="1:12" ht="21" customHeight="1" x14ac:dyDescent="0.15">
      <c r="A2" s="40" t="s">
        <v>12</v>
      </c>
      <c r="B2" s="40"/>
      <c r="C2" s="40"/>
      <c r="D2" s="40"/>
      <c r="E2" s="40"/>
      <c r="F2" s="40"/>
      <c r="G2" s="40"/>
      <c r="H2" s="1"/>
      <c r="I2" s="1"/>
      <c r="J2" s="1"/>
      <c r="K2" s="1"/>
      <c r="L2" s="1"/>
    </row>
    <row r="3" spans="1:12" ht="21" customHeight="1" thickBot="1" x14ac:dyDescent="0.2">
      <c r="D3" s="23"/>
      <c r="E3" s="24"/>
      <c r="G3" s="8" t="s">
        <v>10</v>
      </c>
      <c r="H3" s="3"/>
      <c r="I3" s="3"/>
      <c r="J3" s="3"/>
      <c r="K3" s="3"/>
      <c r="L3" s="3"/>
    </row>
    <row r="4" spans="1:12" ht="27.75" customHeight="1" thickBot="1" x14ac:dyDescent="0.2">
      <c r="A4" s="4" t="s">
        <v>0</v>
      </c>
      <c r="B4" s="38" t="s">
        <v>5</v>
      </c>
      <c r="C4" s="39"/>
      <c r="D4" s="25" t="s">
        <v>1</v>
      </c>
      <c r="E4" s="26" t="s">
        <v>4</v>
      </c>
      <c r="F4" s="35" t="s">
        <v>3</v>
      </c>
      <c r="G4" s="5" t="s">
        <v>2</v>
      </c>
    </row>
    <row r="5" spans="1:12" ht="27.75" customHeight="1" x14ac:dyDescent="0.15">
      <c r="A5" s="6">
        <v>1</v>
      </c>
      <c r="B5" s="9" t="str">
        <f>'[1]③評定結果一覧表（各課からの回答を入力用）'!B5</f>
        <v>大契乙</v>
      </c>
      <c r="C5" s="32">
        <f>'[1]③評定結果一覧表（各課からの回答を入力用）'!C5</f>
        <v>663</v>
      </c>
      <c r="D5" s="10" t="str">
        <f>'[1]③評定結果一覧表（各課からの回答を入力用）'!D5</f>
        <v>海老江東小学校東校舎棟増築昇降機設備工事</v>
      </c>
      <c r="E5" s="10" t="str">
        <f>'[1]③評定結果一覧表（各課からの回答を入力用）'!E5</f>
        <v>フジテック（株）</v>
      </c>
      <c r="F5" s="11">
        <f>'[1]③評定結果一覧表（各課からの回答を入力用）'!F5</f>
        <v>74</v>
      </c>
      <c r="G5" s="12">
        <f>'[1]③評定結果一覧表（各課からの回答を入力用）'!G5</f>
        <v>0</v>
      </c>
    </row>
    <row r="6" spans="1:12" ht="27.75" customHeight="1" x14ac:dyDescent="0.15">
      <c r="A6" s="6" t="str">
        <f>IF([1]①入力シート!E6="","","2")</f>
        <v>2</v>
      </c>
      <c r="B6" s="13" t="str">
        <f>'[1]③評定結果一覧表（各課からの回答を入力用）'!B6</f>
        <v>大契乙</v>
      </c>
      <c r="C6" s="14">
        <f>'[1]③評定結果一覧表（各課からの回答を入力用）'!C6</f>
        <v>1010</v>
      </c>
      <c r="D6" s="28" t="str">
        <f>'[1]③評定結果一覧表（各課からの回答を入力用）'!D6</f>
        <v>大桐住宅（１～３・５・６号館）各戸分電盤改修工事</v>
      </c>
      <c r="E6" s="28" t="str">
        <f>'[1]③評定結果一覧表（各課からの回答を入力用）'!E6</f>
        <v>（有）興電社</v>
      </c>
      <c r="F6" s="15">
        <f>'[1]③評定結果一覧表（各課からの回答を入力用）'!F6</f>
        <v>75</v>
      </c>
      <c r="G6" s="16">
        <f>'[1]③評定結果一覧表（各課からの回答を入力用）'!G6</f>
        <v>0</v>
      </c>
    </row>
    <row r="7" spans="1:12" ht="27.75" customHeight="1" x14ac:dyDescent="0.15">
      <c r="A7" s="6" t="str">
        <f>IF([1]①入力シート!E7="","","3")</f>
        <v>3</v>
      </c>
      <c r="B7" s="13" t="str">
        <f>'[1]③評定結果一覧表（各課からの回答を入力用）'!B7</f>
        <v>大契乙</v>
      </c>
      <c r="C7" s="14">
        <f>'[1]③評定結果一覧表（各課からの回答を入力用）'!C7</f>
        <v>998</v>
      </c>
      <c r="D7" s="28" t="str">
        <f>'[1]③評定結果一覧表（各課からの回答を入力用）'!D7</f>
        <v>横堤第１住宅（１号館）外１住宅各戸分電盤改修工事</v>
      </c>
      <c r="E7" s="28" t="str">
        <f>'[1]③評定結果一覧表（各課からの回答を入力用）'!E7</f>
        <v>（株）若竹電機</v>
      </c>
      <c r="F7" s="15">
        <f>'[1]③評定結果一覧表（各課からの回答を入力用）'!F7</f>
        <v>71</v>
      </c>
      <c r="G7" s="16">
        <f>'[1]③評定結果一覧表（各課からの回答を入力用）'!G7</f>
        <v>0</v>
      </c>
    </row>
    <row r="8" spans="1:12" ht="27.75" customHeight="1" x14ac:dyDescent="0.15">
      <c r="A8" s="6" t="str">
        <f>IF([1]①入力シート!E8="","","4")</f>
        <v>4</v>
      </c>
      <c r="B8" s="13" t="str">
        <f>'[1]③評定結果一覧表（各課からの回答を入力用）'!B8</f>
        <v>大契乙</v>
      </c>
      <c r="C8" s="14">
        <f>'[1]③評定結果一覧表（各課からの回答を入力用）'!C8</f>
        <v>835</v>
      </c>
      <c r="D8" s="28" t="str">
        <f>'[1]③評定結果一覧表（各課からの回答を入力用）'!D8</f>
        <v>東喜連第２住宅２号館昇降機設備工事</v>
      </c>
      <c r="E8" s="28" t="str">
        <f>'[1]③評定結果一覧表（各課からの回答を入力用）'!E8</f>
        <v>日本エレベーター製造（株）</v>
      </c>
      <c r="F8" s="15">
        <f>'[1]③評定結果一覧表（各課からの回答を入力用）'!F8</f>
        <v>77</v>
      </c>
      <c r="G8" s="16">
        <f>'[1]③評定結果一覧表（各課からの回答を入力用）'!G8</f>
        <v>0</v>
      </c>
    </row>
    <row r="9" spans="1:12" ht="27.75" customHeight="1" x14ac:dyDescent="0.15">
      <c r="A9" s="6" t="str">
        <f>IF([1]①入力シート!E9="","","5")</f>
        <v>5</v>
      </c>
      <c r="B9" s="13" t="str">
        <f>'[1]③評定結果一覧表（各課からの回答を入力用）'!B9</f>
        <v>都整工</v>
      </c>
      <c r="C9" s="14">
        <f>'[1]③評定結果一覧表（各課からの回答を入力用）'!C9</f>
        <v>6637</v>
      </c>
      <c r="D9" s="28" t="str">
        <f>'[1]③評定結果一覧表（各課からの回答を入力用）'!D9</f>
        <v>住吉区老人福祉センター他１施設受変電設備改修工事</v>
      </c>
      <c r="E9" s="28" t="str">
        <f>'[1]③評定結果一覧表（各課からの回答を入力用）'!E9</f>
        <v>（株）真幸</v>
      </c>
      <c r="F9" s="15">
        <f>'[1]③評定結果一覧表（各課からの回答を入力用）'!F9</f>
        <v>72</v>
      </c>
      <c r="G9" s="16">
        <f>'[1]③評定結果一覧表（各課からの回答を入力用）'!G9</f>
        <v>0</v>
      </c>
    </row>
    <row r="10" spans="1:12" ht="27.75" customHeight="1" x14ac:dyDescent="0.15">
      <c r="A10" s="6" t="str">
        <f>IF([1]①入力シート!E10="","","6")</f>
        <v>6</v>
      </c>
      <c r="B10" s="13" t="str">
        <f>'[1]③評定結果一覧表（各課からの回答を入力用）'!B10</f>
        <v>大契乙</v>
      </c>
      <c r="C10" s="14">
        <f>'[1]③評定結果一覧表（各課からの回答を入力用）'!C10</f>
        <v>801</v>
      </c>
      <c r="D10" s="28" t="str">
        <f>'[1]③評定結果一覧表（各課からの回答を入力用）'!D10</f>
        <v>住吉乳児保育所内部改修電気設備工事</v>
      </c>
      <c r="E10" s="28" t="str">
        <f>'[1]③評定結果一覧表（各課からの回答を入力用）'!E10</f>
        <v>（株）永新興業</v>
      </c>
      <c r="F10" s="15">
        <f>'[1]③評定結果一覧表（各課からの回答を入力用）'!F10</f>
        <v>72</v>
      </c>
      <c r="G10" s="16">
        <f>'[1]③評定結果一覧表（各課からの回答を入力用）'!G10</f>
        <v>0</v>
      </c>
    </row>
    <row r="11" spans="1:12" ht="27.75" customHeight="1" x14ac:dyDescent="0.15">
      <c r="A11" s="6" t="str">
        <f>IF([1]①入力シート!E11="","","7")</f>
        <v>7</v>
      </c>
      <c r="B11" s="13" t="str">
        <f>'[1]③評定結果一覧表（各課からの回答を入力用）'!B11</f>
        <v>大契乙</v>
      </c>
      <c r="C11" s="14">
        <f>'[1]③評定結果一覧表（各課からの回答を入力用）'!C11</f>
        <v>4105</v>
      </c>
      <c r="D11" s="28" t="str">
        <f>'[1]③評定結果一覧表（各課からの回答を入力用）'!D11</f>
        <v>西北環境事業センター浴室改修その他電気設備工事</v>
      </c>
      <c r="E11" s="28" t="str">
        <f>'[1]③評定結果一覧表（各課からの回答を入力用）'!E11</f>
        <v>（株）石津電気</v>
      </c>
      <c r="F11" s="15">
        <f>'[1]③評定結果一覧表（各課からの回答を入力用）'!F11</f>
        <v>72</v>
      </c>
      <c r="G11" s="16">
        <f>'[1]③評定結果一覧表（各課からの回答を入力用）'!G11</f>
        <v>0</v>
      </c>
    </row>
    <row r="12" spans="1:12" ht="27.75" customHeight="1" x14ac:dyDescent="0.15">
      <c r="A12" s="6" t="str">
        <f>IF([1]①入力シート!E12="","","8")</f>
        <v>8</v>
      </c>
      <c r="B12" s="13" t="str">
        <f>'[1]③評定結果一覧表（各課からの回答を入力用）'!B12</f>
        <v>大契乙</v>
      </c>
      <c r="C12" s="14">
        <f>'[1]③評定結果一覧表（各課からの回答を入力用）'!C12</f>
        <v>806</v>
      </c>
      <c r="D12" s="28" t="str">
        <f>'[1]③評定結果一覧表（各課からの回答を入力用）'!D12</f>
        <v>東成区老人福祉センター他２施設受変電設備改修工事</v>
      </c>
      <c r="E12" s="28" t="str">
        <f>'[1]③評定結果一覧表（各課からの回答を入力用）'!E12</f>
        <v>ツカサエンジニアリング（株）</v>
      </c>
      <c r="F12" s="15">
        <f>'[1]③評定結果一覧表（各課からの回答を入力用）'!F12</f>
        <v>72</v>
      </c>
      <c r="G12" s="16">
        <f>'[1]③評定結果一覧表（各課からの回答を入力用）'!G12</f>
        <v>0</v>
      </c>
    </row>
    <row r="13" spans="1:12" ht="27.75" customHeight="1" x14ac:dyDescent="0.15">
      <c r="A13" s="6" t="str">
        <f>IF([1]①入力シート!E13="","","9")</f>
        <v>9</v>
      </c>
      <c r="B13" s="13" t="str">
        <f>'[1]③評定結果一覧表（各課からの回答を入力用）'!B13</f>
        <v>大契乙</v>
      </c>
      <c r="C13" s="14">
        <f>'[1]③評定結果一覧表（各課からの回答を入力用）'!C13</f>
        <v>4162</v>
      </c>
      <c r="D13" s="28" t="str">
        <f>'[1]③評定結果一覧表（各課からの回答を入力用）'!D13</f>
        <v>矢田西小学校構内交換設備改修工事</v>
      </c>
      <c r="E13" s="28" t="str">
        <f>'[1]③評定結果一覧表（各課からの回答を入力用）'!E13</f>
        <v>（株）スイタ情報システム</v>
      </c>
      <c r="F13" s="15">
        <f>'[1]③評定結果一覧表（各課からの回答を入力用）'!F13</f>
        <v>72</v>
      </c>
      <c r="G13" s="16">
        <f>'[1]③評定結果一覧表（各課からの回答を入力用）'!G13</f>
        <v>0</v>
      </c>
    </row>
    <row r="14" spans="1:12" ht="27.75" customHeight="1" x14ac:dyDescent="0.15">
      <c r="A14" s="6" t="str">
        <f>IF([1]①入力シート!E14="","","10")</f>
        <v>10</v>
      </c>
      <c r="B14" s="13" t="str">
        <f>'[1]③評定結果一覧表（各課からの回答を入力用）'!B14</f>
        <v>大契乙</v>
      </c>
      <c r="C14" s="14">
        <f>'[1]③評定結果一覧表（各課からの回答を入力用）'!C14</f>
        <v>587</v>
      </c>
      <c r="D14" s="28" t="str">
        <f>'[1]③評定結果一覧表（各課からの回答を入力用）'!D14</f>
        <v>矢田西中学校分電盤改修工事</v>
      </c>
      <c r="E14" s="28" t="str">
        <f>'[1]③評定結果一覧表（各課からの回答を入力用）'!E14</f>
        <v>（株）ファースト</v>
      </c>
      <c r="F14" s="15">
        <f>'[1]③評定結果一覧表（各課からの回答を入力用）'!F14</f>
        <v>67</v>
      </c>
      <c r="G14" s="16">
        <f>'[1]③評定結果一覧表（各課からの回答を入力用）'!G14</f>
        <v>0</v>
      </c>
    </row>
    <row r="15" spans="1:12" ht="27.75" customHeight="1" x14ac:dyDescent="0.15">
      <c r="A15" s="6" t="str">
        <f>IF([1]①入力シート!E15="","","11")</f>
        <v>11</v>
      </c>
      <c r="B15" s="13" t="str">
        <f>'[1]③評定結果一覧表（各課からの回答を入力用）'!B15</f>
        <v>都整工</v>
      </c>
      <c r="C15" s="14">
        <f>'[1]③評定結果一覧表（各課からの回答を入力用）'!C15</f>
        <v>6667</v>
      </c>
      <c r="D15" s="28" t="str">
        <f>'[1]③評定結果一覧表（各課からの回答を入力用）'!D15</f>
        <v>西成区民センター他１施設自動火災報知設備改修工事</v>
      </c>
      <c r="E15" s="28" t="str">
        <f>'[1]③評定結果一覧表（各課からの回答を入力用）'!E15</f>
        <v>（株）ファースト</v>
      </c>
      <c r="F15" s="15">
        <f>'[1]③評定結果一覧表（各課からの回答を入力用）'!F15</f>
        <v>72</v>
      </c>
      <c r="G15" s="16">
        <f>'[1]③評定結果一覧表（各課からの回答を入力用）'!G15</f>
        <v>0</v>
      </c>
    </row>
    <row r="16" spans="1:12" ht="27.75" customHeight="1" x14ac:dyDescent="0.15">
      <c r="A16" s="6" t="str">
        <f>IF([1]①入力シート!E16="","","12")</f>
        <v>12</v>
      </c>
      <c r="B16" s="13" t="str">
        <f>'[1]③評定結果一覧表（各課からの回答を入力用）'!B16</f>
        <v>大契乙</v>
      </c>
      <c r="C16" s="14">
        <f>'[1]③評定結果一覧表（各課からの回答を入力用）'!C16</f>
        <v>316</v>
      </c>
      <c r="D16" s="28" t="str">
        <f>'[1]③評定結果一覧表（各課からの回答を入力用）'!D16</f>
        <v>住吉小学校長寿命化改修電気設備工事</v>
      </c>
      <c r="E16" s="28" t="str">
        <f>'[1]③評定結果一覧表（各課からの回答を入力用）'!E16</f>
        <v>（株）ニューテック</v>
      </c>
      <c r="F16" s="15">
        <f>'[1]③評定結果一覧表（各課からの回答を入力用）'!F16</f>
        <v>72</v>
      </c>
      <c r="G16" s="16">
        <f>'[1]③評定結果一覧表（各課からの回答を入力用）'!G16</f>
        <v>0</v>
      </c>
    </row>
    <row r="17" spans="1:7" ht="27.75" customHeight="1" x14ac:dyDescent="0.15">
      <c r="A17" s="6" t="str">
        <f>IF([1]①入力シート!E17="","","13")</f>
        <v>13</v>
      </c>
      <c r="B17" s="13" t="str">
        <f>'[1]③評定結果一覧表（各課からの回答を入力用）'!B17</f>
        <v>大契乙</v>
      </c>
      <c r="C17" s="14">
        <f>'[1]③評定結果一覧表（各課からの回答を入力用）'!C17</f>
        <v>997</v>
      </c>
      <c r="D17" s="28" t="str">
        <f>'[1]③評定結果一覧表（各課からの回答を入力用）'!D17</f>
        <v>男女共同参画センター中央館直流電源設備改修工事－２</v>
      </c>
      <c r="E17" s="28" t="str">
        <f>'[1]③評定結果一覧表（各課からの回答を入力用）'!E17</f>
        <v>千代田興産（株）</v>
      </c>
      <c r="F17" s="15">
        <f>'[1]③評定結果一覧表（各課からの回答を入力用）'!F17</f>
        <v>72</v>
      </c>
      <c r="G17" s="16">
        <f>'[1]③評定結果一覧表（各課からの回答を入力用）'!G17</f>
        <v>0</v>
      </c>
    </row>
    <row r="18" spans="1:7" ht="27.75" customHeight="1" x14ac:dyDescent="0.15">
      <c r="A18" s="6" t="str">
        <f>IF([1]①入力シート!E18="","","14")</f>
        <v>14</v>
      </c>
      <c r="B18" s="13" t="str">
        <f>'[1]③評定結果一覧表（各課からの回答を入力用）'!B18</f>
        <v>大契乙</v>
      </c>
      <c r="C18" s="14">
        <f>'[1]③評定結果一覧表（各課からの回答を入力用）'!C18</f>
        <v>371</v>
      </c>
      <c r="D18" s="28" t="str">
        <f>'[1]③評定結果一覧表（各課からの回答を入力用）'!D18</f>
        <v>旭東中学校プール改修その他工事</v>
      </c>
      <c r="E18" s="28" t="str">
        <f>'[1]③評定結果一覧表（各課からの回答を入力用）'!E18</f>
        <v>（株）小林塗装店</v>
      </c>
      <c r="F18" s="15">
        <f>'[1]③評定結果一覧表（各課からの回答を入力用）'!F18</f>
        <v>74</v>
      </c>
      <c r="G18" s="16">
        <f>'[1]③評定結果一覧表（各課からの回答を入力用）'!G18</f>
        <v>0</v>
      </c>
    </row>
    <row r="19" spans="1:7" ht="27.75" customHeight="1" x14ac:dyDescent="0.15">
      <c r="A19" s="6" t="str">
        <f>IF([1]①入力シート!E19="","","15")</f>
        <v>15</v>
      </c>
      <c r="B19" s="13" t="str">
        <f>'[1]③評定結果一覧表（各課からの回答を入力用）'!B19</f>
        <v>大契乙</v>
      </c>
      <c r="C19" s="14">
        <f>'[1]③評定結果一覧表（各課からの回答を入力用）'!C19</f>
        <v>1014</v>
      </c>
      <c r="D19" s="28" t="str">
        <f>'[1]③評定結果一覧表（各課からの回答を入力用）'!D19</f>
        <v>豊里住宅６～９号館昇降路増築工事</v>
      </c>
      <c r="E19" s="28" t="str">
        <f>'[1]③評定結果一覧表（各課からの回答を入力用）'!E19</f>
        <v>共同建設（株）</v>
      </c>
      <c r="F19" s="15">
        <f>'[1]③評定結果一覧表（各課からの回答を入力用）'!F19</f>
        <v>71</v>
      </c>
      <c r="G19" s="16">
        <f>'[1]③評定結果一覧表（各課からの回答を入力用）'!G19</f>
        <v>0</v>
      </c>
    </row>
    <row r="20" spans="1:7" ht="27.75" customHeight="1" x14ac:dyDescent="0.15">
      <c r="A20" s="6" t="str">
        <f>IF([1]①入力シート!E20="","","16")</f>
        <v>16</v>
      </c>
      <c r="B20" s="13" t="str">
        <f>'[1]③評定結果一覧表（各課からの回答を入力用）'!B20</f>
        <v>大契乙</v>
      </c>
      <c r="C20" s="14">
        <f>'[1]③評定結果一覧表（各課からの回答を入力用）'!C20</f>
        <v>980</v>
      </c>
      <c r="D20" s="28" t="str">
        <f>'[1]③評定結果一覧表（各課からの回答を入力用）'!D20</f>
        <v>三軒家住宅７・９号館耐震改修工事</v>
      </c>
      <c r="E20" s="28" t="str">
        <f>'[1]③評定結果一覧表（各課からの回答を入力用）'!E20</f>
        <v>（株）笑福建工</v>
      </c>
      <c r="F20" s="15">
        <f>'[1]③評定結果一覧表（各課からの回答を入力用）'!F20</f>
        <v>76</v>
      </c>
      <c r="G20" s="16">
        <f>'[1]③評定結果一覧表（各課からの回答を入力用）'!G20</f>
        <v>0</v>
      </c>
    </row>
    <row r="21" spans="1:7" ht="27.75" customHeight="1" x14ac:dyDescent="0.15">
      <c r="A21" s="6" t="str">
        <f>IF([1]①入力シート!E21="","","17")</f>
        <v>17</v>
      </c>
      <c r="B21" s="13" t="str">
        <f>'[1]③評定結果一覧表（各課からの回答を入力用）'!B21</f>
        <v>大契乙</v>
      </c>
      <c r="C21" s="14">
        <f>'[1]③評定結果一覧表（各課からの回答を入力用）'!C21</f>
        <v>1107</v>
      </c>
      <c r="D21" s="28" t="str">
        <f>'[1]③評定結果一覧表（各課からの回答を入力用）'!D21</f>
        <v>生野東住宅９号館外壁改修その他工事</v>
      </c>
      <c r="E21" s="28" t="str">
        <f>'[1]③評定結果一覧表（各課からの回答を入力用）'!E21</f>
        <v>（株）桜創建</v>
      </c>
      <c r="F21" s="15">
        <f>'[1]③評定結果一覧表（各課からの回答を入力用）'!F21</f>
        <v>72</v>
      </c>
      <c r="G21" s="16">
        <f>'[1]③評定結果一覧表（各課からの回答を入力用）'!G21</f>
        <v>0</v>
      </c>
    </row>
    <row r="22" spans="1:7" ht="27.75" customHeight="1" x14ac:dyDescent="0.15">
      <c r="A22" s="6" t="str">
        <f>IF([1]①入力シート!E22="","","18")</f>
        <v>18</v>
      </c>
      <c r="B22" s="13" t="str">
        <f>'[1]③評定結果一覧表（各課からの回答を入力用）'!B22</f>
        <v>大契乙</v>
      </c>
      <c r="C22" s="14">
        <f>'[1]③評定結果一覧表（各課からの回答を入力用）'!C22</f>
        <v>671</v>
      </c>
      <c r="D22" s="28" t="str">
        <f>'[1]③評定結果一覧表（各課からの回答を入力用）'!D22</f>
        <v>西北環境事業センター浴室改修その他工事</v>
      </c>
      <c r="E22" s="28" t="str">
        <f>'[1]③評定結果一覧表（各課からの回答を入力用）'!E22</f>
        <v>（株）イーテクノス</v>
      </c>
      <c r="F22" s="15">
        <f>'[1]③評定結果一覧表（各課からの回答を入力用）'!F22</f>
        <v>72</v>
      </c>
      <c r="G22" s="16">
        <f>'[1]③評定結果一覧表（各課からの回答を入力用）'!G22</f>
        <v>0</v>
      </c>
    </row>
    <row r="23" spans="1:7" ht="27.75" customHeight="1" x14ac:dyDescent="0.15">
      <c r="A23" s="6" t="str">
        <f>IF([1]①入力シート!E23="","","19")</f>
        <v>19</v>
      </c>
      <c r="B23" s="13" t="str">
        <f>'[1]③評定結果一覧表（各課からの回答を入力用）'!B23</f>
        <v>大契乙</v>
      </c>
      <c r="C23" s="14">
        <f>'[1]③評定結果一覧表（各課からの回答を入力用）'!C23</f>
        <v>715</v>
      </c>
      <c r="D23" s="28" t="str">
        <f>'[1]③評定結果一覧表（各課からの回答を入力用）'!D23</f>
        <v>上町中学校フェンス改修工事</v>
      </c>
      <c r="E23" s="28" t="str">
        <f>'[1]③評定結果一覧表（各課からの回答を入力用）'!E23</f>
        <v>（株）大阪道路資材</v>
      </c>
      <c r="F23" s="15">
        <f>'[1]③評定結果一覧表（各課からの回答を入力用）'!F23</f>
        <v>72</v>
      </c>
      <c r="G23" s="16">
        <f>'[1]③評定結果一覧表（各課からの回答を入力用）'!G23</f>
        <v>0</v>
      </c>
    </row>
    <row r="24" spans="1:7" ht="27.75" customHeight="1" x14ac:dyDescent="0.15">
      <c r="A24" s="6" t="str">
        <f>IF([1]①入力シート!E24="","","20")</f>
        <v>20</v>
      </c>
      <c r="B24" s="13" t="str">
        <f>'[1]③評定結果一覧表（各課からの回答を入力用）'!B24</f>
        <v>大契乙</v>
      </c>
      <c r="C24" s="14">
        <f>'[1]③評定結果一覧表（各課からの回答を入力用）'!C24</f>
        <v>941</v>
      </c>
      <c r="D24" s="28" t="str">
        <f>'[1]③評定結果一覧表（各課からの回答を入力用）'!D24</f>
        <v>東淀川区西淡路高射砲陣地跡（建物Ｅ・Ｆ）解体撤去工事</v>
      </c>
      <c r="E24" s="28" t="str">
        <f>'[1]③評定結果一覧表（各課からの回答を入力用）'!E24</f>
        <v>（株）アールテック</v>
      </c>
      <c r="F24" s="15">
        <f>'[1]③評定結果一覧表（各課からの回答を入力用）'!F24</f>
        <v>75</v>
      </c>
      <c r="G24" s="16">
        <f>'[1]③評定結果一覧表（各課からの回答を入力用）'!G24</f>
        <v>0</v>
      </c>
    </row>
    <row r="25" spans="1:7" ht="27.75" customHeight="1" x14ac:dyDescent="0.15">
      <c r="A25" s="6" t="str">
        <f>IF([1]①入力シート!E25="","","21")</f>
        <v>21</v>
      </c>
      <c r="B25" s="13" t="str">
        <f>'[1]③評定結果一覧表（各課からの回答を入力用）'!B25</f>
        <v>大契乙</v>
      </c>
      <c r="C25" s="14">
        <f>'[1]③評定結果一覧表（各課からの回答を入力用）'!C25</f>
        <v>917</v>
      </c>
      <c r="D25" s="28" t="str">
        <f>'[1]③評定結果一覧表（各課からの回答を入力用）'!D25</f>
        <v>南方住宅２号館解体撤去工事</v>
      </c>
      <c r="E25" s="28" t="str">
        <f>'[1]③評定結果一覧表（各課からの回答を入力用）'!E25</f>
        <v>（株）フットワン</v>
      </c>
      <c r="F25" s="15">
        <f>'[1]③評定結果一覧表（各課からの回答を入力用）'!F25</f>
        <v>75</v>
      </c>
      <c r="G25" s="16">
        <f>'[1]③評定結果一覧表（各課からの回答を入力用）'!G25</f>
        <v>0</v>
      </c>
    </row>
    <row r="26" spans="1:7" ht="27.75" customHeight="1" x14ac:dyDescent="0.15">
      <c r="A26" s="6" t="str">
        <f>IF([1]①入力シート!E26="","","22")</f>
        <v>22</v>
      </c>
      <c r="B26" s="13" t="str">
        <f>'[1]③評定結果一覧表（各課からの回答を入力用）'!B26</f>
        <v>大契乙</v>
      </c>
      <c r="C26" s="14">
        <f>'[1]③評定結果一覧表（各課からの回答を入力用）'!C26</f>
        <v>984</v>
      </c>
      <c r="D26" s="28" t="str">
        <f>'[1]③評定結果一覧表（各課からの回答を入力用）'!D26</f>
        <v>東喜連第２住宅２号館畳工事―２</v>
      </c>
      <c r="E26" s="28" t="str">
        <f>'[1]③評定結果一覧表（各課からの回答を入力用）'!E26</f>
        <v>鳴世建設（株）</v>
      </c>
      <c r="F26" s="15">
        <f>'[1]③評定結果一覧表（各課からの回答を入力用）'!F26</f>
        <v>76</v>
      </c>
      <c r="G26" s="16">
        <f>'[1]③評定結果一覧表（各課からの回答を入力用）'!G26</f>
        <v>0</v>
      </c>
    </row>
    <row r="27" spans="1:7" ht="27.75" customHeight="1" x14ac:dyDescent="0.15">
      <c r="A27" s="6" t="str">
        <f>IF([1]①入力シート!E27="","","23")</f>
        <v>23</v>
      </c>
      <c r="B27" s="13" t="str">
        <f>'[1]③評定結果一覧表（各課からの回答を入力用）'!B27</f>
        <v>大契乙</v>
      </c>
      <c r="C27" s="14">
        <f>'[1]③評定結果一覧表（各課からの回答を入力用）'!C27</f>
        <v>435</v>
      </c>
      <c r="D27" s="28" t="str">
        <f>'[1]③評定結果一覧表（各課からの回答を入力用）'!D27</f>
        <v>旭東中学校プール改修その他衛生設備工事</v>
      </c>
      <c r="E27" s="28" t="str">
        <f>'[1]③評定結果一覧表（各課からの回答を入力用）'!E27</f>
        <v>らっく　川阪謙治</v>
      </c>
      <c r="F27" s="15">
        <f>'[1]③評定結果一覧表（各課からの回答を入力用）'!F27</f>
        <v>73</v>
      </c>
      <c r="G27" s="16">
        <f>'[1]③評定結果一覧表（各課からの回答を入力用）'!G27</f>
        <v>0</v>
      </c>
    </row>
    <row r="28" spans="1:7" ht="27.75" customHeight="1" x14ac:dyDescent="0.15">
      <c r="A28" s="6" t="str">
        <f>IF([1]①入力シート!E28="","","24")</f>
        <v>24</v>
      </c>
      <c r="B28" s="13" t="str">
        <f>'[1]③評定結果一覧表（各課からの回答を入力用）'!B28</f>
        <v>大契乙</v>
      </c>
      <c r="C28" s="14">
        <f>'[1]③評定結果一覧表（各課からの回答を入力用）'!C28</f>
        <v>944</v>
      </c>
      <c r="D28" s="28" t="str">
        <f>'[1]③評定結果一覧表（各課からの回答を入力用）'!D28</f>
        <v>生野区南部地区整備事業（Ｃ－１）地区生野東住宅３号館給水衛生設備工事</v>
      </c>
      <c r="E28" s="28" t="str">
        <f>'[1]③評定結果一覧表（各課からの回答を入力用）'!E28</f>
        <v>ＣＡＺＩ設備（株）</v>
      </c>
      <c r="F28" s="15">
        <f>'[1]③評定結果一覧表（各課からの回答を入力用）'!F28</f>
        <v>74</v>
      </c>
      <c r="G28" s="16">
        <f>'[1]③評定結果一覧表（各課からの回答を入力用）'!G28</f>
        <v>0</v>
      </c>
    </row>
    <row r="29" spans="1:7" ht="27.75" customHeight="1" thickBot="1" x14ac:dyDescent="0.2">
      <c r="A29" s="34" t="str">
        <f>IF([1]①入力シート!E29="","","25")</f>
        <v>25</v>
      </c>
      <c r="B29" s="17" t="str">
        <f>'[1]③評定結果一覧表（各課からの回答を入力用）'!B29</f>
        <v>大契乙</v>
      </c>
      <c r="C29" s="18">
        <f>'[1]③評定結果一覧表（各課からの回答を入力用）'!C29</f>
        <v>1033</v>
      </c>
      <c r="D29" s="30" t="str">
        <f>'[1]③評定結果一覧表（各課からの回答を入力用）'!D29</f>
        <v>南江口第１住宅（３・４号館）給水管改修工事</v>
      </c>
      <c r="E29" s="30" t="str">
        <f>'[1]③評定結果一覧表（各課からの回答を入力用）'!E29</f>
        <v>大晃設備工業（株）</v>
      </c>
      <c r="F29" s="19">
        <f>'[1]③評定結果一覧表（各課からの回答を入力用）'!F29</f>
        <v>73</v>
      </c>
      <c r="G29" s="20">
        <f>'[1]③評定結果一覧表（各課からの回答を入力用）'!G29</f>
        <v>0</v>
      </c>
    </row>
    <row r="30" spans="1:7" ht="21" customHeight="1" x14ac:dyDescent="0.15"/>
    <row r="31" spans="1:7" ht="21" customHeight="1" thickBot="1" x14ac:dyDescent="0.2">
      <c r="G31" s="8" t="s">
        <v>11</v>
      </c>
    </row>
    <row r="32" spans="1:7" ht="27.75" customHeight="1" thickBot="1" x14ac:dyDescent="0.2">
      <c r="A32" s="4" t="s">
        <v>0</v>
      </c>
      <c r="B32" s="38" t="s">
        <v>5</v>
      </c>
      <c r="C32" s="39"/>
      <c r="D32" s="25" t="s">
        <v>1</v>
      </c>
      <c r="E32" s="26" t="s">
        <v>4</v>
      </c>
      <c r="F32" s="35" t="s">
        <v>3</v>
      </c>
      <c r="G32" s="5" t="s">
        <v>2</v>
      </c>
    </row>
    <row r="33" spans="1:7" ht="27.75" customHeight="1" x14ac:dyDescent="0.15">
      <c r="A33" s="6" t="s">
        <v>13</v>
      </c>
      <c r="B33" s="33" t="s">
        <v>14</v>
      </c>
      <c r="C33" s="32">
        <v>1119</v>
      </c>
      <c r="D33" s="10" t="s">
        <v>15</v>
      </c>
      <c r="E33" s="27" t="s">
        <v>16</v>
      </c>
      <c r="F33" s="11">
        <v>79</v>
      </c>
      <c r="G33" s="12">
        <v>0</v>
      </c>
    </row>
    <row r="34" spans="1:7" ht="27.75" customHeight="1" x14ac:dyDescent="0.15">
      <c r="A34" s="6" t="s">
        <v>17</v>
      </c>
      <c r="B34" s="36" t="s">
        <v>14</v>
      </c>
      <c r="C34" s="14">
        <v>1102</v>
      </c>
      <c r="D34" s="28" t="s">
        <v>18</v>
      </c>
      <c r="E34" s="29" t="s">
        <v>19</v>
      </c>
      <c r="F34" s="15">
        <v>75</v>
      </c>
      <c r="G34" s="16">
        <v>0</v>
      </c>
    </row>
    <row r="35" spans="1:7" ht="27.75" customHeight="1" x14ac:dyDescent="0.15">
      <c r="A35" s="6" t="s">
        <v>20</v>
      </c>
      <c r="B35" s="36" t="s">
        <v>14</v>
      </c>
      <c r="C35" s="14">
        <v>1098</v>
      </c>
      <c r="D35" s="28" t="s">
        <v>21</v>
      </c>
      <c r="E35" s="29" t="s">
        <v>22</v>
      </c>
      <c r="F35" s="15">
        <v>74</v>
      </c>
      <c r="G35" s="16">
        <v>0</v>
      </c>
    </row>
    <row r="36" spans="1:7" ht="27.75" customHeight="1" x14ac:dyDescent="0.15">
      <c r="A36" s="6" t="s">
        <v>23</v>
      </c>
      <c r="B36" s="36" t="s">
        <v>14</v>
      </c>
      <c r="C36" s="14">
        <v>805</v>
      </c>
      <c r="D36" s="28" t="s">
        <v>24</v>
      </c>
      <c r="E36" s="29" t="s">
        <v>25</v>
      </c>
      <c r="F36" s="15">
        <v>76</v>
      </c>
      <c r="G36" s="16">
        <v>0</v>
      </c>
    </row>
    <row r="37" spans="1:7" ht="27.75" customHeight="1" x14ac:dyDescent="0.15">
      <c r="A37" s="6" t="s">
        <v>26</v>
      </c>
      <c r="B37" s="36" t="s">
        <v>14</v>
      </c>
      <c r="C37" s="14">
        <v>891</v>
      </c>
      <c r="D37" s="28" t="s">
        <v>27</v>
      </c>
      <c r="E37" s="29" t="s">
        <v>28</v>
      </c>
      <c r="F37" s="15">
        <v>76</v>
      </c>
      <c r="G37" s="16">
        <v>0</v>
      </c>
    </row>
    <row r="38" spans="1:7" ht="27.75" customHeight="1" x14ac:dyDescent="0.15">
      <c r="A38" s="6" t="s">
        <v>29</v>
      </c>
      <c r="B38" s="36" t="s">
        <v>14</v>
      </c>
      <c r="C38" s="14">
        <v>4155</v>
      </c>
      <c r="D38" s="28" t="s">
        <v>30</v>
      </c>
      <c r="E38" s="29" t="s">
        <v>31</v>
      </c>
      <c r="F38" s="15">
        <v>75</v>
      </c>
      <c r="G38" s="16">
        <v>0</v>
      </c>
    </row>
    <row r="39" spans="1:7" ht="27.75" customHeight="1" x14ac:dyDescent="0.15">
      <c r="A39" s="6" t="s">
        <v>32</v>
      </c>
      <c r="B39" s="36" t="s">
        <v>14</v>
      </c>
      <c r="C39" s="14">
        <v>687</v>
      </c>
      <c r="D39" s="28" t="s">
        <v>33</v>
      </c>
      <c r="E39" s="29" t="s">
        <v>34</v>
      </c>
      <c r="F39" s="15">
        <v>76</v>
      </c>
      <c r="G39" s="16">
        <v>0</v>
      </c>
    </row>
    <row r="40" spans="1:7" ht="27.75" customHeight="1" x14ac:dyDescent="0.15">
      <c r="A40" s="6" t="s">
        <v>35</v>
      </c>
      <c r="B40" s="36" t="s">
        <v>14</v>
      </c>
      <c r="C40" s="14">
        <v>820</v>
      </c>
      <c r="D40" s="28" t="s">
        <v>36</v>
      </c>
      <c r="E40" s="29" t="s">
        <v>37</v>
      </c>
      <c r="F40" s="15">
        <v>75</v>
      </c>
      <c r="G40" s="16">
        <v>0</v>
      </c>
    </row>
    <row r="41" spans="1:7" ht="27.75" customHeight="1" x14ac:dyDescent="0.15">
      <c r="A41" s="6" t="s">
        <v>38</v>
      </c>
      <c r="B41" s="36" t="s">
        <v>14</v>
      </c>
      <c r="C41" s="14">
        <v>993</v>
      </c>
      <c r="D41" s="28" t="s">
        <v>39</v>
      </c>
      <c r="E41" s="29" t="s">
        <v>40</v>
      </c>
      <c r="F41" s="15">
        <v>74</v>
      </c>
      <c r="G41" s="16">
        <v>0</v>
      </c>
    </row>
    <row r="42" spans="1:7" ht="27.75" customHeight="1" x14ac:dyDescent="0.15">
      <c r="A42" s="6" t="s">
        <v>41</v>
      </c>
      <c r="B42" s="36" t="s">
        <v>14</v>
      </c>
      <c r="C42" s="14">
        <v>4163</v>
      </c>
      <c r="D42" s="28" t="s">
        <v>42</v>
      </c>
      <c r="E42" s="29" t="s">
        <v>43</v>
      </c>
      <c r="F42" s="15">
        <v>73</v>
      </c>
      <c r="G42" s="16">
        <v>0</v>
      </c>
    </row>
    <row r="43" spans="1:7" ht="27.75" customHeight="1" x14ac:dyDescent="0.15">
      <c r="A43" s="6" t="s">
        <v>44</v>
      </c>
      <c r="B43" s="36" t="s">
        <v>45</v>
      </c>
      <c r="C43" s="14">
        <v>7619</v>
      </c>
      <c r="D43" s="28" t="s">
        <v>46</v>
      </c>
      <c r="E43" s="29" t="s">
        <v>47</v>
      </c>
      <c r="F43" s="15">
        <v>71</v>
      </c>
      <c r="G43" s="16">
        <v>0</v>
      </c>
    </row>
    <row r="44" spans="1:7" ht="27.75" customHeight="1" x14ac:dyDescent="0.15">
      <c r="A44" s="6" t="s">
        <v>48</v>
      </c>
      <c r="B44" s="36" t="s">
        <v>14</v>
      </c>
      <c r="C44" s="14">
        <v>959</v>
      </c>
      <c r="D44" s="28" t="s">
        <v>49</v>
      </c>
      <c r="E44" s="29" t="s">
        <v>50</v>
      </c>
      <c r="F44" s="15">
        <v>74</v>
      </c>
      <c r="G44" s="16">
        <v>0</v>
      </c>
    </row>
    <row r="45" spans="1:7" ht="27.75" customHeight="1" x14ac:dyDescent="0.15">
      <c r="A45" s="6"/>
      <c r="B45" s="36"/>
      <c r="C45" s="14"/>
      <c r="D45" s="28"/>
      <c r="E45" s="29"/>
      <c r="F45" s="15"/>
      <c r="G45" s="16">
        <v>0</v>
      </c>
    </row>
    <row r="46" spans="1:7" ht="27.75" customHeight="1" x14ac:dyDescent="0.15">
      <c r="A46" s="6"/>
      <c r="B46" s="36"/>
      <c r="C46" s="14"/>
      <c r="D46" s="28"/>
      <c r="E46" s="29"/>
      <c r="F46" s="15"/>
      <c r="G46" s="16">
        <v>0</v>
      </c>
    </row>
    <row r="47" spans="1:7" ht="27.75" customHeight="1" x14ac:dyDescent="0.15">
      <c r="A47" s="6"/>
      <c r="B47" s="36"/>
      <c r="C47" s="14"/>
      <c r="D47" s="28"/>
      <c r="E47" s="29"/>
      <c r="F47" s="15"/>
      <c r="G47" s="16">
        <v>0</v>
      </c>
    </row>
    <row r="48" spans="1:7" ht="27.75" customHeight="1" x14ac:dyDescent="0.15">
      <c r="A48" s="6"/>
      <c r="B48" s="36"/>
      <c r="C48" s="14"/>
      <c r="D48" s="28"/>
      <c r="E48" s="29"/>
      <c r="F48" s="15"/>
      <c r="G48" s="16">
        <v>0</v>
      </c>
    </row>
    <row r="49" spans="1:7" ht="27.75" customHeight="1" x14ac:dyDescent="0.15">
      <c r="A49" s="6"/>
      <c r="B49" s="36"/>
      <c r="C49" s="14"/>
      <c r="D49" s="28"/>
      <c r="E49" s="29"/>
      <c r="F49" s="15"/>
      <c r="G49" s="16">
        <v>0</v>
      </c>
    </row>
    <row r="50" spans="1:7" ht="27.75" customHeight="1" x14ac:dyDescent="0.15">
      <c r="A50" s="6"/>
      <c r="B50" s="36"/>
      <c r="C50" s="14"/>
      <c r="D50" s="28"/>
      <c r="E50" s="29"/>
      <c r="F50" s="15"/>
      <c r="G50" s="16">
        <v>0</v>
      </c>
    </row>
    <row r="51" spans="1:7" ht="27.75" customHeight="1" x14ac:dyDescent="0.15">
      <c r="A51" s="6"/>
      <c r="B51" s="36"/>
      <c r="C51" s="14"/>
      <c r="D51" s="28"/>
      <c r="E51" s="29"/>
      <c r="F51" s="15"/>
      <c r="G51" s="16">
        <v>0</v>
      </c>
    </row>
    <row r="52" spans="1:7" ht="27.75" customHeight="1" x14ac:dyDescent="0.15">
      <c r="A52" s="6"/>
      <c r="B52" s="36"/>
      <c r="C52" s="14"/>
      <c r="D52" s="28"/>
      <c r="E52" s="29"/>
      <c r="F52" s="15"/>
      <c r="G52" s="16">
        <v>0</v>
      </c>
    </row>
    <row r="53" spans="1:7" ht="27.75" customHeight="1" x14ac:dyDescent="0.15">
      <c r="A53" s="6">
        <v>0</v>
      </c>
      <c r="B53" s="36">
        <v>0</v>
      </c>
      <c r="C53" s="14">
        <v>0</v>
      </c>
      <c r="D53" s="28">
        <v>0</v>
      </c>
      <c r="E53" s="29">
        <v>0</v>
      </c>
      <c r="F53" s="15">
        <v>0</v>
      </c>
      <c r="G53" s="16">
        <v>0</v>
      </c>
    </row>
    <row r="54" spans="1:7" ht="27.75" customHeight="1" x14ac:dyDescent="0.15">
      <c r="A54" s="6">
        <v>0</v>
      </c>
      <c r="B54" s="36">
        <v>0</v>
      </c>
      <c r="C54" s="14">
        <v>0</v>
      </c>
      <c r="D54" s="28">
        <v>0</v>
      </c>
      <c r="E54" s="29">
        <v>0</v>
      </c>
      <c r="F54" s="15">
        <v>0</v>
      </c>
      <c r="G54" s="16">
        <v>0</v>
      </c>
    </row>
    <row r="55" spans="1:7" ht="27.75" customHeight="1" x14ac:dyDescent="0.15">
      <c r="A55" s="6">
        <v>0</v>
      </c>
      <c r="B55" s="36">
        <v>0</v>
      </c>
      <c r="C55" s="14">
        <v>0</v>
      </c>
      <c r="D55" s="28">
        <v>0</v>
      </c>
      <c r="E55" s="29">
        <v>0</v>
      </c>
      <c r="F55" s="15">
        <v>0</v>
      </c>
      <c r="G55" s="16">
        <v>0</v>
      </c>
    </row>
    <row r="56" spans="1:7" ht="27.75" customHeight="1" x14ac:dyDescent="0.15">
      <c r="A56" s="6">
        <v>0</v>
      </c>
      <c r="B56" s="36">
        <v>0</v>
      </c>
      <c r="C56" s="14">
        <v>0</v>
      </c>
      <c r="D56" s="28">
        <v>0</v>
      </c>
      <c r="E56" s="29">
        <v>0</v>
      </c>
      <c r="F56" s="15">
        <v>0</v>
      </c>
      <c r="G56" s="16">
        <v>0</v>
      </c>
    </row>
    <row r="57" spans="1:7" ht="27.75" customHeight="1" thickBot="1" x14ac:dyDescent="0.2">
      <c r="A57" s="34">
        <v>0</v>
      </c>
      <c r="B57" s="37">
        <v>0</v>
      </c>
      <c r="C57" s="18">
        <v>0</v>
      </c>
      <c r="D57" s="30">
        <v>0</v>
      </c>
      <c r="E57" s="31">
        <v>0</v>
      </c>
      <c r="F57" s="19">
        <v>0</v>
      </c>
      <c r="G57" s="20">
        <v>0</v>
      </c>
    </row>
    <row r="58" spans="1:7" ht="20.25" customHeight="1" x14ac:dyDescent="0.15"/>
    <row r="59" spans="1:7" ht="21" customHeight="1" x14ac:dyDescent="0.15">
      <c r="D59" s="1" t="s">
        <v>8</v>
      </c>
    </row>
    <row r="60" spans="1:7" ht="21" customHeight="1" x14ac:dyDescent="0.15">
      <c r="D60" s="1" t="s">
        <v>7</v>
      </c>
    </row>
    <row r="61" spans="1:7" ht="21" customHeight="1" x14ac:dyDescent="0.15">
      <c r="D61" s="1" t="s">
        <v>9</v>
      </c>
    </row>
  </sheetData>
  <mergeCells count="3">
    <mergeCell ref="B32:C32"/>
    <mergeCell ref="A2:G2"/>
    <mergeCell ref="B4:C4"/>
  </mergeCells>
  <phoneticPr fontId="7"/>
  <pageMargins left="0.47244094488188981" right="0.47244094488188981" top="0.39370078740157483" bottom="0.19685039370078741" header="0.31496062992125984" footer="0.31496062992125984"/>
  <pageSetup paperSize="9" orientation="portrait" r:id="rId1"/>
  <headerFooter alignWithMargins="0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④評定結果一覧表（公表用）</vt:lpstr>
      <vt:lpstr>'④評定結果一覧表（公表用）'!Print_Area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2019-07-30T06:21:49Z</dcterms:created>
  <dcterms:modified xsi:type="dcterms:W3CDTF">2024-08-28T06:56:25Z</dcterms:modified>
</cp:coreProperties>
</file>