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一般会計!$A$5:$G$120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G103" i="77" l="1"/>
  <c r="G102" i="77"/>
  <c r="F102" i="77" s="1"/>
  <c r="C102" i="77"/>
  <c r="C103" i="77"/>
  <c r="E117" i="77" l="1"/>
  <c r="E116" i="77"/>
  <c r="D115" i="77"/>
  <c r="D119" i="77" s="1"/>
  <c r="C115" i="77"/>
  <c r="D114" i="77"/>
  <c r="D118" i="77" s="1"/>
  <c r="C114" i="77"/>
  <c r="E113" i="77"/>
  <c r="E112" i="77"/>
  <c r="C110" i="77"/>
  <c r="C111" i="77" l="1"/>
  <c r="C119" i="77" s="1"/>
  <c r="E119" i="77" s="1"/>
  <c r="C118" i="77"/>
  <c r="E118" i="77" s="1"/>
  <c r="E115" i="77"/>
  <c r="E114" i="77"/>
  <c r="E110" i="77"/>
  <c r="D33" i="77"/>
  <c r="D32" i="77"/>
  <c r="E111" i="77" l="1"/>
  <c r="E42" i="77"/>
  <c r="E43" i="77"/>
  <c r="E81" i="77" l="1"/>
  <c r="E80" i="77"/>
  <c r="E97" i="77" l="1"/>
  <c r="E96" i="77"/>
  <c r="E95" i="77"/>
  <c r="E94" i="77"/>
  <c r="E78" i="77" l="1"/>
  <c r="D41" i="77" l="1"/>
  <c r="D103" i="77" s="1"/>
  <c r="E103" i="77" s="1"/>
  <c r="D40" i="77"/>
  <c r="D102" i="77" s="1"/>
  <c r="E102" i="77" s="1"/>
  <c r="E101" i="77" l="1"/>
  <c r="E100" i="77"/>
  <c r="E99" i="77" l="1"/>
  <c r="E98" i="77"/>
  <c r="E93" i="77"/>
  <c r="E92" i="77"/>
  <c r="E91" i="77"/>
  <c r="E90" i="77"/>
  <c r="E89" i="77"/>
  <c r="E88" i="77"/>
  <c r="E87" i="77"/>
  <c r="E86" i="77"/>
  <c r="E85" i="77"/>
  <c r="E84" i="77"/>
  <c r="E83" i="77"/>
  <c r="E82" i="77"/>
  <c r="E79" i="77"/>
  <c r="E77" i="77"/>
  <c r="E76" i="77"/>
  <c r="E75" i="77"/>
  <c r="E74" i="77"/>
  <c r="E73" i="77"/>
  <c r="E72" i="77"/>
  <c r="E71" i="77"/>
  <c r="E70" i="77"/>
  <c r="E69" i="77"/>
  <c r="E68" i="77"/>
  <c r="E67" i="77"/>
  <c r="E66" i="77"/>
  <c r="E65" i="77"/>
  <c r="E64" i="77"/>
  <c r="E63" i="77"/>
  <c r="E62" i="77"/>
  <c r="E61" i="77"/>
  <c r="E60" i="77"/>
  <c r="E59" i="77"/>
  <c r="E58" i="77"/>
  <c r="E57" i="77"/>
  <c r="E56" i="77"/>
  <c r="E55" i="77"/>
  <c r="E54" i="77"/>
  <c r="E53" i="77"/>
  <c r="E52" i="77"/>
  <c r="E51" i="77"/>
  <c r="E50" i="77"/>
  <c r="E44" i="77" l="1"/>
  <c r="E45" i="77"/>
  <c r="E49" i="77"/>
  <c r="E48" i="77"/>
  <c r="E47" i="77"/>
  <c r="E46" i="77"/>
  <c r="E41" i="77"/>
  <c r="E40" i="77"/>
  <c r="E39" i="77"/>
  <c r="E38" i="77"/>
  <c r="E37" i="77"/>
  <c r="E36" i="77"/>
  <c r="E35" i="77"/>
  <c r="E34" i="77"/>
  <c r="E33" i="77"/>
  <c r="E32" i="77"/>
  <c r="E31" i="77"/>
  <c r="E30" i="77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</calcChain>
</file>

<file path=xl/sharedStrings.xml><?xml version="1.0" encoding="utf-8"?>
<sst xmlns="http://schemas.openxmlformats.org/spreadsheetml/2006/main" count="259" uniqueCount="93">
  <si>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</si>
  <si>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</si>
  <si>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</si>
  <si>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</si>
  <si>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</si>
  <si>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</si>
  <si>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</si>
  <si>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</si>
  <si>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</si>
  <si>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</si>
  <si>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</si>
  <si>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</si>
  <si>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</si>
  <si>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</si>
  <si>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</si>
  <si>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</si>
  <si>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都市整備局　</t>
    <rPh sb="0" eb="2">
      <t>ショゾク</t>
    </rPh>
    <rPh sb="2" eb="3">
      <t>メイ</t>
    </rPh>
    <rPh sb="4" eb="6">
      <t>トシ</t>
    </rPh>
    <rPh sb="6" eb="8">
      <t>セイビ</t>
    </rPh>
    <rPh sb="8" eb="9">
      <t>キョク</t>
    </rPh>
    <phoneticPr fontId="3"/>
  </si>
  <si>
    <t>（再掲）</t>
    <rPh sb="1" eb="3">
      <t>サイケイ</t>
    </rPh>
    <phoneticPr fontId="4"/>
  </si>
  <si>
    <t>市設建築物におけるファシリティマネジメントの推進</t>
    <rPh sb="0" eb="1">
      <t>シ</t>
    </rPh>
    <rPh sb="1" eb="2">
      <t>セツ</t>
    </rPh>
    <rPh sb="2" eb="5">
      <t>ケンチクブツ</t>
    </rPh>
    <rPh sb="22" eb="24">
      <t>スイシン</t>
    </rPh>
    <phoneticPr fontId="3"/>
  </si>
  <si>
    <t>ファシリティ
マネジメント課</t>
    <rPh sb="13" eb="14">
      <t>カ</t>
    </rPh>
    <phoneticPr fontId="3"/>
  </si>
  <si>
    <t>淡路駅周辺地区土地区画整理事業</t>
  </si>
  <si>
    <t>淡路土地区画
整理事務所</t>
    <rPh sb="0" eb="2">
      <t>アワジ</t>
    </rPh>
    <rPh sb="2" eb="4">
      <t>トチ</t>
    </rPh>
    <rPh sb="4" eb="6">
      <t>クカク</t>
    </rPh>
    <rPh sb="7" eb="9">
      <t>セイリ</t>
    </rPh>
    <rPh sb="9" eb="11">
      <t>ジム</t>
    </rPh>
    <rPh sb="11" eb="12">
      <t>ショ</t>
    </rPh>
    <phoneticPr fontId="2"/>
  </si>
  <si>
    <t>三国東地区土地区画整理事業</t>
  </si>
  <si>
    <t>三国東土地区画
整理事務所</t>
    <rPh sb="0" eb="2">
      <t>ミクニ</t>
    </rPh>
    <rPh sb="2" eb="3">
      <t>ヒガシ</t>
    </rPh>
    <rPh sb="3" eb="5">
      <t>トチ</t>
    </rPh>
    <rPh sb="5" eb="7">
      <t>クカク</t>
    </rPh>
    <rPh sb="8" eb="10">
      <t>セイリ</t>
    </rPh>
    <rPh sb="10" eb="12">
      <t>ジム</t>
    </rPh>
    <rPh sb="12" eb="13">
      <t>ショ</t>
    </rPh>
    <phoneticPr fontId="2"/>
  </si>
  <si>
    <t>換地処分済地区等付帯事業</t>
    <rPh sb="7" eb="8">
      <t>トウ</t>
    </rPh>
    <phoneticPr fontId="3"/>
  </si>
  <si>
    <t>区画整理課</t>
    <rPh sb="0" eb="2">
      <t>クカク</t>
    </rPh>
    <rPh sb="2" eb="4">
      <t>セイリ</t>
    </rPh>
    <rPh sb="4" eb="5">
      <t>カ</t>
    </rPh>
    <phoneticPr fontId="2"/>
  </si>
  <si>
    <t>市有地を有効活用するまちリノベーション事業</t>
    <rPh sb="0" eb="3">
      <t>シユウチ</t>
    </rPh>
    <rPh sb="4" eb="8">
      <t>ユウコウカツヨウ</t>
    </rPh>
    <rPh sb="19" eb="21">
      <t>ジギョウ</t>
    </rPh>
    <phoneticPr fontId="11"/>
  </si>
  <si>
    <t>連携事業課</t>
    <rPh sb="0" eb="5">
      <t>レンケイジギョウカ</t>
    </rPh>
    <phoneticPr fontId="2"/>
  </si>
  <si>
    <t>都市再開発融資</t>
  </si>
  <si>
    <t>住環境整備課</t>
    <rPh sb="0" eb="3">
      <t>ジュウカンキョウ</t>
    </rPh>
    <rPh sb="3" eb="5">
      <t>セイビ</t>
    </rPh>
    <rPh sb="5" eb="6">
      <t>カ</t>
    </rPh>
    <phoneticPr fontId="2"/>
  </si>
  <si>
    <t>民間市街地再開発事業</t>
  </si>
  <si>
    <t>市街地再開発事業にかかる保留床維持管理等</t>
  </si>
  <si>
    <t>総務課</t>
    <rPh sb="0" eb="3">
      <t>ソウムカ</t>
    </rPh>
    <phoneticPr fontId="3"/>
  </si>
  <si>
    <t>一般庶務経理事務</t>
    <rPh sb="4" eb="6">
      <t>ケイリ</t>
    </rPh>
    <phoneticPr fontId="13"/>
  </si>
  <si>
    <t>建築計画調査事務</t>
  </si>
  <si>
    <t>施設整備課　他</t>
    <rPh sb="0" eb="2">
      <t>シセツ</t>
    </rPh>
    <rPh sb="2" eb="4">
      <t>セイビ</t>
    </rPh>
    <rPh sb="4" eb="5">
      <t>カ</t>
    </rPh>
    <rPh sb="6" eb="7">
      <t>ホカ</t>
    </rPh>
    <phoneticPr fontId="4"/>
  </si>
  <si>
    <t>市営住宅の維持管理</t>
  </si>
  <si>
    <t>住まい情報センター事業</t>
  </si>
  <si>
    <t>住宅審議会事務</t>
  </si>
  <si>
    <t>住宅政策課</t>
    <rPh sb="0" eb="5">
      <t>ジュウタクセイサクカ</t>
    </rPh>
    <phoneticPr fontId="3"/>
  </si>
  <si>
    <t>長期優良住宅建築等計画認定審査事業</t>
  </si>
  <si>
    <t>安心居住課</t>
    <rPh sb="0" eb="5">
      <t>アンシンキョジュウカ</t>
    </rPh>
    <phoneticPr fontId="3"/>
  </si>
  <si>
    <t>市営住宅補修事業</t>
  </si>
  <si>
    <t>保全整備課　他</t>
    <rPh sb="0" eb="5">
      <t>ホゼンセイビカ</t>
    </rPh>
    <rPh sb="6" eb="7">
      <t>ホカ</t>
    </rPh>
    <phoneticPr fontId="3"/>
  </si>
  <si>
    <t>市営住宅建替事業</t>
    <rPh sb="0" eb="1">
      <t>シ</t>
    </rPh>
    <rPh sb="4" eb="6">
      <t>タテカ</t>
    </rPh>
    <phoneticPr fontId="13"/>
  </si>
  <si>
    <t>建設課</t>
    <rPh sb="0" eb="2">
      <t>ケンセツ</t>
    </rPh>
    <rPh sb="2" eb="3">
      <t>カ</t>
    </rPh>
    <phoneticPr fontId="13"/>
  </si>
  <si>
    <t>ストック総合改善事業</t>
  </si>
  <si>
    <t>市営住宅耐震改修事業</t>
  </si>
  <si>
    <t>生野区南部地区整備事業</t>
  </si>
  <si>
    <t>生野南部事務所</t>
  </si>
  <si>
    <t>住宅地区改良事業</t>
  </si>
  <si>
    <t>住環境整備課</t>
    <rPh sb="0" eb="3">
      <t>ジュウカンキョウ</t>
    </rPh>
    <rPh sb="3" eb="5">
      <t>セイビ</t>
    </rPh>
    <rPh sb="5" eb="6">
      <t>カ</t>
    </rPh>
    <phoneticPr fontId="13"/>
  </si>
  <si>
    <t>密集住宅市街地重点整備事業</t>
    <rPh sb="0" eb="2">
      <t>ミッシュウ</t>
    </rPh>
    <rPh sb="2" eb="4">
      <t>ジュウタク</t>
    </rPh>
    <rPh sb="4" eb="7">
      <t>シガイチ</t>
    </rPh>
    <rPh sb="7" eb="9">
      <t>ジュウテン</t>
    </rPh>
    <rPh sb="9" eb="11">
      <t>セイビ</t>
    </rPh>
    <rPh sb="11" eb="13">
      <t>ジギョウ</t>
    </rPh>
    <phoneticPr fontId="14"/>
  </si>
  <si>
    <t>住環境整備課　他</t>
    <rPh sb="0" eb="3">
      <t>ジュウカンキョウ</t>
    </rPh>
    <rPh sb="3" eb="5">
      <t>セイビ</t>
    </rPh>
    <rPh sb="5" eb="6">
      <t>カ</t>
    </rPh>
    <rPh sb="7" eb="8">
      <t>ホカ</t>
    </rPh>
    <phoneticPr fontId="13"/>
  </si>
  <si>
    <t>民間老朽住宅建替支援事業</t>
  </si>
  <si>
    <t>住環境整備課
生野南部事務所</t>
    <rPh sb="0" eb="3">
      <t>ジュウカンキョウ</t>
    </rPh>
    <rPh sb="3" eb="5">
      <t>セイビ</t>
    </rPh>
    <rPh sb="5" eb="6">
      <t>カ</t>
    </rPh>
    <rPh sb="7" eb="9">
      <t>イクノ</t>
    </rPh>
    <rPh sb="9" eb="11">
      <t>ナンブ</t>
    </rPh>
    <rPh sb="11" eb="13">
      <t>ジム</t>
    </rPh>
    <rPh sb="13" eb="14">
      <t>ショ</t>
    </rPh>
    <phoneticPr fontId="13"/>
  </si>
  <si>
    <t>地域連携による防災力向上支援事業</t>
  </si>
  <si>
    <t>住環境整備事業用地管理経費等</t>
  </si>
  <si>
    <t>公社住宅事業</t>
  </si>
  <si>
    <t>住宅政策課</t>
    <rPh sb="0" eb="2">
      <t>ジュウタク</t>
    </rPh>
    <rPh sb="2" eb="4">
      <t>セイサク</t>
    </rPh>
    <rPh sb="4" eb="5">
      <t>カ</t>
    </rPh>
    <phoneticPr fontId="13"/>
  </si>
  <si>
    <t>戸建住宅等の耐震化の促進</t>
  </si>
  <si>
    <t>住環境整備課</t>
    <rPh sb="0" eb="6">
      <t>ジュウカンキョウセイビカ</t>
    </rPh>
    <phoneticPr fontId="13"/>
  </si>
  <si>
    <t>マンションの耐震化の促進</t>
  </si>
  <si>
    <t>防災力強化マンション認定制度</t>
  </si>
  <si>
    <t>安心居住課</t>
    <rPh sb="0" eb="2">
      <t>アンシン</t>
    </rPh>
    <rPh sb="2" eb="4">
      <t>キョジュウ</t>
    </rPh>
    <rPh sb="4" eb="5">
      <t>カ</t>
    </rPh>
    <phoneticPr fontId="13"/>
  </si>
  <si>
    <t>地域魅力創出建築物修景事業</t>
    <rPh sb="0" eb="2">
      <t>チイキ</t>
    </rPh>
    <rPh sb="2" eb="4">
      <t>ミリョク</t>
    </rPh>
    <rPh sb="4" eb="6">
      <t>ソウシュツ</t>
    </rPh>
    <rPh sb="6" eb="9">
      <t>ケンチクブツ</t>
    </rPh>
    <rPh sb="9" eb="11">
      <t>シュウケイ</t>
    </rPh>
    <rPh sb="11" eb="13">
      <t>ジギョウ</t>
    </rPh>
    <phoneticPr fontId="13"/>
  </si>
  <si>
    <t>住宅政策課</t>
    <rPh sb="0" eb="5">
      <t>ジュウタクセイサクカ</t>
    </rPh>
    <phoneticPr fontId="13"/>
  </si>
  <si>
    <t>生きた建築ミュージアム事業</t>
    <rPh sb="11" eb="13">
      <t>ジギョウ</t>
    </rPh>
    <phoneticPr fontId="13"/>
  </si>
  <si>
    <t>ブロック塀等撤去促進事業</t>
    <rPh sb="4" eb="5">
      <t>ベイ</t>
    </rPh>
    <rPh sb="5" eb="6">
      <t>トウ</t>
    </rPh>
    <rPh sb="6" eb="8">
      <t>テッキョ</t>
    </rPh>
    <rPh sb="8" eb="10">
      <t>ソクシン</t>
    </rPh>
    <rPh sb="10" eb="12">
      <t>ジギョウ</t>
    </rPh>
    <phoneticPr fontId="13"/>
  </si>
  <si>
    <t>新婚・子育て世帯向け分譲住宅購入融資利子補給制度</t>
  </si>
  <si>
    <t>子育て世帯等向け民間賃貸住宅改修促進事業</t>
    <rPh sb="0" eb="2">
      <t>コソダ</t>
    </rPh>
    <rPh sb="3" eb="6">
      <t>セタイトウ</t>
    </rPh>
    <rPh sb="6" eb="7">
      <t>ム</t>
    </rPh>
    <rPh sb="8" eb="10">
      <t>ミンカン</t>
    </rPh>
    <rPh sb="10" eb="12">
      <t>チンタイ</t>
    </rPh>
    <rPh sb="12" eb="14">
      <t>ジュウタク</t>
    </rPh>
    <rPh sb="14" eb="16">
      <t>カイシュウ</t>
    </rPh>
    <rPh sb="16" eb="18">
      <t>ソクシン</t>
    </rPh>
    <rPh sb="18" eb="20">
      <t>ジギョウ</t>
    </rPh>
    <phoneticPr fontId="13"/>
  </si>
  <si>
    <t>子育て安心マンション認定制度</t>
  </si>
  <si>
    <t>エコ住宅普及促進事業</t>
  </si>
  <si>
    <t>優良賃貸住宅建設資金融資制度</t>
    <rPh sb="12" eb="14">
      <t>セイド</t>
    </rPh>
    <phoneticPr fontId="13"/>
  </si>
  <si>
    <t>マンション購入資金融資制度</t>
  </si>
  <si>
    <t>マンション管理・建替支援事業</t>
  </si>
  <si>
    <t>災害復興マンション購入資金融資制度</t>
  </si>
  <si>
    <t>ハウジングデザイン賞</t>
  </si>
  <si>
    <t>空家利活用改修補助事業</t>
    <rPh sb="0" eb="2">
      <t>アキヤ</t>
    </rPh>
    <rPh sb="2" eb="5">
      <t>リカツヨウ</t>
    </rPh>
    <rPh sb="5" eb="7">
      <t>カイシュウ</t>
    </rPh>
    <rPh sb="7" eb="9">
      <t>ホジョ</t>
    </rPh>
    <rPh sb="9" eb="11">
      <t>ジギョウ</t>
    </rPh>
    <phoneticPr fontId="4"/>
  </si>
  <si>
    <t>今後の住宅施策の企画・立案に関する調査</t>
  </si>
  <si>
    <t>土地区画整理事業基金積立金</t>
    <rPh sb="0" eb="8">
      <t>トチクカクセイリジギョウ</t>
    </rPh>
    <rPh sb="8" eb="10">
      <t>キキン</t>
    </rPh>
    <rPh sb="10" eb="12">
      <t>ツミタテ</t>
    </rPh>
    <rPh sb="12" eb="13">
      <t>キン</t>
    </rPh>
    <phoneticPr fontId="4"/>
  </si>
  <si>
    <t>区画整理課</t>
    <rPh sb="0" eb="2">
      <t>クカク</t>
    </rPh>
    <rPh sb="2" eb="4">
      <t>セイリ</t>
    </rPh>
    <rPh sb="4" eb="5">
      <t>カ</t>
    </rPh>
    <phoneticPr fontId="3"/>
  </si>
  <si>
    <t>区ＣＭ</t>
  </si>
  <si>
    <t>【上記のうち市内もと府営住宅にかかるもの】</t>
    <rPh sb="1" eb="3">
      <t>ジョウキ</t>
    </rPh>
    <rPh sb="6" eb="8">
      <t>シナイ</t>
    </rPh>
    <rPh sb="10" eb="12">
      <t>フエイ</t>
    </rPh>
    <rPh sb="12" eb="14">
      <t>ジュウタク</t>
    </rPh>
    <phoneticPr fontId="3"/>
  </si>
  <si>
    <t>4 年 度</t>
    <phoneticPr fontId="3"/>
  </si>
  <si>
    <t>（仮称）住宅省エネ改修促進事業</t>
    <rPh sb="1" eb="3">
      <t>カショウ</t>
    </rPh>
    <rPh sb="4" eb="6">
      <t>ジュウタク</t>
    </rPh>
    <rPh sb="6" eb="7">
      <t>ショウ</t>
    </rPh>
    <rPh sb="9" eb="11">
      <t>カイシュウ</t>
    </rPh>
    <rPh sb="11" eb="15">
      <t>ソクシンジギョウ</t>
    </rPh>
    <phoneticPr fontId="13"/>
  </si>
  <si>
    <t>管理課</t>
    <rPh sb="0" eb="3">
      <t>カンリカ</t>
    </rPh>
    <phoneticPr fontId="3"/>
  </si>
  <si>
    <t>管理課</t>
    <rPh sb="0" eb="3">
      <t>カンリカ</t>
    </rPh>
    <phoneticPr fontId="4"/>
  </si>
  <si>
    <t>住環境整備課
連携事業課</t>
    <rPh sb="0" eb="3">
      <t>ジュウカンキョウ</t>
    </rPh>
    <rPh sb="3" eb="5">
      <t>セイビ</t>
    </rPh>
    <rPh sb="5" eb="6">
      <t>カ</t>
    </rPh>
    <rPh sb="7" eb="11">
      <t>レンケイジギョウ</t>
    </rPh>
    <rPh sb="11" eb="12">
      <t>カ</t>
    </rPh>
    <phoneticPr fontId="13"/>
  </si>
  <si>
    <t>住宅政策課</t>
    <rPh sb="0" eb="2">
      <t>ジュウタク</t>
    </rPh>
    <rPh sb="2" eb="4">
      <t>セイサク</t>
    </rPh>
    <rPh sb="4" eb="5">
      <t>カ</t>
    </rPh>
    <phoneticPr fontId="3"/>
  </si>
  <si>
    <t>5  年 度</t>
    <rPh sb="3" eb="4">
      <t>ネン</t>
    </rPh>
    <rPh sb="5" eb="6">
      <t>ド</t>
    </rPh>
    <phoneticPr fontId="4"/>
  </si>
  <si>
    <t>算 定 ②</t>
    <rPh sb="0" eb="1">
      <t>サン</t>
    </rPh>
    <rPh sb="2" eb="3">
      <t>サダム</t>
    </rPh>
    <phoneticPr fontId="3"/>
  </si>
  <si>
    <t>（様式4）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</si>
</sst>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9" xfId="3" applyNumberFormat="1" applyFont="1" applyFill="1" applyBorder="1" applyAlignment="1">
      <alignment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8" fontId="6" fillId="0" borderId="8" xfId="3" applyNumberFormat="1" applyFont="1" applyFill="1" applyBorder="1" applyAlignment="1">
      <alignment vertical="center" shrinkToFit="1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8" xfId="3" applyNumberFormat="1" applyFont="1" applyFill="1" applyBorder="1" applyAlignment="1">
      <alignment vertical="center" shrinkToFit="1"/>
    </xf>
    <xf numFmtId="178" fontId="6" fillId="0" borderId="12" xfId="3" applyNumberFormat="1" applyFont="1" applyFill="1" applyBorder="1" applyAlignment="1">
      <alignment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22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8" fontId="6" fillId="0" borderId="22" xfId="3" applyNumberFormat="1" applyFont="1" applyFill="1" applyBorder="1" applyAlignment="1">
      <alignment vertical="center" shrinkToFit="1"/>
    </xf>
    <xf numFmtId="177" fontId="6" fillId="0" borderId="24" xfId="3" applyNumberFormat="1" applyFont="1" applyFill="1" applyBorder="1" applyAlignment="1">
      <alignment vertical="center" shrinkToFit="1"/>
    </xf>
    <xf numFmtId="177" fontId="6" fillId="0" borderId="15" xfId="3" applyNumberFormat="1" applyFont="1" applyFill="1" applyBorder="1" applyAlignment="1">
      <alignment horizontal="right" vertical="center" shrinkToFit="1"/>
    </xf>
    <xf numFmtId="177" fontId="6" fillId="0" borderId="6" xfId="3" applyNumberFormat="1" applyFont="1" applyFill="1" applyBorder="1" applyAlignment="1">
      <alignment vertical="center" shrinkToFit="1"/>
    </xf>
    <xf numFmtId="177" fontId="6" fillId="0" borderId="6" xfId="3" applyNumberFormat="1" applyFont="1" applyFill="1" applyBorder="1" applyAlignment="1">
      <alignment horizontal="right" vertical="center" shrinkToFit="1"/>
    </xf>
    <xf numFmtId="177" fontId="6" fillId="0" borderId="15" xfId="3" applyNumberFormat="1" applyFont="1" applyFill="1" applyBorder="1" applyAlignment="1">
      <alignment vertical="center" shrinkToFit="1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179" fontId="6" fillId="0" borderId="17" xfId="3" applyNumberFormat="1" applyFont="1" applyFill="1" applyBorder="1" applyAlignment="1">
      <alignment vertical="center" shrinkToFit="1"/>
    </xf>
    <xf numFmtId="0" fontId="6" fillId="0" borderId="0" xfId="3" applyFont="1" applyFill="1" applyAlignment="1">
      <alignment horizontal="left" vertical="center"/>
    </xf>
    <xf numFmtId="178" fontId="6" fillId="0" borderId="14" xfId="3" applyNumberFormat="1" applyFont="1" applyFill="1" applyBorder="1" applyAlignment="1">
      <alignment horizontal="right" vertical="center" shrinkToFit="1"/>
    </xf>
    <xf numFmtId="0" fontId="6" fillId="0" borderId="0" xfId="3" applyFont="1" applyFill="1" applyAlignment="1">
      <alignment horizontal="right" vertical="center"/>
    </xf>
    <xf numFmtId="0" fontId="12" fillId="0" borderId="20" xfId="8" applyNumberFormat="1" applyFill="1" applyBorder="1" applyAlignment="1">
      <alignment horizontal="left" vertical="center" wrapText="1"/>
    </xf>
    <xf numFmtId="0" fontId="12" fillId="0" borderId="25" xfId="8" applyNumberFormat="1" applyFill="1" applyBorder="1" applyAlignment="1">
      <alignment horizontal="left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8" xfId="3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12" fillId="0" borderId="7" xfId="8" applyNumberFormat="1" applyFill="1" applyBorder="1" applyAlignment="1">
      <alignment horizontal="left" vertical="center" wrapText="1"/>
    </xf>
    <xf numFmtId="0" fontId="7" fillId="0" borderId="20" xfId="3" applyNumberFormat="1" applyFont="1" applyFill="1" applyBorder="1" applyAlignment="1">
      <alignment horizontal="left" vertical="center" wrapText="1"/>
    </xf>
    <xf numFmtId="0" fontId="7" fillId="0" borderId="7" xfId="3" applyNumberFormat="1" applyFont="1" applyFill="1" applyBorder="1" applyAlignment="1">
      <alignment horizontal="left" vertical="center" wrapText="1"/>
    </xf>
    <xf numFmtId="0" fontId="10" fillId="0" borderId="17" xfId="3" applyNumberFormat="1" applyFont="1" applyFill="1" applyBorder="1" applyAlignment="1">
      <alignment horizontal="right" vertical="center" wrapText="1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7" fillId="0" borderId="24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12" fillId="0" borderId="23" xfId="8" applyNumberForma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center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toshiseibi/cmsfiles/contents/0000585/585418/12.xls" TargetMode="External"/><Relationship Id="rId13" Type="http://schemas.openxmlformats.org/officeDocument/2006/relationships/hyperlink" Target="https://www.city.osaka.lg.jp/toshiseibi/cmsfiles/contents/0000585/585418/17.xls" TargetMode="External"/><Relationship Id="rId18" Type="http://schemas.openxmlformats.org/officeDocument/2006/relationships/hyperlink" Target="https://www.city.osaka.lg.jp/toshiseibi/cmsfiles/contents/0000585/585418/23.xls" TargetMode="External"/><Relationship Id="rId26" Type="http://schemas.openxmlformats.org/officeDocument/2006/relationships/hyperlink" Target="https://www.city.osaka.lg.jp/toshiseibi/cmsfiles/contents/0000585/585418/31.xls" TargetMode="External"/><Relationship Id="rId39" Type="http://schemas.openxmlformats.org/officeDocument/2006/relationships/hyperlink" Target="https://www.city.osaka.lg.jp/toshiseibi/cmsfiles/contents/0000585/585418/47.xls" TargetMode="External"/><Relationship Id="rId3" Type="http://schemas.openxmlformats.org/officeDocument/2006/relationships/hyperlink" Target="https://www.city.osaka.lg.jp/toshiseibi/cmsfiles/contents/0000585/585418/4.xls" TargetMode="External"/><Relationship Id="rId21" Type="http://schemas.openxmlformats.org/officeDocument/2006/relationships/hyperlink" Target="https://www.city.osaka.lg.jp/toshiseibi/cmsfiles/contents/0000585/585418/26.xls" TargetMode="External"/><Relationship Id="rId34" Type="http://schemas.openxmlformats.org/officeDocument/2006/relationships/hyperlink" Target="https://www.city.osaka.lg.jp/toshiseibi/cmsfiles/contents/0000585/585418/39.xls" TargetMode="External"/><Relationship Id="rId42" Type="http://schemas.openxmlformats.org/officeDocument/2006/relationships/hyperlink" Target="https://www.city.osaka.lg.jp/toshiseibi/cmsfiles/contents/0000585/585418/14.xls" TargetMode="External"/><Relationship Id="rId7" Type="http://schemas.openxmlformats.org/officeDocument/2006/relationships/hyperlink" Target="https://www.city.osaka.lg.jp/toshiseibi/cmsfiles/contents/0000585/585418/9.xls" TargetMode="External"/><Relationship Id="rId12" Type="http://schemas.openxmlformats.org/officeDocument/2006/relationships/hyperlink" Target="https://www.city.osaka.lg.jp/toshiseibi/cmsfiles/contents/0000585/585418/16.xls" TargetMode="External"/><Relationship Id="rId17" Type="http://schemas.openxmlformats.org/officeDocument/2006/relationships/hyperlink" Target="https://www.city.osaka.lg.jp/toshiseibi/cmsfiles/contents/0000585/585418/22.xls" TargetMode="External"/><Relationship Id="rId25" Type="http://schemas.openxmlformats.org/officeDocument/2006/relationships/hyperlink" Target="https://www.city.osaka.lg.jp/toshiseibi/cmsfiles/contents/0000585/585418/30.xls" TargetMode="External"/><Relationship Id="rId33" Type="http://schemas.openxmlformats.org/officeDocument/2006/relationships/hyperlink" Target="https://www.city.osaka.lg.jp/toshiseibi/cmsfiles/contents/0000585/585418/38.xls" TargetMode="External"/><Relationship Id="rId38" Type="http://schemas.openxmlformats.org/officeDocument/2006/relationships/hyperlink" Target="https://www.city.osaka.lg.jp/toshiseibi/cmsfiles/contents/0000585/585418/43.xls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toshiseibi/cmsfiles/contents/0000585/585418/3.xls" TargetMode="External"/><Relationship Id="rId16" Type="http://schemas.openxmlformats.org/officeDocument/2006/relationships/hyperlink" Target="https://www.city.osaka.lg.jp/toshiseibi/cmsfiles/contents/0000585/585418/21.xls" TargetMode="External"/><Relationship Id="rId20" Type="http://schemas.openxmlformats.org/officeDocument/2006/relationships/hyperlink" Target="https://www.city.osaka.lg.jp/toshiseibi/cmsfiles/contents/0000585/585418/25.xls" TargetMode="External"/><Relationship Id="rId29" Type="http://schemas.openxmlformats.org/officeDocument/2006/relationships/hyperlink" Target="https://www.city.osaka.lg.jp/toshiseibi/cmsfiles/contents/0000585/585418/34.xls" TargetMode="External"/><Relationship Id="rId41" Type="http://schemas.openxmlformats.org/officeDocument/2006/relationships/hyperlink" Target="https://www.city.osaka.lg.jp/toshiseibi/cmsfiles/contents/0000585/585418/20.xls" TargetMode="External"/><Relationship Id="rId1" Type="http://schemas.openxmlformats.org/officeDocument/2006/relationships/hyperlink" Target="https://www.city.osaka.lg.jp/toshiseibi/cmsfiles/contents/0000585/585418/2.xls" TargetMode="External"/><Relationship Id="rId6" Type="http://schemas.openxmlformats.org/officeDocument/2006/relationships/hyperlink" Target="https://www.city.osaka.lg.jp/toshiseibi/cmsfiles/contents/0000585/585418/8.xls" TargetMode="External"/><Relationship Id="rId11" Type="http://schemas.openxmlformats.org/officeDocument/2006/relationships/hyperlink" Target="https://www.city.osaka.lg.jp/toshiseibi/cmsfiles/contents/0000585/585418/15.xls" TargetMode="External"/><Relationship Id="rId24" Type="http://schemas.openxmlformats.org/officeDocument/2006/relationships/hyperlink" Target="https://www.city.osaka.lg.jp/toshiseibi/cmsfiles/contents/0000585/585418/29.xls" TargetMode="External"/><Relationship Id="rId32" Type="http://schemas.openxmlformats.org/officeDocument/2006/relationships/hyperlink" Target="https://www.city.osaka.lg.jp/toshiseibi/cmsfiles/contents/0000585/585418/37.xls" TargetMode="External"/><Relationship Id="rId37" Type="http://schemas.openxmlformats.org/officeDocument/2006/relationships/hyperlink" Target="https://www.city.osaka.lg.jp/toshiseibi/cmsfiles/contents/0000585/585418/42.xls" TargetMode="External"/><Relationship Id="rId40" Type="http://schemas.openxmlformats.org/officeDocument/2006/relationships/hyperlink" Target="https://www.city.osaka.lg.jp/toshiseibi/cmsfiles/contents/0000585/585418/48.xls" TargetMode="External"/><Relationship Id="rId45" Type="http://schemas.openxmlformats.org/officeDocument/2006/relationships/hyperlink" Target="https://www.city.osaka.lg.jp/toshiseibi/cmsfiles/contents/0000585/585418/20.xls" TargetMode="External"/><Relationship Id="rId5" Type="http://schemas.openxmlformats.org/officeDocument/2006/relationships/hyperlink" Target="https://www.city.osaka.lg.jp/toshiseibi/cmsfiles/contents/0000585/585418/7.xls" TargetMode="External"/><Relationship Id="rId15" Type="http://schemas.openxmlformats.org/officeDocument/2006/relationships/hyperlink" Target="https://www.city.osaka.lg.jp/toshiseibi/cmsfiles/contents/0000585/585418/19.xls" TargetMode="External"/><Relationship Id="rId23" Type="http://schemas.openxmlformats.org/officeDocument/2006/relationships/hyperlink" Target="https://www.city.osaka.lg.jp/toshiseibi/cmsfiles/contents/0000585/585418/28.xls" TargetMode="External"/><Relationship Id="rId28" Type="http://schemas.openxmlformats.org/officeDocument/2006/relationships/hyperlink" Target="https://www.city.osaka.lg.jp/toshiseibi/cmsfiles/contents/0000585/585418/33.xls" TargetMode="External"/><Relationship Id="rId36" Type="http://schemas.openxmlformats.org/officeDocument/2006/relationships/hyperlink" Target="https://www.city.osaka.lg.jp/toshiseibi/cmsfiles/contents/0000585/585418/41.xls" TargetMode="External"/><Relationship Id="rId10" Type="http://schemas.openxmlformats.org/officeDocument/2006/relationships/hyperlink" Target="https://www.city.osaka.lg.jp/toshiseibi/cmsfiles/contents/0000585/585418/14.xls" TargetMode="External"/><Relationship Id="rId19" Type="http://schemas.openxmlformats.org/officeDocument/2006/relationships/hyperlink" Target="https://www.city.osaka.lg.jp/toshiseibi/cmsfiles/contents/0000585/585418/24.xls" TargetMode="External"/><Relationship Id="rId31" Type="http://schemas.openxmlformats.org/officeDocument/2006/relationships/hyperlink" Target="https://www.city.osaka.lg.jp/toshiseibi/cmsfiles/contents/0000585/585418/36.xls" TargetMode="External"/><Relationship Id="rId44" Type="http://schemas.openxmlformats.org/officeDocument/2006/relationships/hyperlink" Target="https://www.city.osaka.lg.jp/toshiseibi/cmsfiles/contents/0000585/585418/19.xls" TargetMode="External"/><Relationship Id="rId4" Type="http://schemas.openxmlformats.org/officeDocument/2006/relationships/hyperlink" Target="https://www.city.osaka.lg.jp/toshiseibi/cmsfiles/contents/0000585/585418/5.xls" TargetMode="External"/><Relationship Id="rId9" Type="http://schemas.openxmlformats.org/officeDocument/2006/relationships/hyperlink" Target="https://www.city.osaka.lg.jp/toshiseibi/cmsfiles/contents/0000585/585418/13.xls" TargetMode="External"/><Relationship Id="rId14" Type="http://schemas.openxmlformats.org/officeDocument/2006/relationships/hyperlink" Target="https://www.city.osaka.lg.jp/toshiseibi/cmsfiles/contents/0000585/585418/18.xls" TargetMode="External"/><Relationship Id="rId22" Type="http://schemas.openxmlformats.org/officeDocument/2006/relationships/hyperlink" Target="https://www.city.osaka.lg.jp/toshiseibi/cmsfiles/contents/0000585/585418/27.xls" TargetMode="External"/><Relationship Id="rId27" Type="http://schemas.openxmlformats.org/officeDocument/2006/relationships/hyperlink" Target="https://www.city.osaka.lg.jp/toshiseibi/cmsfiles/contents/0000585/585418/32.xls" TargetMode="External"/><Relationship Id="rId30" Type="http://schemas.openxmlformats.org/officeDocument/2006/relationships/hyperlink" Target="https://www.city.osaka.lg.jp/toshiseibi/cmsfiles/contents/0000585/585418/35.xls" TargetMode="External"/><Relationship Id="rId35" Type="http://schemas.openxmlformats.org/officeDocument/2006/relationships/hyperlink" Target="https://www.city.osaka.lg.jp/toshiseibi/cmsfiles/contents/0000585/585418/40.xls" TargetMode="External"/><Relationship Id="rId43" Type="http://schemas.openxmlformats.org/officeDocument/2006/relationships/hyperlink" Target="https://www.city.osaka.lg.jp/toshiseibi/cmsfiles/contents/0000585/585418/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9"/>
  <sheetViews>
    <sheetView showGridLines="0" tabSelected="1" view="pageBreakPreview" topLeftCell="A22" zoomScaleNormal="100" zoomScaleSheetLayoutView="100" workbookViewId="0">
      <selection activeCell="B3" sqref="B3"/>
    </sheetView>
  </sheetViews>
  <sheetFormatPr defaultColWidth="8.625" defaultRowHeight="18" customHeight="1"/>
  <cols>
    <col min="1" max="1" width="23.75" style="2" customWidth="1"/>
    <col min="2" max="2" width="17.375" style="2" customWidth="1"/>
    <col min="3" max="4" width="12.5" style="2" customWidth="1"/>
    <col min="5" max="5" width="12.5" style="3" customWidth="1"/>
    <col min="6" max="6" width="6.375" style="3" customWidth="1"/>
    <col min="7" max="7" width="6.25" style="4" customWidth="1"/>
    <col min="8" max="8" width="4.25" style="4" customWidth="1"/>
    <col min="9" max="9" width="7.625" style="4" bestFit="1" customWidth="1"/>
    <col min="10" max="10" width="7.375" style="4" bestFit="1" customWidth="1"/>
    <col min="11" max="11" width="2.875" style="4" customWidth="1"/>
    <col min="12" max="220" width="8.625" style="4" customWidth="1"/>
    <col min="221" max="16384" width="8.625" style="4"/>
  </cols>
  <sheetData>
    <row r="1" spans="1:8" ht="17.25" customHeight="1">
      <c r="F1" s="29"/>
    </row>
    <row r="2" spans="1:8" ht="17.25" customHeight="1">
      <c r="A2" s="1"/>
      <c r="F2" s="28"/>
      <c r="H2" s="24"/>
    </row>
    <row r="3" spans="1:8" ht="17.25" customHeight="1">
      <c r="A3" s="1"/>
      <c r="F3" s="27"/>
      <c r="H3" s="24"/>
    </row>
    <row r="4" spans="1:8" ht="17.25" customHeight="1">
      <c r="F4" s="28"/>
    </row>
    <row r="5" spans="1:8" ht="18" customHeight="1">
      <c r="A5" s="1" t="s">
        <v>10</v>
      </c>
      <c r="F5" s="47" t="s">
        <v>92</v>
      </c>
      <c r="G5" s="47"/>
    </row>
    <row r="6" spans="1:8" ht="15" customHeight="1">
      <c r="F6" s="2"/>
      <c r="G6" s="45"/>
    </row>
    <row r="7" spans="1:8" ht="18" customHeight="1">
      <c r="A7" s="5" t="s">
        <v>13</v>
      </c>
      <c r="C7" s="4"/>
      <c r="D7" s="4"/>
      <c r="E7" s="5"/>
      <c r="F7" s="5"/>
      <c r="G7" s="25" t="s">
        <v>16</v>
      </c>
    </row>
    <row r="8" spans="1:8" ht="10.5" customHeight="1">
      <c r="A8" s="4"/>
      <c r="C8" s="4"/>
      <c r="D8" s="4"/>
      <c r="E8" s="5"/>
      <c r="F8" s="5"/>
    </row>
    <row r="9" spans="1:8" ht="27" customHeight="1" thickBot="1">
      <c r="C9" s="60" t="s">
        <v>0</v>
      </c>
      <c r="D9" s="60"/>
      <c r="E9" s="6"/>
      <c r="G9" s="8" t="s">
        <v>1</v>
      </c>
    </row>
    <row r="10" spans="1:8" ht="15" customHeight="1">
      <c r="A10" s="61" t="s">
        <v>6</v>
      </c>
      <c r="B10" s="63" t="s">
        <v>8</v>
      </c>
      <c r="C10" s="40" t="s">
        <v>84</v>
      </c>
      <c r="D10" s="9" t="s">
        <v>90</v>
      </c>
      <c r="E10" s="40" t="s">
        <v>4</v>
      </c>
      <c r="F10" s="65" t="s">
        <v>7</v>
      </c>
      <c r="G10" s="66"/>
    </row>
    <row r="11" spans="1:8" ht="15" customHeight="1">
      <c r="A11" s="62"/>
      <c r="B11" s="64"/>
      <c r="C11" s="41" t="s">
        <v>9</v>
      </c>
      <c r="D11" s="43" t="s">
        <v>91</v>
      </c>
      <c r="E11" s="41" t="s">
        <v>5</v>
      </c>
      <c r="F11" s="67"/>
      <c r="G11" s="68"/>
    </row>
    <row r="12" spans="1:8" ht="15" customHeight="1">
      <c r="A12" s="69" t="s">
        <v>18</v>
      </c>
      <c r="B12" s="50" t="s">
        <v>19</v>
      </c>
      <c r="C12" s="10">
        <v>3800</v>
      </c>
      <c r="D12" s="10">
        <v>0</v>
      </c>
      <c r="E12" s="10">
        <f t="shared" ref="E12:E33" si="0">+D12-C12</f>
        <v>-3800</v>
      </c>
      <c r="F12" s="52" t="s">
        <v>3</v>
      </c>
      <c r="G12" s="31"/>
      <c r="H12" s="4" t="s">
        <v>11</v>
      </c>
    </row>
    <row r="13" spans="1:8" ht="15" customHeight="1">
      <c r="A13" s="69"/>
      <c r="B13" s="55"/>
      <c r="C13" s="12">
        <v>3800</v>
      </c>
      <c r="D13" s="12">
        <v>0</v>
      </c>
      <c r="E13" s="13">
        <f t="shared" si="0"/>
        <v>-3800</v>
      </c>
      <c r="F13" s="54"/>
      <c r="G13" s="16"/>
      <c r="H13" s="4" t="s">
        <v>12</v>
      </c>
    </row>
    <row r="14" spans="1:8" ht="15" customHeight="1">
      <c r="A14" s="48" t="s">
        <v>20</v>
      </c>
      <c r="B14" s="50" t="s">
        <v>21</v>
      </c>
      <c r="C14" s="11">
        <v>193646</v>
      </c>
      <c r="D14" s="11">
        <v>197061</v>
      </c>
      <c r="E14" s="10">
        <f t="shared" ref="E14:E21" si="1">+D14-C14</f>
        <v>3415</v>
      </c>
      <c r="F14" s="52"/>
      <c r="G14" s="32"/>
      <c r="H14" s="4" t="s">
        <v>11</v>
      </c>
    </row>
    <row r="15" spans="1:8" ht="15" customHeight="1">
      <c r="A15" s="57"/>
      <c r="B15" s="55"/>
      <c r="C15" s="15">
        <v>47676</v>
      </c>
      <c r="D15" s="15">
        <v>93981</v>
      </c>
      <c r="E15" s="13">
        <f t="shared" si="1"/>
        <v>46305</v>
      </c>
      <c r="F15" s="54"/>
      <c r="G15" s="16"/>
      <c r="H15" s="4" t="s">
        <v>12</v>
      </c>
    </row>
    <row r="16" spans="1:8" ht="15" customHeight="1">
      <c r="A16" s="48" t="s">
        <v>22</v>
      </c>
      <c r="B16" s="50" t="s">
        <v>23</v>
      </c>
      <c r="C16" s="14">
        <v>2198452</v>
      </c>
      <c r="D16" s="14">
        <v>2264774</v>
      </c>
      <c r="E16" s="10">
        <f t="shared" si="1"/>
        <v>66322</v>
      </c>
      <c r="F16" s="52"/>
      <c r="G16" s="32"/>
      <c r="H16" s="4" t="s">
        <v>11</v>
      </c>
    </row>
    <row r="17" spans="1:8" ht="15" customHeight="1">
      <c r="A17" s="57"/>
      <c r="B17" s="55"/>
      <c r="C17" s="15">
        <v>96652</v>
      </c>
      <c r="D17" s="15">
        <v>109057</v>
      </c>
      <c r="E17" s="13">
        <f t="shared" si="1"/>
        <v>12405</v>
      </c>
      <c r="F17" s="54"/>
      <c r="G17" s="16"/>
      <c r="H17" s="4" t="s">
        <v>12</v>
      </c>
    </row>
    <row r="18" spans="1:8" ht="15" customHeight="1">
      <c r="A18" s="48" t="s">
        <v>24</v>
      </c>
      <c r="B18" s="50" t="s">
        <v>25</v>
      </c>
      <c r="C18" s="14">
        <v>608785</v>
      </c>
      <c r="D18" s="14">
        <v>935423</v>
      </c>
      <c r="E18" s="10">
        <f t="shared" si="1"/>
        <v>326638</v>
      </c>
      <c r="F18" s="52"/>
      <c r="G18" s="32"/>
      <c r="H18" s="4" t="s">
        <v>11</v>
      </c>
    </row>
    <row r="19" spans="1:8" ht="15" customHeight="1">
      <c r="A19" s="57"/>
      <c r="B19" s="55"/>
      <c r="C19" s="15">
        <v>75159</v>
      </c>
      <c r="D19" s="15">
        <v>24094</v>
      </c>
      <c r="E19" s="13">
        <f t="shared" si="1"/>
        <v>-51065</v>
      </c>
      <c r="F19" s="54"/>
      <c r="G19" s="16"/>
      <c r="H19" s="4" t="s">
        <v>12</v>
      </c>
    </row>
    <row r="20" spans="1:8" ht="15" customHeight="1">
      <c r="A20" s="49" t="s">
        <v>26</v>
      </c>
      <c r="B20" s="50" t="s">
        <v>27</v>
      </c>
      <c r="C20" s="10">
        <v>131632</v>
      </c>
      <c r="D20" s="10">
        <v>74990</v>
      </c>
      <c r="E20" s="10">
        <f t="shared" si="1"/>
        <v>-56642</v>
      </c>
      <c r="F20" s="52" t="s">
        <v>3</v>
      </c>
      <c r="G20" s="32"/>
      <c r="H20" s="4" t="s">
        <v>11</v>
      </c>
    </row>
    <row r="21" spans="1:8" ht="15" customHeight="1">
      <c r="A21" s="49"/>
      <c r="B21" s="51"/>
      <c r="C21" s="12">
        <v>8924</v>
      </c>
      <c r="D21" s="12">
        <v>10300</v>
      </c>
      <c r="E21" s="13">
        <f t="shared" si="1"/>
        <v>1376</v>
      </c>
      <c r="F21" s="54"/>
      <c r="G21" s="16"/>
      <c r="H21" s="4" t="s">
        <v>12</v>
      </c>
    </row>
    <row r="22" spans="1:8" ht="15" customHeight="1">
      <c r="A22" s="48" t="s">
        <v>28</v>
      </c>
      <c r="B22" s="50" t="s">
        <v>29</v>
      </c>
      <c r="C22" s="14">
        <v>674590</v>
      </c>
      <c r="D22" s="14">
        <v>641200</v>
      </c>
      <c r="E22" s="10">
        <f t="shared" si="0"/>
        <v>-33390</v>
      </c>
      <c r="F22" s="52" t="s">
        <v>3</v>
      </c>
      <c r="G22" s="32"/>
      <c r="H22" s="4" t="s">
        <v>11</v>
      </c>
    </row>
    <row r="23" spans="1:8" ht="15" customHeight="1">
      <c r="A23" s="57"/>
      <c r="B23" s="55"/>
      <c r="C23" s="15">
        <v>0</v>
      </c>
      <c r="D23" s="15">
        <v>0</v>
      </c>
      <c r="E23" s="13">
        <f t="shared" si="0"/>
        <v>0</v>
      </c>
      <c r="F23" s="54"/>
      <c r="G23" s="16"/>
      <c r="H23" s="4" t="s">
        <v>12</v>
      </c>
    </row>
    <row r="24" spans="1:8" ht="15" customHeight="1">
      <c r="A24" s="48" t="s">
        <v>30</v>
      </c>
      <c r="B24" s="50" t="s">
        <v>29</v>
      </c>
      <c r="C24" s="14">
        <v>7153</v>
      </c>
      <c r="D24" s="14">
        <v>15104</v>
      </c>
      <c r="E24" s="10">
        <f t="shared" si="0"/>
        <v>7951</v>
      </c>
      <c r="F24" s="52" t="s">
        <v>3</v>
      </c>
      <c r="G24" s="32"/>
      <c r="H24" s="4" t="s">
        <v>11</v>
      </c>
    </row>
    <row r="25" spans="1:8" ht="15" customHeight="1">
      <c r="A25" s="57"/>
      <c r="B25" s="55"/>
      <c r="C25" s="15">
        <v>940</v>
      </c>
      <c r="D25" s="15">
        <v>8897</v>
      </c>
      <c r="E25" s="13">
        <f t="shared" si="0"/>
        <v>7957</v>
      </c>
      <c r="F25" s="54"/>
      <c r="G25" s="16"/>
      <c r="H25" s="4" t="s">
        <v>12</v>
      </c>
    </row>
    <row r="26" spans="1:8" ht="15" customHeight="1">
      <c r="A26" s="48" t="s">
        <v>31</v>
      </c>
      <c r="B26" s="50" t="s">
        <v>29</v>
      </c>
      <c r="C26" s="14">
        <v>91138</v>
      </c>
      <c r="D26" s="14">
        <v>161882</v>
      </c>
      <c r="E26" s="10">
        <f t="shared" si="0"/>
        <v>70744</v>
      </c>
      <c r="F26" s="52" t="s">
        <v>3</v>
      </c>
      <c r="G26" s="32"/>
      <c r="H26" s="4" t="s">
        <v>11</v>
      </c>
    </row>
    <row r="27" spans="1:8" ht="15" customHeight="1">
      <c r="A27" s="57"/>
      <c r="B27" s="55"/>
      <c r="C27" s="15">
        <v>11153</v>
      </c>
      <c r="D27" s="15">
        <v>3319</v>
      </c>
      <c r="E27" s="13">
        <f t="shared" si="0"/>
        <v>-7834</v>
      </c>
      <c r="F27" s="54"/>
      <c r="G27" s="16"/>
      <c r="H27" s="4" t="s">
        <v>12</v>
      </c>
    </row>
    <row r="28" spans="1:8" ht="15" customHeight="1">
      <c r="A28" s="48" t="s">
        <v>33</v>
      </c>
      <c r="B28" s="50" t="s">
        <v>32</v>
      </c>
      <c r="C28" s="10">
        <v>113100</v>
      </c>
      <c r="D28" s="10">
        <v>156014</v>
      </c>
      <c r="E28" s="10">
        <f t="shared" si="0"/>
        <v>42914</v>
      </c>
      <c r="F28" s="52" t="s">
        <v>3</v>
      </c>
      <c r="G28" s="32"/>
      <c r="H28" s="4" t="s">
        <v>11</v>
      </c>
    </row>
    <row r="29" spans="1:8" ht="15" customHeight="1">
      <c r="A29" s="57"/>
      <c r="B29" s="55"/>
      <c r="C29" s="12">
        <v>113100</v>
      </c>
      <c r="D29" s="12">
        <v>156014</v>
      </c>
      <c r="E29" s="13">
        <f t="shared" si="0"/>
        <v>42914</v>
      </c>
      <c r="F29" s="54"/>
      <c r="G29" s="16"/>
      <c r="H29" s="4" t="s">
        <v>12</v>
      </c>
    </row>
    <row r="30" spans="1:8" ht="15" customHeight="1">
      <c r="A30" s="49" t="s">
        <v>34</v>
      </c>
      <c r="B30" s="50" t="s">
        <v>35</v>
      </c>
      <c r="C30" s="14">
        <v>457395</v>
      </c>
      <c r="D30" s="14">
        <v>460530</v>
      </c>
      <c r="E30" s="10">
        <f t="shared" si="0"/>
        <v>3135</v>
      </c>
      <c r="F30" s="52" t="s">
        <v>3</v>
      </c>
      <c r="G30" s="32"/>
      <c r="H30" s="4" t="s">
        <v>11</v>
      </c>
    </row>
    <row r="31" spans="1:8" ht="15" customHeight="1">
      <c r="A31" s="49"/>
      <c r="B31" s="55"/>
      <c r="C31" s="15">
        <v>457395</v>
      </c>
      <c r="D31" s="15">
        <v>460530</v>
      </c>
      <c r="E31" s="13">
        <f t="shared" si="0"/>
        <v>3135</v>
      </c>
      <c r="F31" s="54"/>
      <c r="G31" s="16"/>
      <c r="H31" s="4" t="s">
        <v>12</v>
      </c>
    </row>
    <row r="32" spans="1:8" ht="15" customHeight="1">
      <c r="A32" s="48" t="s">
        <v>36</v>
      </c>
      <c r="B32" s="50" t="s">
        <v>86</v>
      </c>
      <c r="C32" s="14">
        <v>1625319</v>
      </c>
      <c r="D32" s="14">
        <f>1372568+243602</f>
        <v>1616170</v>
      </c>
      <c r="E32" s="10">
        <f t="shared" si="0"/>
        <v>-9149</v>
      </c>
      <c r="F32" s="52" t="s">
        <v>3</v>
      </c>
      <c r="G32" s="32"/>
      <c r="H32" s="4" t="s">
        <v>11</v>
      </c>
    </row>
    <row r="33" spans="1:8" ht="15" customHeight="1">
      <c r="A33" s="57"/>
      <c r="B33" s="55"/>
      <c r="C33" s="15">
        <v>1625017</v>
      </c>
      <c r="D33" s="15">
        <f>243572+1372374</f>
        <v>1615946</v>
      </c>
      <c r="E33" s="13">
        <f t="shared" si="0"/>
        <v>-9071</v>
      </c>
      <c r="F33" s="54"/>
      <c r="G33" s="16"/>
      <c r="H33" s="4" t="s">
        <v>12</v>
      </c>
    </row>
    <row r="34" spans="1:8" ht="15" customHeight="1">
      <c r="A34" s="48" t="s">
        <v>37</v>
      </c>
      <c r="B34" s="50" t="s">
        <v>89</v>
      </c>
      <c r="C34" s="14">
        <v>1117446</v>
      </c>
      <c r="D34" s="14">
        <v>764786</v>
      </c>
      <c r="E34" s="10">
        <f t="shared" ref="E34:E55" si="2">+D34-C34</f>
        <v>-352660</v>
      </c>
      <c r="F34" s="52" t="s">
        <v>3</v>
      </c>
      <c r="G34" s="32"/>
      <c r="H34" s="4" t="s">
        <v>11</v>
      </c>
    </row>
    <row r="35" spans="1:8" ht="15" customHeight="1">
      <c r="A35" s="57"/>
      <c r="B35" s="55"/>
      <c r="C35" s="15">
        <v>476394</v>
      </c>
      <c r="D35" s="15">
        <v>540611</v>
      </c>
      <c r="E35" s="13">
        <f t="shared" si="2"/>
        <v>64217</v>
      </c>
      <c r="F35" s="54"/>
      <c r="G35" s="16"/>
      <c r="H35" s="4" t="s">
        <v>12</v>
      </c>
    </row>
    <row r="36" spans="1:8" ht="15" customHeight="1">
      <c r="A36" s="49" t="s">
        <v>38</v>
      </c>
      <c r="B36" s="50" t="s">
        <v>39</v>
      </c>
      <c r="C36" s="14">
        <v>615</v>
      </c>
      <c r="D36" s="14">
        <v>615</v>
      </c>
      <c r="E36" s="10">
        <f t="shared" si="2"/>
        <v>0</v>
      </c>
      <c r="F36" s="52" t="s">
        <v>3</v>
      </c>
      <c r="G36" s="32"/>
      <c r="H36" s="4" t="s">
        <v>11</v>
      </c>
    </row>
    <row r="37" spans="1:8" ht="15" customHeight="1">
      <c r="A37" s="49"/>
      <c r="B37" s="55"/>
      <c r="C37" s="15">
        <v>615</v>
      </c>
      <c r="D37" s="15">
        <v>615</v>
      </c>
      <c r="E37" s="13">
        <f t="shared" si="2"/>
        <v>0</v>
      </c>
      <c r="F37" s="54"/>
      <c r="G37" s="16"/>
      <c r="H37" s="4" t="s">
        <v>12</v>
      </c>
    </row>
    <row r="38" spans="1:8" ht="15" customHeight="1">
      <c r="A38" s="48" t="s">
        <v>40</v>
      </c>
      <c r="B38" s="50" t="s">
        <v>41</v>
      </c>
      <c r="C38" s="14">
        <v>418</v>
      </c>
      <c r="D38" s="14">
        <v>432</v>
      </c>
      <c r="E38" s="10">
        <f t="shared" si="2"/>
        <v>14</v>
      </c>
      <c r="F38" s="52" t="s">
        <v>3</v>
      </c>
      <c r="G38" s="32"/>
      <c r="H38" s="4" t="s">
        <v>11</v>
      </c>
    </row>
    <row r="39" spans="1:8" ht="15" customHeight="1">
      <c r="A39" s="57"/>
      <c r="B39" s="55"/>
      <c r="C39" s="15">
        <v>418</v>
      </c>
      <c r="D39" s="15">
        <v>432</v>
      </c>
      <c r="E39" s="13">
        <f t="shared" si="2"/>
        <v>14</v>
      </c>
      <c r="F39" s="54"/>
      <c r="G39" s="16"/>
      <c r="H39" s="4" t="s">
        <v>12</v>
      </c>
    </row>
    <row r="40" spans="1:8" ht="15" customHeight="1">
      <c r="A40" s="49" t="s">
        <v>42</v>
      </c>
      <c r="B40" s="50" t="s">
        <v>43</v>
      </c>
      <c r="C40" s="14">
        <v>17105984</v>
      </c>
      <c r="D40" s="14">
        <f>2194482+15408537</f>
        <v>17603019</v>
      </c>
      <c r="E40" s="10">
        <f t="shared" si="2"/>
        <v>497035</v>
      </c>
      <c r="F40" s="52" t="s">
        <v>3</v>
      </c>
      <c r="G40" s="32"/>
      <c r="H40" s="4" t="s">
        <v>11</v>
      </c>
    </row>
    <row r="41" spans="1:8" ht="15" customHeight="1">
      <c r="A41" s="49"/>
      <c r="B41" s="55"/>
      <c r="C41" s="15">
        <v>7443189</v>
      </c>
      <c r="D41" s="15">
        <f>6754064+945903</f>
        <v>7699967</v>
      </c>
      <c r="E41" s="13">
        <f t="shared" si="2"/>
        <v>256778</v>
      </c>
      <c r="F41" s="54"/>
      <c r="G41" s="16"/>
      <c r="H41" s="4" t="s">
        <v>12</v>
      </c>
    </row>
    <row r="42" spans="1:8" ht="15" customHeight="1">
      <c r="A42" s="48" t="s">
        <v>44</v>
      </c>
      <c r="B42" s="50" t="s">
        <v>45</v>
      </c>
      <c r="C42" s="14">
        <v>21247292</v>
      </c>
      <c r="D42" s="14">
        <v>21942337</v>
      </c>
      <c r="E42" s="10">
        <f t="shared" si="2"/>
        <v>695045</v>
      </c>
      <c r="F42" s="52"/>
      <c r="G42" s="32"/>
      <c r="H42" s="4" t="s">
        <v>11</v>
      </c>
    </row>
    <row r="43" spans="1:8" ht="15" customHeight="1">
      <c r="A43" s="57"/>
      <c r="B43" s="55"/>
      <c r="C43" s="15">
        <v>287079</v>
      </c>
      <c r="D43" s="15">
        <v>475673</v>
      </c>
      <c r="E43" s="13">
        <f t="shared" si="2"/>
        <v>188594</v>
      </c>
      <c r="F43" s="54"/>
      <c r="G43" s="16"/>
      <c r="H43" s="4" t="s">
        <v>12</v>
      </c>
    </row>
    <row r="44" spans="1:8" ht="15" customHeight="1">
      <c r="A44" s="48" t="s">
        <v>46</v>
      </c>
      <c r="B44" s="50" t="s">
        <v>45</v>
      </c>
      <c r="C44" s="14">
        <v>1248125</v>
      </c>
      <c r="D44" s="14">
        <v>1361254</v>
      </c>
      <c r="E44" s="10">
        <f t="shared" si="2"/>
        <v>113129</v>
      </c>
      <c r="F44" s="42"/>
      <c r="G44" s="32"/>
      <c r="H44" s="4" t="s">
        <v>11</v>
      </c>
    </row>
    <row r="45" spans="1:8" ht="15" customHeight="1">
      <c r="A45" s="57"/>
      <c r="B45" s="55"/>
      <c r="C45" s="15">
        <v>63723</v>
      </c>
      <c r="D45" s="15">
        <v>627</v>
      </c>
      <c r="E45" s="13">
        <f t="shared" si="2"/>
        <v>-63096</v>
      </c>
      <c r="F45" s="42"/>
      <c r="G45" s="16"/>
      <c r="H45" s="4" t="s">
        <v>12</v>
      </c>
    </row>
    <row r="46" spans="1:8" ht="15" customHeight="1">
      <c r="A46" s="48" t="s">
        <v>47</v>
      </c>
      <c r="B46" s="50" t="s">
        <v>45</v>
      </c>
      <c r="C46" s="14">
        <v>1092755</v>
      </c>
      <c r="D46" s="14">
        <v>1081260</v>
      </c>
      <c r="E46" s="10">
        <f t="shared" si="2"/>
        <v>-11495</v>
      </c>
      <c r="F46" s="52"/>
      <c r="G46" s="32"/>
      <c r="H46" s="4" t="s">
        <v>11</v>
      </c>
    </row>
    <row r="47" spans="1:8" ht="15" customHeight="1">
      <c r="A47" s="57"/>
      <c r="B47" s="55"/>
      <c r="C47" s="15">
        <v>3033</v>
      </c>
      <c r="D47" s="15">
        <v>1227</v>
      </c>
      <c r="E47" s="13">
        <f t="shared" si="2"/>
        <v>-1806</v>
      </c>
      <c r="F47" s="54"/>
      <c r="G47" s="16"/>
      <c r="H47" s="4" t="s">
        <v>12</v>
      </c>
    </row>
    <row r="48" spans="1:8" ht="15" customHeight="1">
      <c r="A48" s="48" t="s">
        <v>48</v>
      </c>
      <c r="B48" s="50" t="s">
        <v>49</v>
      </c>
      <c r="C48" s="10">
        <v>854719</v>
      </c>
      <c r="D48" s="10">
        <v>1504036</v>
      </c>
      <c r="E48" s="10">
        <f t="shared" si="2"/>
        <v>649317</v>
      </c>
      <c r="F48" s="52"/>
      <c r="G48" s="32"/>
      <c r="H48" s="4" t="s">
        <v>11</v>
      </c>
    </row>
    <row r="49" spans="1:8" ht="15" customHeight="1">
      <c r="A49" s="57"/>
      <c r="B49" s="55"/>
      <c r="C49" s="12">
        <v>22964</v>
      </c>
      <c r="D49" s="12">
        <v>36574</v>
      </c>
      <c r="E49" s="13">
        <f t="shared" si="2"/>
        <v>13610</v>
      </c>
      <c r="F49" s="54"/>
      <c r="G49" s="16"/>
      <c r="H49" s="4" t="s">
        <v>12</v>
      </c>
    </row>
    <row r="50" spans="1:8" ht="15" customHeight="1">
      <c r="A50" s="49" t="s">
        <v>50</v>
      </c>
      <c r="B50" s="50" t="s">
        <v>51</v>
      </c>
      <c r="C50" s="14">
        <v>406949</v>
      </c>
      <c r="D50" s="14">
        <v>316583</v>
      </c>
      <c r="E50" s="10">
        <f t="shared" si="2"/>
        <v>-90366</v>
      </c>
      <c r="F50" s="52" t="s">
        <v>3</v>
      </c>
      <c r="G50" s="32"/>
      <c r="H50" s="4" t="s">
        <v>11</v>
      </c>
    </row>
    <row r="51" spans="1:8" ht="15" customHeight="1">
      <c r="A51" s="49"/>
      <c r="B51" s="55"/>
      <c r="C51" s="15">
        <v>9539</v>
      </c>
      <c r="D51" s="15">
        <v>16910</v>
      </c>
      <c r="E51" s="13">
        <f t="shared" si="2"/>
        <v>7371</v>
      </c>
      <c r="F51" s="54"/>
      <c r="G51" s="16"/>
      <c r="H51" s="4" t="s">
        <v>12</v>
      </c>
    </row>
    <row r="52" spans="1:8" ht="15" customHeight="1">
      <c r="A52" s="48" t="s">
        <v>52</v>
      </c>
      <c r="B52" s="50" t="s">
        <v>53</v>
      </c>
      <c r="C52" s="14">
        <v>106181</v>
      </c>
      <c r="D52" s="14">
        <v>167465</v>
      </c>
      <c r="E52" s="10">
        <f t="shared" si="2"/>
        <v>61284</v>
      </c>
      <c r="F52" s="52" t="s">
        <v>3</v>
      </c>
      <c r="G52" s="32"/>
      <c r="H52" s="4" t="s">
        <v>11</v>
      </c>
    </row>
    <row r="53" spans="1:8" ht="15" customHeight="1">
      <c r="A53" s="57"/>
      <c r="B53" s="55"/>
      <c r="C53" s="15">
        <v>0</v>
      </c>
      <c r="D53" s="15">
        <v>0</v>
      </c>
      <c r="E53" s="13">
        <f t="shared" si="2"/>
        <v>0</v>
      </c>
      <c r="F53" s="54"/>
      <c r="G53" s="16"/>
      <c r="H53" s="4" t="s">
        <v>12</v>
      </c>
    </row>
    <row r="54" spans="1:8" ht="15" customHeight="1">
      <c r="A54" s="48" t="s">
        <v>54</v>
      </c>
      <c r="B54" s="50" t="s">
        <v>55</v>
      </c>
      <c r="C54" s="14">
        <v>154798</v>
      </c>
      <c r="D54" s="14">
        <v>142252</v>
      </c>
      <c r="E54" s="10">
        <f t="shared" si="2"/>
        <v>-12546</v>
      </c>
      <c r="F54" s="52" t="s">
        <v>3</v>
      </c>
      <c r="G54" s="32"/>
      <c r="H54" s="4" t="s">
        <v>11</v>
      </c>
    </row>
    <row r="55" spans="1:8" ht="15" customHeight="1">
      <c r="A55" s="57"/>
      <c r="B55" s="55"/>
      <c r="C55" s="15">
        <v>85523</v>
      </c>
      <c r="D55" s="15">
        <v>79807</v>
      </c>
      <c r="E55" s="13">
        <f t="shared" si="2"/>
        <v>-5716</v>
      </c>
      <c r="F55" s="54"/>
      <c r="G55" s="16"/>
      <c r="H55" s="4" t="s">
        <v>12</v>
      </c>
    </row>
    <row r="56" spans="1:8" ht="15" customHeight="1">
      <c r="A56" s="49" t="s">
        <v>56</v>
      </c>
      <c r="B56" s="50" t="s">
        <v>88</v>
      </c>
      <c r="C56" s="14">
        <v>13660</v>
      </c>
      <c r="D56" s="14">
        <v>30998</v>
      </c>
      <c r="E56" s="10">
        <f t="shared" ref="E56:E77" si="3">+D56-C56</f>
        <v>17338</v>
      </c>
      <c r="F56" s="52" t="s">
        <v>3</v>
      </c>
      <c r="G56" s="32"/>
      <c r="H56" s="4" t="s">
        <v>11</v>
      </c>
    </row>
    <row r="57" spans="1:8" ht="15" customHeight="1">
      <c r="A57" s="49"/>
      <c r="B57" s="55"/>
      <c r="C57" s="15">
        <v>7345</v>
      </c>
      <c r="D57" s="15">
        <v>16020</v>
      </c>
      <c r="E57" s="13">
        <f t="shared" si="3"/>
        <v>8675</v>
      </c>
      <c r="F57" s="54"/>
      <c r="G57" s="16"/>
      <c r="H57" s="4" t="s">
        <v>12</v>
      </c>
    </row>
    <row r="58" spans="1:8" ht="15" customHeight="1">
      <c r="A58" s="48" t="s">
        <v>57</v>
      </c>
      <c r="B58" s="50" t="s">
        <v>51</v>
      </c>
      <c r="C58" s="14">
        <v>4241</v>
      </c>
      <c r="D58" s="14">
        <v>4551</v>
      </c>
      <c r="E58" s="10">
        <f t="shared" si="3"/>
        <v>310</v>
      </c>
      <c r="F58" s="52" t="s">
        <v>3</v>
      </c>
      <c r="G58" s="32"/>
      <c r="H58" s="4" t="s">
        <v>11</v>
      </c>
    </row>
    <row r="59" spans="1:8" ht="15" customHeight="1">
      <c r="A59" s="57"/>
      <c r="B59" s="55"/>
      <c r="C59" s="15">
        <v>4241</v>
      </c>
      <c r="D59" s="15">
        <v>4551</v>
      </c>
      <c r="E59" s="13">
        <f t="shared" si="3"/>
        <v>310</v>
      </c>
      <c r="F59" s="54"/>
      <c r="G59" s="16"/>
      <c r="H59" s="4" t="s">
        <v>12</v>
      </c>
    </row>
    <row r="60" spans="1:8" ht="15" customHeight="1">
      <c r="A60" s="49" t="s">
        <v>58</v>
      </c>
      <c r="B60" s="50" t="s">
        <v>59</v>
      </c>
      <c r="C60" s="14">
        <v>197682</v>
      </c>
      <c r="D60" s="14">
        <v>117597</v>
      </c>
      <c r="E60" s="10">
        <f t="shared" si="3"/>
        <v>-80085</v>
      </c>
      <c r="F60" s="52" t="s">
        <v>3</v>
      </c>
      <c r="G60" s="32"/>
      <c r="H60" s="4" t="s">
        <v>11</v>
      </c>
    </row>
    <row r="61" spans="1:8" ht="15" customHeight="1">
      <c r="A61" s="49"/>
      <c r="B61" s="55"/>
      <c r="C61" s="15">
        <v>148172</v>
      </c>
      <c r="D61" s="15">
        <v>77018</v>
      </c>
      <c r="E61" s="13">
        <f t="shared" si="3"/>
        <v>-71154</v>
      </c>
      <c r="F61" s="54"/>
      <c r="G61" s="16"/>
      <c r="H61" s="4" t="s">
        <v>12</v>
      </c>
    </row>
    <row r="62" spans="1:8" ht="15" customHeight="1">
      <c r="A62" s="48" t="s">
        <v>60</v>
      </c>
      <c r="B62" s="50" t="s">
        <v>61</v>
      </c>
      <c r="C62" s="14">
        <v>215594</v>
      </c>
      <c r="D62" s="14">
        <v>188794</v>
      </c>
      <c r="E62" s="10">
        <f t="shared" si="3"/>
        <v>-26800</v>
      </c>
      <c r="F62" s="52" t="s">
        <v>3</v>
      </c>
      <c r="G62" s="32"/>
      <c r="H62" s="4" t="s">
        <v>11</v>
      </c>
    </row>
    <row r="63" spans="1:8" ht="15" customHeight="1">
      <c r="A63" s="57"/>
      <c r="B63" s="55"/>
      <c r="C63" s="15">
        <v>110029</v>
      </c>
      <c r="D63" s="15">
        <v>101734</v>
      </c>
      <c r="E63" s="13">
        <f t="shared" si="3"/>
        <v>-8295</v>
      </c>
      <c r="F63" s="54"/>
      <c r="G63" s="16"/>
      <c r="H63" s="4" t="s">
        <v>12</v>
      </c>
    </row>
    <row r="64" spans="1:8" ht="15" customHeight="1">
      <c r="A64" s="48" t="s">
        <v>62</v>
      </c>
      <c r="B64" s="50" t="s">
        <v>61</v>
      </c>
      <c r="C64" s="14">
        <v>46391</v>
      </c>
      <c r="D64" s="14">
        <v>34391</v>
      </c>
      <c r="E64" s="10">
        <f t="shared" si="3"/>
        <v>-12000</v>
      </c>
      <c r="F64" s="52"/>
      <c r="G64" s="32"/>
      <c r="H64" s="4" t="s">
        <v>11</v>
      </c>
    </row>
    <row r="65" spans="1:9" ht="15" customHeight="1">
      <c r="A65" s="57"/>
      <c r="B65" s="55"/>
      <c r="C65" s="15">
        <v>17891</v>
      </c>
      <c r="D65" s="15">
        <v>15641</v>
      </c>
      <c r="E65" s="13">
        <f t="shared" si="3"/>
        <v>-2250</v>
      </c>
      <c r="F65" s="54"/>
      <c r="G65" s="16"/>
      <c r="H65" s="4" t="s">
        <v>12</v>
      </c>
    </row>
    <row r="66" spans="1:9" ht="15" customHeight="1">
      <c r="A66" s="48" t="s">
        <v>63</v>
      </c>
      <c r="B66" s="50" t="s">
        <v>64</v>
      </c>
      <c r="C66" s="14">
        <v>919</v>
      </c>
      <c r="D66" s="14">
        <v>1378</v>
      </c>
      <c r="E66" s="10">
        <f t="shared" si="3"/>
        <v>459</v>
      </c>
      <c r="F66" s="52" t="s">
        <v>82</v>
      </c>
      <c r="G66" s="31">
        <v>137</v>
      </c>
      <c r="H66" s="4" t="s">
        <v>11</v>
      </c>
      <c r="I66" s="4" t="s">
        <v>14</v>
      </c>
    </row>
    <row r="67" spans="1:9" ht="15" customHeight="1">
      <c r="A67" s="57"/>
      <c r="B67" s="55"/>
      <c r="C67" s="15">
        <v>919</v>
      </c>
      <c r="D67" s="15">
        <v>1378</v>
      </c>
      <c r="E67" s="13">
        <f t="shared" si="3"/>
        <v>459</v>
      </c>
      <c r="F67" s="54"/>
      <c r="G67" s="16">
        <v>137</v>
      </c>
      <c r="H67" s="4" t="s">
        <v>12</v>
      </c>
      <c r="I67" s="4" t="s">
        <v>15</v>
      </c>
    </row>
    <row r="68" spans="1:9" ht="15" customHeight="1">
      <c r="A68" s="48" t="s">
        <v>65</v>
      </c>
      <c r="B68" s="50" t="s">
        <v>66</v>
      </c>
      <c r="C68" s="14">
        <v>17452</v>
      </c>
      <c r="D68" s="14">
        <v>17952</v>
      </c>
      <c r="E68" s="10">
        <f t="shared" si="3"/>
        <v>500</v>
      </c>
      <c r="F68" s="52"/>
      <c r="G68" s="32"/>
      <c r="H68" s="4" t="s">
        <v>11</v>
      </c>
    </row>
    <row r="69" spans="1:9" ht="15" customHeight="1">
      <c r="A69" s="57"/>
      <c r="B69" s="55"/>
      <c r="C69" s="15">
        <v>9112</v>
      </c>
      <c r="D69" s="15">
        <v>9362</v>
      </c>
      <c r="E69" s="13">
        <f t="shared" si="3"/>
        <v>250</v>
      </c>
      <c r="F69" s="54"/>
      <c r="G69" s="16"/>
      <c r="H69" s="4" t="s">
        <v>12</v>
      </c>
    </row>
    <row r="70" spans="1:9" ht="15" customHeight="1">
      <c r="A70" s="48" t="s">
        <v>67</v>
      </c>
      <c r="B70" s="50" t="s">
        <v>66</v>
      </c>
      <c r="C70" s="14">
        <v>7202</v>
      </c>
      <c r="D70" s="14">
        <v>12534</v>
      </c>
      <c r="E70" s="14">
        <f t="shared" si="3"/>
        <v>5332</v>
      </c>
      <c r="F70" s="52"/>
      <c r="G70" s="31"/>
      <c r="H70" s="4" t="s">
        <v>11</v>
      </c>
    </row>
    <row r="71" spans="1:9" ht="15" customHeight="1">
      <c r="A71" s="57"/>
      <c r="B71" s="55"/>
      <c r="C71" s="15">
        <v>3661</v>
      </c>
      <c r="D71" s="15">
        <v>6327</v>
      </c>
      <c r="E71" s="13">
        <f t="shared" si="3"/>
        <v>2666</v>
      </c>
      <c r="F71" s="54"/>
      <c r="G71" s="16"/>
      <c r="H71" s="4" t="s">
        <v>12</v>
      </c>
    </row>
    <row r="72" spans="1:9" ht="15" customHeight="1">
      <c r="A72" s="48" t="s">
        <v>68</v>
      </c>
      <c r="B72" s="50" t="s">
        <v>51</v>
      </c>
      <c r="C72" s="14">
        <v>11605</v>
      </c>
      <c r="D72" s="14">
        <v>11051</v>
      </c>
      <c r="E72" s="14">
        <f t="shared" si="3"/>
        <v>-554</v>
      </c>
      <c r="F72" s="52" t="s">
        <v>3</v>
      </c>
      <c r="G72" s="32"/>
      <c r="H72" s="4" t="s">
        <v>11</v>
      </c>
    </row>
    <row r="73" spans="1:9" ht="15" customHeight="1">
      <c r="A73" s="57"/>
      <c r="B73" s="55"/>
      <c r="C73" s="15">
        <v>6786</v>
      </c>
      <c r="D73" s="15">
        <v>6528</v>
      </c>
      <c r="E73" s="13">
        <f t="shared" si="3"/>
        <v>-258</v>
      </c>
      <c r="F73" s="54"/>
      <c r="G73" s="16"/>
      <c r="H73" s="4" t="s">
        <v>12</v>
      </c>
    </row>
    <row r="74" spans="1:9" ht="22.5" customHeight="1">
      <c r="A74" s="49" t="s">
        <v>69</v>
      </c>
      <c r="B74" s="50" t="s">
        <v>59</v>
      </c>
      <c r="C74" s="14">
        <v>1424094</v>
      </c>
      <c r="D74" s="14">
        <v>1441104</v>
      </c>
      <c r="E74" s="10">
        <f t="shared" si="3"/>
        <v>17010</v>
      </c>
      <c r="F74" s="52" t="s">
        <v>3</v>
      </c>
      <c r="G74" s="32"/>
      <c r="H74" s="4" t="s">
        <v>11</v>
      </c>
    </row>
    <row r="75" spans="1:9" ht="22.5" customHeight="1">
      <c r="A75" s="49"/>
      <c r="B75" s="55"/>
      <c r="C75" s="15">
        <v>762038</v>
      </c>
      <c r="D75" s="15">
        <v>791411</v>
      </c>
      <c r="E75" s="13">
        <f t="shared" si="3"/>
        <v>29373</v>
      </c>
      <c r="F75" s="54"/>
      <c r="G75" s="16"/>
      <c r="H75" s="4" t="s">
        <v>12</v>
      </c>
    </row>
    <row r="76" spans="1:9" ht="15" customHeight="1">
      <c r="A76" s="48" t="s">
        <v>70</v>
      </c>
      <c r="B76" s="50" t="s">
        <v>59</v>
      </c>
      <c r="C76" s="14">
        <v>28100</v>
      </c>
      <c r="D76" s="14">
        <v>42100</v>
      </c>
      <c r="E76" s="10">
        <f t="shared" si="3"/>
        <v>14000</v>
      </c>
      <c r="F76" s="52" t="s">
        <v>3</v>
      </c>
      <c r="G76" s="32"/>
      <c r="H76" s="4" t="s">
        <v>11</v>
      </c>
    </row>
    <row r="77" spans="1:9" ht="15" customHeight="1">
      <c r="A77" s="57"/>
      <c r="B77" s="55"/>
      <c r="C77" s="15">
        <v>15500</v>
      </c>
      <c r="D77" s="15">
        <v>23200</v>
      </c>
      <c r="E77" s="13">
        <f t="shared" si="3"/>
        <v>7700</v>
      </c>
      <c r="F77" s="54"/>
      <c r="G77" s="16"/>
      <c r="H77" s="4" t="s">
        <v>12</v>
      </c>
    </row>
    <row r="78" spans="1:9" ht="15" customHeight="1">
      <c r="A78" s="49" t="s">
        <v>71</v>
      </c>
      <c r="B78" s="50" t="s">
        <v>64</v>
      </c>
      <c r="C78" s="14">
        <v>443</v>
      </c>
      <c r="D78" s="14">
        <v>492</v>
      </c>
      <c r="E78" s="10">
        <f>+D78-C78</f>
        <v>49</v>
      </c>
      <c r="F78" s="52" t="s">
        <v>82</v>
      </c>
      <c r="G78" s="31">
        <v>59</v>
      </c>
      <c r="H78" s="4" t="s">
        <v>11</v>
      </c>
      <c r="I78" s="4" t="s">
        <v>14</v>
      </c>
    </row>
    <row r="79" spans="1:9" ht="15" customHeight="1">
      <c r="A79" s="49"/>
      <c r="B79" s="55"/>
      <c r="C79" s="15">
        <v>443</v>
      </c>
      <c r="D79" s="15">
        <v>492</v>
      </c>
      <c r="E79" s="13">
        <f t="shared" ref="E79:E99" si="4">+D79-C79</f>
        <v>49</v>
      </c>
      <c r="F79" s="54"/>
      <c r="G79" s="16">
        <v>59</v>
      </c>
      <c r="H79" s="4" t="s">
        <v>12</v>
      </c>
      <c r="I79" s="4" t="s">
        <v>15</v>
      </c>
    </row>
    <row r="80" spans="1:9" ht="15" hidden="1" customHeight="1">
      <c r="A80" s="58" t="s">
        <v>85</v>
      </c>
      <c r="B80" s="50" t="s">
        <v>59</v>
      </c>
      <c r="C80" s="14">
        <v>0</v>
      </c>
      <c r="D80" s="14">
        <v>0</v>
      </c>
      <c r="E80" s="10">
        <f t="shared" si="4"/>
        <v>0</v>
      </c>
      <c r="F80" s="52" t="s">
        <v>3</v>
      </c>
      <c r="G80" s="32"/>
      <c r="H80" s="4" t="s">
        <v>11</v>
      </c>
    </row>
    <row r="81" spans="1:8" ht="15" hidden="1" customHeight="1">
      <c r="A81" s="59"/>
      <c r="B81" s="55"/>
      <c r="C81" s="15">
        <v>0</v>
      </c>
      <c r="D81" s="15">
        <v>0</v>
      </c>
      <c r="E81" s="13">
        <f t="shared" si="4"/>
        <v>0</v>
      </c>
      <c r="F81" s="54"/>
      <c r="G81" s="16"/>
      <c r="H81" s="4" t="s">
        <v>12</v>
      </c>
    </row>
    <row r="82" spans="1:8" ht="15" customHeight="1">
      <c r="A82" s="48" t="s">
        <v>74</v>
      </c>
      <c r="B82" s="50" t="s">
        <v>59</v>
      </c>
      <c r="C82" s="14">
        <v>53539</v>
      </c>
      <c r="D82" s="14">
        <v>24289</v>
      </c>
      <c r="E82" s="10">
        <f t="shared" si="4"/>
        <v>-29250</v>
      </c>
      <c r="F82" s="52" t="s">
        <v>3</v>
      </c>
      <c r="G82" s="32"/>
      <c r="H82" s="4" t="s">
        <v>11</v>
      </c>
    </row>
    <row r="83" spans="1:8" ht="15" customHeight="1">
      <c r="A83" s="57"/>
      <c r="B83" s="55"/>
      <c r="C83" s="15">
        <v>49</v>
      </c>
      <c r="D83" s="15">
        <v>49</v>
      </c>
      <c r="E83" s="13">
        <f t="shared" si="4"/>
        <v>0</v>
      </c>
      <c r="F83" s="54"/>
      <c r="G83" s="16"/>
      <c r="H83" s="4" t="s">
        <v>12</v>
      </c>
    </row>
    <row r="84" spans="1:8" ht="15" customHeight="1">
      <c r="A84" s="49" t="s">
        <v>75</v>
      </c>
      <c r="B84" s="50" t="s">
        <v>59</v>
      </c>
      <c r="C84" s="14">
        <v>10498</v>
      </c>
      <c r="D84" s="14">
        <v>10687</v>
      </c>
      <c r="E84" s="10">
        <f t="shared" si="4"/>
        <v>189</v>
      </c>
      <c r="F84" s="52"/>
      <c r="G84" s="32"/>
      <c r="H84" s="4" t="s">
        <v>11</v>
      </c>
    </row>
    <row r="85" spans="1:8" ht="15" customHeight="1">
      <c r="A85" s="49"/>
      <c r="B85" s="55"/>
      <c r="C85" s="15">
        <v>6003</v>
      </c>
      <c r="D85" s="15">
        <v>6111</v>
      </c>
      <c r="E85" s="13">
        <f t="shared" si="4"/>
        <v>108</v>
      </c>
      <c r="F85" s="54"/>
      <c r="G85" s="16"/>
      <c r="H85" s="4" t="s">
        <v>12</v>
      </c>
    </row>
    <row r="86" spans="1:8" ht="15" customHeight="1">
      <c r="A86" s="48" t="s">
        <v>76</v>
      </c>
      <c r="B86" s="50" t="s">
        <v>59</v>
      </c>
      <c r="C86" s="14">
        <v>450</v>
      </c>
      <c r="D86" s="14">
        <v>70</v>
      </c>
      <c r="E86" s="10">
        <f t="shared" si="4"/>
        <v>-380</v>
      </c>
      <c r="F86" s="42"/>
      <c r="G86" s="32"/>
      <c r="H86" s="4" t="s">
        <v>11</v>
      </c>
    </row>
    <row r="87" spans="1:8" ht="15" customHeight="1">
      <c r="A87" s="57"/>
      <c r="B87" s="55"/>
      <c r="C87" s="15">
        <v>0</v>
      </c>
      <c r="D87" s="15">
        <v>0</v>
      </c>
      <c r="E87" s="13">
        <f t="shared" si="4"/>
        <v>0</v>
      </c>
      <c r="F87" s="42"/>
      <c r="G87" s="16"/>
      <c r="H87" s="4" t="s">
        <v>12</v>
      </c>
    </row>
    <row r="88" spans="1:8" ht="15" customHeight="1">
      <c r="A88" s="49" t="s">
        <v>77</v>
      </c>
      <c r="B88" s="50" t="s">
        <v>59</v>
      </c>
      <c r="C88" s="14">
        <v>1787</v>
      </c>
      <c r="D88" s="14">
        <v>1930</v>
      </c>
      <c r="E88" s="10">
        <f t="shared" si="4"/>
        <v>143</v>
      </c>
      <c r="F88" s="52"/>
      <c r="G88" s="32"/>
      <c r="H88" s="4" t="s">
        <v>11</v>
      </c>
    </row>
    <row r="89" spans="1:8" ht="15" customHeight="1">
      <c r="A89" s="49"/>
      <c r="B89" s="55"/>
      <c r="C89" s="15">
        <v>1787</v>
      </c>
      <c r="D89" s="15">
        <v>1930</v>
      </c>
      <c r="E89" s="13">
        <f t="shared" si="4"/>
        <v>143</v>
      </c>
      <c r="F89" s="54"/>
      <c r="G89" s="16"/>
      <c r="H89" s="4" t="s">
        <v>12</v>
      </c>
    </row>
    <row r="90" spans="1:8" ht="15" customHeight="1">
      <c r="A90" s="48" t="s">
        <v>78</v>
      </c>
      <c r="B90" s="50" t="s">
        <v>61</v>
      </c>
      <c r="C90" s="10">
        <v>29332</v>
      </c>
      <c r="D90" s="10">
        <v>27032</v>
      </c>
      <c r="E90" s="10">
        <f t="shared" si="4"/>
        <v>-2300</v>
      </c>
      <c r="F90" s="52"/>
      <c r="G90" s="32"/>
      <c r="H90" s="4" t="s">
        <v>11</v>
      </c>
    </row>
    <row r="91" spans="1:8" ht="15" customHeight="1">
      <c r="A91" s="57"/>
      <c r="B91" s="55"/>
      <c r="C91" s="12">
        <v>15597</v>
      </c>
      <c r="D91" s="12">
        <v>14447</v>
      </c>
      <c r="E91" s="13">
        <f t="shared" si="4"/>
        <v>-1150</v>
      </c>
      <c r="F91" s="54"/>
      <c r="G91" s="16"/>
      <c r="H91" s="4" t="s">
        <v>12</v>
      </c>
    </row>
    <row r="92" spans="1:8" ht="15" customHeight="1">
      <c r="A92" s="49" t="s">
        <v>79</v>
      </c>
      <c r="B92" s="50" t="s">
        <v>59</v>
      </c>
      <c r="C92" s="14">
        <v>7607</v>
      </c>
      <c r="D92" s="14">
        <v>7831</v>
      </c>
      <c r="E92" s="10">
        <f t="shared" si="4"/>
        <v>224</v>
      </c>
      <c r="F92" s="52" t="s">
        <v>3</v>
      </c>
      <c r="G92" s="32"/>
      <c r="H92" s="4" t="s">
        <v>11</v>
      </c>
    </row>
    <row r="93" spans="1:8" ht="15" customHeight="1">
      <c r="A93" s="49"/>
      <c r="B93" s="55"/>
      <c r="C93" s="15">
        <v>4457</v>
      </c>
      <c r="D93" s="15">
        <v>4681</v>
      </c>
      <c r="E93" s="13">
        <f t="shared" si="4"/>
        <v>224</v>
      </c>
      <c r="F93" s="54"/>
      <c r="G93" s="16"/>
      <c r="H93" s="4" t="s">
        <v>12</v>
      </c>
    </row>
    <row r="94" spans="1:8" ht="15" customHeight="1">
      <c r="A94" s="56" t="s">
        <v>72</v>
      </c>
      <c r="B94" s="50" t="s">
        <v>59</v>
      </c>
      <c r="C94" s="14">
        <v>110</v>
      </c>
      <c r="D94" s="14">
        <v>0</v>
      </c>
      <c r="E94" s="10">
        <f t="shared" ref="E94:E97" si="5">+D94-C94</f>
        <v>-110</v>
      </c>
      <c r="F94" s="52" t="s">
        <v>3</v>
      </c>
      <c r="G94" s="32"/>
      <c r="H94" s="4" t="s">
        <v>11</v>
      </c>
    </row>
    <row r="95" spans="1:8" ht="15" customHeight="1">
      <c r="A95" s="56"/>
      <c r="B95" s="55"/>
      <c r="C95" s="15">
        <v>110</v>
      </c>
      <c r="D95" s="15">
        <v>0</v>
      </c>
      <c r="E95" s="13">
        <f t="shared" si="5"/>
        <v>-110</v>
      </c>
      <c r="F95" s="54"/>
      <c r="G95" s="16"/>
      <c r="H95" s="4" t="s">
        <v>12</v>
      </c>
    </row>
    <row r="96" spans="1:8" ht="15" customHeight="1">
      <c r="A96" s="56" t="s">
        <v>73</v>
      </c>
      <c r="B96" s="50" t="s">
        <v>59</v>
      </c>
      <c r="C96" s="14">
        <v>9168</v>
      </c>
      <c r="D96" s="14">
        <v>0</v>
      </c>
      <c r="E96" s="14">
        <f t="shared" si="5"/>
        <v>-9168</v>
      </c>
      <c r="F96" s="52" t="s">
        <v>3</v>
      </c>
      <c r="G96" s="31"/>
      <c r="H96" s="4" t="s">
        <v>11</v>
      </c>
    </row>
    <row r="97" spans="1:9" ht="15" customHeight="1">
      <c r="A97" s="56"/>
      <c r="B97" s="55"/>
      <c r="C97" s="15">
        <v>28</v>
      </c>
      <c r="D97" s="15">
        <v>0</v>
      </c>
      <c r="E97" s="13">
        <f t="shared" si="5"/>
        <v>-28</v>
      </c>
      <c r="F97" s="54"/>
      <c r="G97" s="16"/>
      <c r="H97" s="4" t="s">
        <v>12</v>
      </c>
    </row>
    <row r="98" spans="1:9" ht="15" customHeight="1">
      <c r="A98" s="48" t="s">
        <v>80</v>
      </c>
      <c r="B98" s="50" t="s">
        <v>81</v>
      </c>
      <c r="C98" s="10">
        <v>48245</v>
      </c>
      <c r="D98" s="10">
        <v>52307</v>
      </c>
      <c r="E98" s="10">
        <f t="shared" si="4"/>
        <v>4062</v>
      </c>
      <c r="F98" s="53" t="s">
        <v>3</v>
      </c>
      <c r="G98" s="32"/>
      <c r="H98" s="4" t="s">
        <v>11</v>
      </c>
    </row>
    <row r="99" spans="1:9" ht="15" customHeight="1">
      <c r="A99" s="57"/>
      <c r="B99" s="55"/>
      <c r="C99" s="15">
        <v>0</v>
      </c>
      <c r="D99" s="15">
        <v>0</v>
      </c>
      <c r="E99" s="13">
        <f t="shared" si="4"/>
        <v>0</v>
      </c>
      <c r="F99" s="54"/>
      <c r="G99" s="16"/>
      <c r="H99" s="4" t="s">
        <v>12</v>
      </c>
    </row>
    <row r="100" spans="1:9" ht="15" customHeight="1">
      <c r="A100" s="48" t="s">
        <v>80</v>
      </c>
      <c r="B100" s="50" t="s">
        <v>32</v>
      </c>
      <c r="C100" s="14">
        <v>1584</v>
      </c>
      <c r="D100" s="14">
        <v>1464</v>
      </c>
      <c r="E100" s="10">
        <f t="shared" ref="E100:E103" si="6">+D100-C100</f>
        <v>-120</v>
      </c>
      <c r="F100" s="52" t="s">
        <v>3</v>
      </c>
      <c r="G100" s="32"/>
      <c r="H100" s="4" t="s">
        <v>11</v>
      </c>
    </row>
    <row r="101" spans="1:9" ht="15" customHeight="1" thickBot="1">
      <c r="A101" s="49"/>
      <c r="B101" s="51"/>
      <c r="C101" s="12">
        <v>0</v>
      </c>
      <c r="D101" s="12">
        <v>0</v>
      </c>
      <c r="E101" s="33">
        <f t="shared" si="6"/>
        <v>0</v>
      </c>
      <c r="F101" s="53"/>
      <c r="G101" s="34"/>
      <c r="H101" s="4" t="s">
        <v>12</v>
      </c>
    </row>
    <row r="102" spans="1:9" ht="13.5" customHeight="1">
      <c r="A102" s="72"/>
      <c r="B102" s="73"/>
      <c r="C102" s="37">
        <f>+SUMIF($H12:$H101,$H102,C12:C101)</f>
        <v>51569995</v>
      </c>
      <c r="D102" s="35">
        <f>+SUMIF($H12:$H101,$H102,D12:D101)</f>
        <v>53435739</v>
      </c>
      <c r="E102" s="38">
        <f t="shared" si="6"/>
        <v>1865744</v>
      </c>
      <c r="F102" s="70" t="str">
        <f>IF(G102="　","　","区CM")</f>
        <v>区CM</v>
      </c>
      <c r="G102" s="36">
        <f>IF(SUMIF(I12:I101,I102,G12:G101)=0,"　",SUMIF(I12:I101,I102,G12:G101))</f>
        <v>196</v>
      </c>
      <c r="H102" s="4" t="s">
        <v>11</v>
      </c>
      <c r="I102" s="4" t="s">
        <v>14</v>
      </c>
    </row>
    <row r="103" spans="1:9" ht="18" customHeight="1" thickBot="1">
      <c r="A103" s="74"/>
      <c r="B103" s="75"/>
      <c r="C103" s="17">
        <f>+SUMIF($H13:$H102,$H103,C13:C102)</f>
        <v>11946461</v>
      </c>
      <c r="D103" s="44">
        <f>+SUMIF($H13:$H102,$H103,D13:D102)</f>
        <v>12415461</v>
      </c>
      <c r="E103" s="18">
        <f t="shared" si="6"/>
        <v>469000</v>
      </c>
      <c r="F103" s="71"/>
      <c r="G103" s="46">
        <f>IF(SUMIF(I12:I101,I103,G12:G101)=0,"　",SUMIF(I12:I101,I103,G12:G101))</f>
        <v>196</v>
      </c>
      <c r="H103" s="4" t="s">
        <v>12</v>
      </c>
      <c r="I103" s="4" t="s">
        <v>15</v>
      </c>
    </row>
    <row r="104" spans="1:9" ht="18" customHeight="1">
      <c r="A104" s="30"/>
      <c r="B104" s="30"/>
      <c r="C104" s="30"/>
      <c r="D104" s="20"/>
      <c r="E104" s="21"/>
      <c r="F104" s="21"/>
    </row>
    <row r="105" spans="1:9" ht="25.5" customHeight="1">
      <c r="C105" s="23"/>
      <c r="E105" s="7"/>
      <c r="F105" s="7"/>
      <c r="G105" s="22"/>
    </row>
    <row r="106" spans="1:9" ht="18" customHeight="1">
      <c r="A106" s="1" t="s">
        <v>83</v>
      </c>
      <c r="B106" s="26"/>
      <c r="E106" s="7"/>
      <c r="F106" s="7"/>
    </row>
    <row r="107" spans="1:9" ht="27" customHeight="1" thickBot="1">
      <c r="A107" s="20" t="s">
        <v>17</v>
      </c>
      <c r="B107" s="30"/>
      <c r="C107" s="60" t="s">
        <v>0</v>
      </c>
      <c r="D107" s="60"/>
      <c r="E107" s="7"/>
      <c r="F107" s="8"/>
      <c r="G107" s="8" t="s">
        <v>1</v>
      </c>
    </row>
    <row r="108" spans="1:9" ht="15" customHeight="1">
      <c r="A108" s="61" t="s">
        <v>6</v>
      </c>
      <c r="B108" s="63" t="s">
        <v>8</v>
      </c>
      <c r="C108" s="40" t="s">
        <v>84</v>
      </c>
      <c r="D108" s="9" t="s">
        <v>90</v>
      </c>
      <c r="E108" s="40" t="s">
        <v>4</v>
      </c>
      <c r="F108" s="65" t="s">
        <v>2</v>
      </c>
      <c r="G108" s="66"/>
    </row>
    <row r="109" spans="1:9" ht="15" customHeight="1">
      <c r="A109" s="62"/>
      <c r="B109" s="64"/>
      <c r="C109" s="41" t="s">
        <v>9</v>
      </c>
      <c r="D109" s="43" t="s">
        <v>91</v>
      </c>
      <c r="E109" s="41" t="s">
        <v>5</v>
      </c>
      <c r="F109" s="67"/>
      <c r="G109" s="68"/>
    </row>
    <row r="110" spans="1:9" ht="15" customHeight="1">
      <c r="A110" s="48" t="s">
        <v>36</v>
      </c>
      <c r="B110" s="50" t="s">
        <v>87</v>
      </c>
      <c r="C110" s="14">
        <f>239289+24000</f>
        <v>263289</v>
      </c>
      <c r="D110" s="14">
        <v>243602</v>
      </c>
      <c r="E110" s="10">
        <f t="shared" ref="E110:E119" si="7">+D110-C110</f>
        <v>-19687</v>
      </c>
      <c r="F110" s="52" t="s">
        <v>3</v>
      </c>
      <c r="G110" s="32"/>
    </row>
    <row r="111" spans="1:9" ht="15" customHeight="1">
      <c r="A111" s="57"/>
      <c r="B111" s="55"/>
      <c r="C111" s="15">
        <f>C110-36</f>
        <v>263253</v>
      </c>
      <c r="D111" s="15">
        <v>243572</v>
      </c>
      <c r="E111" s="13">
        <f t="shared" si="7"/>
        <v>-19681</v>
      </c>
      <c r="F111" s="54"/>
      <c r="G111" s="16"/>
    </row>
    <row r="112" spans="1:9" ht="15" customHeight="1">
      <c r="A112" s="49" t="s">
        <v>42</v>
      </c>
      <c r="B112" s="51" t="s">
        <v>43</v>
      </c>
      <c r="C112" s="10">
        <v>1653395</v>
      </c>
      <c r="D112" s="10">
        <v>2194482</v>
      </c>
      <c r="E112" s="10">
        <f t="shared" si="7"/>
        <v>541087</v>
      </c>
      <c r="F112" s="52" t="s">
        <v>3</v>
      </c>
      <c r="G112" s="32"/>
    </row>
    <row r="113" spans="1:7" ht="15" customHeight="1">
      <c r="A113" s="49"/>
      <c r="B113" s="55"/>
      <c r="C113" s="12">
        <v>890252</v>
      </c>
      <c r="D113" s="12">
        <v>945903</v>
      </c>
      <c r="E113" s="13">
        <f t="shared" si="7"/>
        <v>55651</v>
      </c>
      <c r="F113" s="54"/>
      <c r="G113" s="16"/>
    </row>
    <row r="114" spans="1:7" ht="15" customHeight="1">
      <c r="A114" s="48" t="s">
        <v>44</v>
      </c>
      <c r="B114" s="50" t="s">
        <v>45</v>
      </c>
      <c r="C114" s="14">
        <f>596060+2375148+12287</f>
        <v>2983495</v>
      </c>
      <c r="D114" s="14">
        <f>8028+3193568+0+24000</f>
        <v>3225596</v>
      </c>
      <c r="E114" s="10">
        <f t="shared" si="7"/>
        <v>242101</v>
      </c>
      <c r="F114" s="52" t="s">
        <v>3</v>
      </c>
      <c r="G114" s="32"/>
    </row>
    <row r="115" spans="1:7" ht="15" customHeight="1">
      <c r="A115" s="57"/>
      <c r="B115" s="55"/>
      <c r="C115" s="15">
        <f>10601+0+12287</f>
        <v>22888</v>
      </c>
      <c r="D115" s="15">
        <f>8028+0+0+24000</f>
        <v>32028</v>
      </c>
      <c r="E115" s="13">
        <f t="shared" si="7"/>
        <v>9140</v>
      </c>
      <c r="F115" s="54"/>
      <c r="G115" s="16"/>
    </row>
    <row r="116" spans="1:7" ht="15" customHeight="1">
      <c r="A116" s="48" t="s">
        <v>46</v>
      </c>
      <c r="B116" s="50" t="s">
        <v>45</v>
      </c>
      <c r="C116" s="10">
        <v>587793</v>
      </c>
      <c r="D116" s="10">
        <v>374064</v>
      </c>
      <c r="E116" s="10">
        <f t="shared" si="7"/>
        <v>-213729</v>
      </c>
      <c r="F116" s="52" t="s">
        <v>3</v>
      </c>
      <c r="G116" s="32"/>
    </row>
    <row r="117" spans="1:7" ht="15" customHeight="1" thickBot="1">
      <c r="A117" s="82"/>
      <c r="B117" s="83"/>
      <c r="C117" s="17">
        <v>63556</v>
      </c>
      <c r="D117" s="17">
        <v>32</v>
      </c>
      <c r="E117" s="18">
        <f t="shared" si="7"/>
        <v>-63524</v>
      </c>
      <c r="F117" s="77"/>
      <c r="G117" s="19"/>
    </row>
    <row r="118" spans="1:7" ht="15" customHeight="1">
      <c r="A118" s="78"/>
      <c r="B118" s="79"/>
      <c r="C118" s="37">
        <f>C110+C112+C114+C116</f>
        <v>5487972</v>
      </c>
      <c r="D118" s="37">
        <f>D110+D112+D114+D116</f>
        <v>6037744</v>
      </c>
      <c r="E118" s="37">
        <f t="shared" si="7"/>
        <v>549772</v>
      </c>
      <c r="F118" s="76"/>
      <c r="G118" s="39"/>
    </row>
    <row r="119" spans="1:7" ht="15" customHeight="1" thickBot="1">
      <c r="A119" s="80"/>
      <c r="B119" s="81"/>
      <c r="C119" s="17">
        <f>C111+C113+C115+C117</f>
        <v>1239949</v>
      </c>
      <c r="D119" s="17">
        <f>D111+D113+D115+D117</f>
        <v>1221535</v>
      </c>
      <c r="E119" s="18">
        <f t="shared" si="7"/>
        <v>-18414</v>
      </c>
      <c r="F119" s="77"/>
      <c r="G119" s="19"/>
    </row>
  </sheetData>
  <mergeCells count="158">
    <mergeCell ref="F102:F103"/>
    <mergeCell ref="A102:B103"/>
    <mergeCell ref="F118:F119"/>
    <mergeCell ref="A118:B119"/>
    <mergeCell ref="A116:A117"/>
    <mergeCell ref="B116:B117"/>
    <mergeCell ref="F116:F117"/>
    <mergeCell ref="A112:A113"/>
    <mergeCell ref="B112:B113"/>
    <mergeCell ref="F112:F113"/>
    <mergeCell ref="A114:A115"/>
    <mergeCell ref="B114:B115"/>
    <mergeCell ref="F114:F115"/>
    <mergeCell ref="C107:D107"/>
    <mergeCell ref="A108:A109"/>
    <mergeCell ref="B108:B109"/>
    <mergeCell ref="F108:G109"/>
    <mergeCell ref="A110:A111"/>
    <mergeCell ref="B110:B111"/>
    <mergeCell ref="F110:F111"/>
    <mergeCell ref="A26:A27"/>
    <mergeCell ref="B26:B27"/>
    <mergeCell ref="F26:F27"/>
    <mergeCell ref="A22:A23"/>
    <mergeCell ref="B22:B23"/>
    <mergeCell ref="F22:F23"/>
    <mergeCell ref="A24:A25"/>
    <mergeCell ref="B24:B25"/>
    <mergeCell ref="F24:F25"/>
    <mergeCell ref="C9:D9"/>
    <mergeCell ref="A10:A11"/>
    <mergeCell ref="B10:B11"/>
    <mergeCell ref="F10:G11"/>
    <mergeCell ref="A12:A13"/>
    <mergeCell ref="B12:B13"/>
    <mergeCell ref="F12:F13"/>
    <mergeCell ref="A20:A21"/>
    <mergeCell ref="B20:B21"/>
    <mergeCell ref="F20:F21"/>
    <mergeCell ref="A16:A17"/>
    <mergeCell ref="B16:B17"/>
    <mergeCell ref="F16:F17"/>
    <mergeCell ref="A18:A19"/>
    <mergeCell ref="B18:B19"/>
    <mergeCell ref="F18:F19"/>
    <mergeCell ref="A14:A15"/>
    <mergeCell ref="B14:B15"/>
    <mergeCell ref="F14:F15"/>
    <mergeCell ref="A28:A29"/>
    <mergeCell ref="B28:B29"/>
    <mergeCell ref="F28:F29"/>
    <mergeCell ref="A30:A31"/>
    <mergeCell ref="B30:B31"/>
    <mergeCell ref="F30:F31"/>
    <mergeCell ref="A36:A37"/>
    <mergeCell ref="B36:B37"/>
    <mergeCell ref="F36:F37"/>
    <mergeCell ref="A32:A33"/>
    <mergeCell ref="B32:B33"/>
    <mergeCell ref="F32:F33"/>
    <mergeCell ref="A34:A35"/>
    <mergeCell ref="B34:B35"/>
    <mergeCell ref="F34:F35"/>
    <mergeCell ref="A50:A51"/>
    <mergeCell ref="B50:B51"/>
    <mergeCell ref="F50:F51"/>
    <mergeCell ref="A38:A39"/>
    <mergeCell ref="B38:B39"/>
    <mergeCell ref="F38:F39"/>
    <mergeCell ref="A46:A47"/>
    <mergeCell ref="B46:B47"/>
    <mergeCell ref="F46:F47"/>
    <mergeCell ref="A44:A45"/>
    <mergeCell ref="B44:B45"/>
    <mergeCell ref="A48:A49"/>
    <mergeCell ref="B48:B49"/>
    <mergeCell ref="F48:F49"/>
    <mergeCell ref="A40:A41"/>
    <mergeCell ref="B40:B41"/>
    <mergeCell ref="F40:F41"/>
    <mergeCell ref="A42:A43"/>
    <mergeCell ref="B42:B43"/>
    <mergeCell ref="F42:F43"/>
    <mergeCell ref="A52:A53"/>
    <mergeCell ref="B52:B53"/>
    <mergeCell ref="F52:F53"/>
    <mergeCell ref="A54:A55"/>
    <mergeCell ref="B54:B55"/>
    <mergeCell ref="F54:F55"/>
    <mergeCell ref="A56:A57"/>
    <mergeCell ref="B56:B57"/>
    <mergeCell ref="F56:F57"/>
    <mergeCell ref="A58:A59"/>
    <mergeCell ref="B58:B59"/>
    <mergeCell ref="F58:F59"/>
    <mergeCell ref="A60:A61"/>
    <mergeCell ref="B60:B61"/>
    <mergeCell ref="F60:F61"/>
    <mergeCell ref="A62:A63"/>
    <mergeCell ref="B62:B63"/>
    <mergeCell ref="F62:F63"/>
    <mergeCell ref="A76:A77"/>
    <mergeCell ref="B76:B77"/>
    <mergeCell ref="F76:F77"/>
    <mergeCell ref="A78:A79"/>
    <mergeCell ref="B78:B79"/>
    <mergeCell ref="F78:F79"/>
    <mergeCell ref="A64:A65"/>
    <mergeCell ref="B64:B65"/>
    <mergeCell ref="F64:F65"/>
    <mergeCell ref="A66:A67"/>
    <mergeCell ref="B66:B67"/>
    <mergeCell ref="F66:F67"/>
    <mergeCell ref="A68:A69"/>
    <mergeCell ref="B68:B69"/>
    <mergeCell ref="F68:F69"/>
    <mergeCell ref="A70:A71"/>
    <mergeCell ref="B70:B71"/>
    <mergeCell ref="F70:F71"/>
    <mergeCell ref="A72:A73"/>
    <mergeCell ref="B72:B73"/>
    <mergeCell ref="F72:F73"/>
    <mergeCell ref="A74:A75"/>
    <mergeCell ref="B74:B75"/>
    <mergeCell ref="F74:F75"/>
    <mergeCell ref="A84:A85"/>
    <mergeCell ref="B84:B85"/>
    <mergeCell ref="F84:F85"/>
    <mergeCell ref="A86:A87"/>
    <mergeCell ref="A90:A91"/>
    <mergeCell ref="B90:B91"/>
    <mergeCell ref="B86:B87"/>
    <mergeCell ref="A88:A89"/>
    <mergeCell ref="B88:B89"/>
    <mergeCell ref="F5:G5"/>
    <mergeCell ref="A100:A101"/>
    <mergeCell ref="B100:B101"/>
    <mergeCell ref="F100:F101"/>
    <mergeCell ref="F92:F93"/>
    <mergeCell ref="B92:B93"/>
    <mergeCell ref="F96:F97"/>
    <mergeCell ref="A94:A95"/>
    <mergeCell ref="B94:B95"/>
    <mergeCell ref="F94:F95"/>
    <mergeCell ref="A96:A97"/>
    <mergeCell ref="B96:B97"/>
    <mergeCell ref="F90:F91"/>
    <mergeCell ref="A98:A99"/>
    <mergeCell ref="B98:B99"/>
    <mergeCell ref="F98:F99"/>
    <mergeCell ref="A92:A93"/>
    <mergeCell ref="A80:A81"/>
    <mergeCell ref="B80:B81"/>
    <mergeCell ref="F80:F81"/>
    <mergeCell ref="F88:F89"/>
    <mergeCell ref="A82:A83"/>
    <mergeCell ref="B82:B83"/>
    <mergeCell ref="F82:F83"/>
  </mergeCells>
  <phoneticPr fontId="4"/>
  <dataValidations count="1">
    <dataValidation type="list" allowBlank="1" showInputMessage="1" showErrorMessage="1" sqref="F12:F41 F50:F63 F66:F67 F72:F83 F110:F117 F92:F101">
      <formula1>"　　,区ＣＭ"</formula1>
    </dataValidation>
  </dataValidations>
  <hyperlinks>
    <hyperlink ref="A14:A15" r:id="rId1" display="淡路駅周辺地区土地区画整理事業"/>
    <hyperlink ref="A16:A17" r:id="rId2" display="三国東地区土地区画整理事業"/>
    <hyperlink ref="A18:A19" r:id="rId3" display="換地処分済地区等付帯事業"/>
    <hyperlink ref="A20:A21" r:id="rId4" display="市有地を有効活用するまちリノベーション事業"/>
    <hyperlink ref="A22:A23" r:id="rId5" display="都市再開発融資"/>
    <hyperlink ref="A24:A25" r:id="rId6" display="民間市街地再開発事業"/>
    <hyperlink ref="A26:A27" r:id="rId7" display="市街地再開発事業にかかる保留床維持管理等"/>
    <hyperlink ref="A28:A29" r:id="rId8" display="一般庶務経理事務"/>
    <hyperlink ref="A30:A31" r:id="rId9" display="建築計画調査事務"/>
    <hyperlink ref="A32:A33" r:id="rId10" display="市営住宅の維持管理"/>
    <hyperlink ref="A34:A35" r:id="rId11" display="住まい情報センター事業"/>
    <hyperlink ref="A36:A37" r:id="rId12" display="住宅審議会事務"/>
    <hyperlink ref="A38:A39" r:id="rId13" display="長期優良住宅建築等計画認定審査事業"/>
    <hyperlink ref="A40:A41" r:id="rId14" display="市営住宅補修事業"/>
    <hyperlink ref="A42:A43" r:id="rId15" display="市営住宅建替事業"/>
    <hyperlink ref="A46:A47" r:id="rId16" display="市営住宅耐震改修事業"/>
    <hyperlink ref="A48:A49" r:id="rId17" display="生野区南部地区整備事業"/>
    <hyperlink ref="A50:A51" r:id="rId18" display="住宅地区改良事業"/>
    <hyperlink ref="A52:A53" r:id="rId19" display="密集住宅市街地重点整備事業"/>
    <hyperlink ref="A54:A55" r:id="rId20" display="民間老朽住宅建替支援事業"/>
    <hyperlink ref="A56:A57" r:id="rId21" display="地域連携による防災力向上支援事業"/>
    <hyperlink ref="A58:A59" r:id="rId22" display="住環境整備事業用地管理経費等"/>
    <hyperlink ref="A60:A61" r:id="rId23" display="公社住宅事業"/>
    <hyperlink ref="A62:A63" r:id="rId24" display="戸建住宅等の耐震化の促進"/>
    <hyperlink ref="A64:A65" r:id="rId25" display="マンションの耐震化の促進"/>
    <hyperlink ref="A66:A67" r:id="rId26" display="防災力強化マンション認定制度"/>
    <hyperlink ref="A68:A69" r:id="rId27" display="地域魅力創出建築物修景事業"/>
    <hyperlink ref="A70:A71" r:id="rId28" display="生きた建築ミュージアム事業"/>
    <hyperlink ref="A72:A73" r:id="rId29" display="ブロック塀等撤去促進事業"/>
    <hyperlink ref="A74:A75" r:id="rId30" display="新婚・子育て世帯向け分譲住宅購入融資利子補給制度"/>
    <hyperlink ref="A76:A77" r:id="rId31" display="子育て世帯等向け民間賃貸住宅改修促進事業"/>
    <hyperlink ref="A78:A79" r:id="rId32" display="子育て安心マンション認定制度"/>
    <hyperlink ref="A82:A83" r:id="rId33" display="マンション購入資金融資制度"/>
    <hyperlink ref="A84:A85" r:id="rId34" display="マンション管理・建替支援事業"/>
    <hyperlink ref="A86:A87" r:id="rId35" display="災害復興マンション購入資金融資制度"/>
    <hyperlink ref="A88:A89" r:id="rId36" display="ハウジングデザイン賞"/>
    <hyperlink ref="A90:A91" r:id="rId37" display="空家利活用改修補助事業"/>
    <hyperlink ref="A92:A93" r:id="rId38" display="今後の住宅施策の企画・立案に関する調査"/>
    <hyperlink ref="A98:A99" r:id="rId39" display="土地区画整理事業基金積立金"/>
    <hyperlink ref="A100:A101" r:id="rId40" display="土地区画整理事業基金積立金"/>
    <hyperlink ref="A44:A45" r:id="rId41" display="ストック総合改善事業"/>
    <hyperlink ref="A110:A111" r:id="rId42" display="市営住宅の維持管理"/>
    <hyperlink ref="A112:A113" r:id="rId43" display="市営住宅補修事業"/>
    <hyperlink ref="A114:A115" r:id="rId44" display="市営住宅建替事業"/>
    <hyperlink ref="A116:A117" r:id="rId45" display="ストック総合改善事業"/>
  </hyperlinks>
  <pageMargins left="0.70866141732283472" right="0.70866141732283472" top="0.78740157480314965" bottom="0.59055118110236227" header="0.31496062992125984" footer="0.31496062992125984"/>
  <pageSetup paperSize="9" scale="80" fitToWidth="0" fitToHeight="2" orientation="portrait" cellComments="asDisplayed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2022-12-20T00:23:47Z</dcterms:modified>
</cp:coreProperties>
</file>