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D4FAB075-0B07-4E64-A687-5FF5E552C4F1}" xr6:coauthVersionLast="47" xr6:coauthVersionMax="47" xr10:uidLastSave="{00000000-0000-0000-0000-000000000000}"/>
  <bookViews>
    <workbookView xWindow="-120" yWindow="-120" windowWidth="29040" windowHeight="15720" tabRatio="478" xr2:uid="{00000000-000D-0000-FFFF-FFFF00000000}"/>
  </bookViews>
  <sheets>
    <sheet name="対象施設の概要" sheetId="3" r:id="rId1"/>
    <sheet name="参加申込書" sheetId="11" r:id="rId2"/>
    <sheet name="調査報告書①a" sheetId="14" r:id="rId3"/>
    <sheet name="調査報告書①b" sheetId="10" r:id="rId4"/>
    <sheet name="調査報告書②a" sheetId="20" r:id="rId5"/>
    <sheet name="調査報告書②b" sheetId="21" r:id="rId6"/>
    <sheet name="調査報告書③a" sheetId="22" r:id="rId7"/>
    <sheet name="調査報告書③b" sheetId="19" r:id="rId8"/>
  </sheets>
  <definedNames>
    <definedName name="_Fill" localSheetId="7" hidden="1">#REF!</definedName>
    <definedName name="_Fill" hidden="1">#REF!</definedName>
    <definedName name="_Key1" localSheetId="7" hidden="1">#REF!</definedName>
    <definedName name="_Key1" hidden="1">#REF!</definedName>
    <definedName name="_Order1" hidden="1">255</definedName>
    <definedName name="_Sort" localSheetId="7" hidden="1">#REF!</definedName>
    <definedName name="_Sort" hidden="1">#REF!</definedName>
    <definedName name="_xlnm.Print_Area" localSheetId="1">参加申込書!$A$1:$E$18</definedName>
    <definedName name="_xlnm.Print_Area" localSheetId="0">対象施設の概要!$A$1:$B$41</definedName>
    <definedName name="_xlnm.Print_Area" localSheetId="2">調査報告書①a!$A$1:$M$27</definedName>
    <definedName name="_xlnm.Print_Area" localSheetId="3">調査報告書①b!$A$1:$F$20</definedName>
    <definedName name="_xlnm.Print_Area" localSheetId="4">調査報告書②a!$A$1:$L$39</definedName>
    <definedName name="_xlnm.Print_Area" localSheetId="5">調査報告書②b!$A$1:$F$36</definedName>
    <definedName name="_xlnm.Print_Area" localSheetId="6">調査報告書③a!$A$1:$L$39</definedName>
    <definedName name="_xlnm.Print_Area" localSheetId="7">調査報告書③b!$A$1:$G$27</definedName>
    <definedName name="受水" localSheetId="7" hidden="1">#REF!</definedName>
    <definedName name="受水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4" l="1"/>
  <c r="J19" i="14"/>
  <c r="H11" i="14"/>
  <c r="J11" i="14"/>
  <c r="H12" i="14"/>
  <c r="G18" i="14"/>
  <c r="L22" i="14"/>
  <c r="L18" i="14"/>
  <c r="K22" i="14"/>
  <c r="K18" i="14"/>
  <c r="I22" i="14"/>
  <c r="J22" i="14" s="1"/>
  <c r="I18" i="14"/>
  <c r="J18" i="14" s="1"/>
  <c r="G22" i="14"/>
  <c r="L23" i="14" l="1"/>
  <c r="I23" i="14"/>
  <c r="M18" i="14"/>
  <c r="K23" i="14"/>
  <c r="H22" i="14"/>
  <c r="G23" i="14"/>
  <c r="M22" i="14"/>
  <c r="H18" i="14"/>
  <c r="K36" i="22" l="1"/>
  <c r="J36" i="22"/>
  <c r="L36" i="22" s="1"/>
  <c r="H36" i="22"/>
  <c r="I36" i="22" s="1"/>
  <c r="G36" i="22"/>
  <c r="F36" i="22"/>
  <c r="L35" i="22"/>
  <c r="I35" i="22"/>
  <c r="G35" i="22"/>
  <c r="L34" i="22"/>
  <c r="I34" i="22"/>
  <c r="G34" i="22"/>
  <c r="L33" i="22"/>
  <c r="I33" i="22"/>
  <c r="G33" i="22"/>
  <c r="L32" i="22"/>
  <c r="I32" i="22"/>
  <c r="G32" i="22"/>
  <c r="L31" i="22"/>
  <c r="I31" i="22"/>
  <c r="G31" i="22"/>
  <c r="L30" i="22"/>
  <c r="I30" i="22"/>
  <c r="G30" i="22"/>
  <c r="L29" i="22"/>
  <c r="I29" i="22"/>
  <c r="G29" i="22"/>
  <c r="L28" i="22"/>
  <c r="I28" i="22"/>
  <c r="G28" i="22"/>
  <c r="K19" i="22"/>
  <c r="J19" i="22"/>
  <c r="L19" i="22" s="1"/>
  <c r="H19" i="22"/>
  <c r="I19" i="22" s="1"/>
  <c r="F19" i="22"/>
  <c r="G19" i="22" s="1"/>
  <c r="L18" i="22"/>
  <c r="I18" i="22"/>
  <c r="G18" i="22"/>
  <c r="L17" i="22"/>
  <c r="I17" i="22"/>
  <c r="G17" i="22"/>
  <c r="L16" i="22"/>
  <c r="I16" i="22"/>
  <c r="G16" i="22"/>
  <c r="L15" i="22"/>
  <c r="I15" i="22"/>
  <c r="G15" i="22"/>
  <c r="L14" i="22"/>
  <c r="I14" i="22"/>
  <c r="G14" i="22"/>
  <c r="L13" i="22"/>
  <c r="I13" i="22"/>
  <c r="G13" i="22"/>
  <c r="L12" i="22"/>
  <c r="I12" i="22"/>
  <c r="G12" i="22"/>
  <c r="L11" i="22"/>
  <c r="I11" i="22"/>
  <c r="G11" i="22"/>
  <c r="K36" i="20"/>
  <c r="J36" i="20"/>
  <c r="L36" i="20" s="1"/>
  <c r="H36" i="20"/>
  <c r="I36" i="20" s="1"/>
  <c r="F36" i="20"/>
  <c r="G36" i="20" s="1"/>
  <c r="L35" i="20"/>
  <c r="I35" i="20"/>
  <c r="G35" i="20"/>
  <c r="L34" i="20"/>
  <c r="I34" i="20"/>
  <c r="G34" i="20"/>
  <c r="L33" i="20"/>
  <c r="I33" i="20"/>
  <c r="G33" i="20"/>
  <c r="L32" i="20"/>
  <c r="I32" i="20"/>
  <c r="G32" i="20"/>
  <c r="L31" i="20"/>
  <c r="I31" i="20"/>
  <c r="G31" i="20"/>
  <c r="L30" i="20"/>
  <c r="I30" i="20"/>
  <c r="G30" i="20"/>
  <c r="L29" i="20"/>
  <c r="I29" i="20"/>
  <c r="G29" i="20"/>
  <c r="L28" i="20"/>
  <c r="I28" i="20"/>
  <c r="G28" i="20"/>
  <c r="D19" i="19"/>
  <c r="D21" i="19"/>
  <c r="D26" i="19" s="1"/>
  <c r="D23" i="19"/>
  <c r="D24" i="19"/>
  <c r="D25" i="19"/>
  <c r="D33" i="21" l="1"/>
  <c r="D34" i="21" s="1"/>
  <c r="D35" i="21" s="1"/>
  <c r="E31" i="21"/>
  <c r="D31" i="21"/>
  <c r="D29" i="21"/>
  <c r="D30" i="21" s="1"/>
  <c r="D28" i="21"/>
  <c r="D26" i="21"/>
  <c r="F24" i="21"/>
  <c r="D24" i="21"/>
  <c r="D18" i="21"/>
  <c r="D19" i="21" s="1"/>
  <c r="D17" i="21"/>
  <c r="E15" i="21"/>
  <c r="D15" i="21"/>
  <c r="D13" i="21"/>
  <c r="D14" i="21" s="1"/>
  <c r="D12" i="21"/>
  <c r="D10" i="21"/>
  <c r="F8" i="21"/>
  <c r="D8" i="21"/>
  <c r="K19" i="20"/>
  <c r="J19" i="20"/>
  <c r="L19" i="20" s="1"/>
  <c r="H19" i="20"/>
  <c r="I19" i="20" s="1"/>
  <c r="F19" i="20"/>
  <c r="G19" i="20" s="1"/>
  <c r="L18" i="20"/>
  <c r="I18" i="20"/>
  <c r="G18" i="20"/>
  <c r="L17" i="20"/>
  <c r="I17" i="20"/>
  <c r="G17" i="20"/>
  <c r="L16" i="20"/>
  <c r="I16" i="20"/>
  <c r="G16" i="20"/>
  <c r="L15" i="20"/>
  <c r="I15" i="20"/>
  <c r="G15" i="20"/>
  <c r="L14" i="20"/>
  <c r="I14" i="20"/>
  <c r="G14" i="20"/>
  <c r="L13" i="20"/>
  <c r="I13" i="20"/>
  <c r="G13" i="20"/>
  <c r="L12" i="20"/>
  <c r="I12" i="20"/>
  <c r="G12" i="20"/>
  <c r="L11" i="20"/>
  <c r="I11" i="20"/>
  <c r="G11" i="20"/>
  <c r="D13" i="19"/>
  <c r="D12" i="19"/>
  <c r="D11" i="19"/>
  <c r="D9" i="19"/>
  <c r="D14" i="19" s="1"/>
  <c r="D7" i="19"/>
  <c r="M23" i="14" l="1"/>
  <c r="J23" i="14"/>
  <c r="H23" i="14"/>
  <c r="M21" i="14"/>
  <c r="J21" i="14"/>
  <c r="H21" i="14"/>
  <c r="M16" i="14"/>
  <c r="J16" i="14"/>
  <c r="H16" i="14"/>
  <c r="M15" i="14"/>
  <c r="J15" i="14"/>
  <c r="H15" i="14"/>
  <c r="M20" i="14"/>
  <c r="J20" i="14"/>
  <c r="H20" i="14"/>
  <c r="M19" i="14"/>
  <c r="M17" i="14"/>
  <c r="J17" i="14"/>
  <c r="H17" i="14"/>
  <c r="M14" i="14"/>
  <c r="J14" i="14"/>
  <c r="H14" i="14"/>
  <c r="M13" i="14"/>
  <c r="J13" i="14"/>
  <c r="H13" i="14"/>
  <c r="M12" i="14"/>
  <c r="J12" i="14"/>
  <c r="M11" i="14"/>
  <c r="D10" i="10" l="1"/>
  <c r="D17" i="10" l="1"/>
  <c r="D18" i="10" s="1"/>
  <c r="D19" i="10" s="1"/>
  <c r="E15" i="10"/>
  <c r="D15" i="10"/>
  <c r="D13" i="10"/>
  <c r="D14" i="10" s="1"/>
  <c r="D12" i="10"/>
  <c r="F8" i="10"/>
  <c r="D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1" authorId="0" shapeId="0" xr:uid="{B9341D56-86BF-4EBE-B3B6-C5C8FEF730E7}">
      <text>
        <r>
          <rPr>
            <b/>
            <sz val="9"/>
            <color indexed="81"/>
            <rFont val="MS P ゴシック"/>
            <family val="3"/>
            <charset val="128"/>
          </rPr>
          <t>番号</t>
        </r>
      </text>
    </comment>
    <comment ref="D11" authorId="0" shapeId="0" xr:uid="{25F87CBB-3A4C-4739-8FF7-34E7F7DAAABF}">
      <text>
        <r>
          <rPr>
            <b/>
            <sz val="9"/>
            <color indexed="81"/>
            <rFont val="MS P ゴシック"/>
            <family val="3"/>
            <charset val="128"/>
          </rPr>
          <t>電気・ガス・水道の別</t>
        </r>
      </text>
    </comment>
    <comment ref="F11" authorId="0" shapeId="0" xr:uid="{2E3AEA56-6071-48D9-8539-3699DF4C3656}">
      <text>
        <r>
          <rPr>
            <b/>
            <sz val="9"/>
            <color indexed="81"/>
            <rFont val="MS P ゴシック"/>
            <family val="3"/>
            <charset val="128"/>
          </rPr>
          <t>単位
電気　kWh/年
ガス　㎥/年
水道　㎥/年</t>
        </r>
      </text>
    </comment>
    <comment ref="H11" authorId="0" shapeId="0" xr:uid="{F0E39D52-26BA-4799-9B1F-F4563E55A53E}">
      <text>
        <r>
          <rPr>
            <b/>
            <sz val="9"/>
            <color indexed="81"/>
            <rFont val="MS P ゴシック"/>
            <family val="3"/>
            <charset val="128"/>
          </rPr>
          <t>小数点第３位四捨五入</t>
        </r>
      </text>
    </comment>
    <comment ref="J11" authorId="0" shapeId="0" xr:uid="{48C7B60C-84E5-4B6A-AB1B-B8B190CFA713}">
      <text>
        <r>
          <rPr>
            <b/>
            <sz val="9"/>
            <color indexed="81"/>
            <rFont val="MS P ゴシック"/>
            <family val="3"/>
            <charset val="128"/>
          </rPr>
          <t>小数点第３位四捨五入</t>
        </r>
      </text>
    </comment>
    <comment ref="M11" authorId="0" shapeId="0" xr:uid="{21848174-ED93-48CB-AB17-B5F33872D9D0}">
      <text>
        <r>
          <rPr>
            <b/>
            <sz val="9"/>
            <color indexed="81"/>
            <rFont val="MS P ゴシック"/>
            <family val="3"/>
            <charset val="128"/>
          </rPr>
          <t>小数点第２位四捨五入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1" authorId="0" shapeId="0" xr:uid="{0E2167EC-01C7-4ABE-934F-AEB83C86CBDE}">
      <text>
        <r>
          <rPr>
            <b/>
            <sz val="9"/>
            <color indexed="81"/>
            <rFont val="MS P ゴシック"/>
            <family val="3"/>
            <charset val="128"/>
          </rPr>
          <t>番号</t>
        </r>
      </text>
    </comment>
    <comment ref="C11" authorId="0" shapeId="0" xr:uid="{BBF37F54-62A6-43D9-9288-631242D9507E}">
      <text>
        <r>
          <rPr>
            <b/>
            <sz val="9"/>
            <color indexed="81"/>
            <rFont val="MS P ゴシック"/>
            <family val="3"/>
            <charset val="128"/>
          </rPr>
          <t>電気・ガス・水道の別</t>
        </r>
      </text>
    </comment>
    <comment ref="E11" authorId="0" shapeId="0" xr:uid="{2060BE8B-F5DE-4428-BBEE-9AE1DB550176}">
      <text>
        <r>
          <rPr>
            <b/>
            <sz val="9"/>
            <color indexed="81"/>
            <rFont val="MS P ゴシック"/>
            <family val="3"/>
            <charset val="128"/>
          </rPr>
          <t>単位
電気　kWh/年
ガス　㎥/年
水道　㎥/年</t>
        </r>
      </text>
    </comment>
    <comment ref="G11" authorId="0" shapeId="0" xr:uid="{90139361-0070-4616-8DD7-3D6F02547DDC}">
      <text>
        <r>
          <rPr>
            <b/>
            <sz val="9"/>
            <color indexed="81"/>
            <rFont val="MS P ゴシック"/>
            <family val="3"/>
            <charset val="128"/>
          </rPr>
          <t>小数点第３位四捨五入</t>
        </r>
      </text>
    </comment>
    <comment ref="I11" authorId="0" shapeId="0" xr:uid="{AEF986EF-5F43-4C45-AC95-D61C4CDA4623}">
      <text>
        <r>
          <rPr>
            <b/>
            <sz val="9"/>
            <color indexed="81"/>
            <rFont val="MS P ゴシック"/>
            <family val="3"/>
            <charset val="128"/>
          </rPr>
          <t>小数点第３位四捨五入</t>
        </r>
      </text>
    </comment>
    <comment ref="L11" authorId="0" shapeId="0" xr:uid="{5926CBB7-171B-4DB6-8F04-BA4E219528CE}">
      <text>
        <r>
          <rPr>
            <b/>
            <sz val="9"/>
            <color indexed="81"/>
            <rFont val="MS P ゴシック"/>
            <family val="3"/>
            <charset val="128"/>
          </rPr>
          <t>小数点第２位四捨五入</t>
        </r>
      </text>
    </comment>
    <comment ref="A28" authorId="0" shapeId="0" xr:uid="{21C19BB8-3A5E-4524-A232-4D9E874E76D5}">
      <text>
        <r>
          <rPr>
            <b/>
            <sz val="9"/>
            <color indexed="81"/>
            <rFont val="MS P ゴシック"/>
            <family val="3"/>
            <charset val="128"/>
          </rPr>
          <t>番号</t>
        </r>
      </text>
    </comment>
    <comment ref="C28" authorId="0" shapeId="0" xr:uid="{BB1B48F2-D2AF-44AF-902B-1EF5731EEA8C}">
      <text>
        <r>
          <rPr>
            <b/>
            <sz val="9"/>
            <color indexed="81"/>
            <rFont val="MS P ゴシック"/>
            <family val="3"/>
            <charset val="128"/>
          </rPr>
          <t>電気・ガス・水道の別</t>
        </r>
      </text>
    </comment>
    <comment ref="E28" authorId="0" shapeId="0" xr:uid="{598B8EA7-1D04-4758-AE70-38D78DF01B0E}">
      <text>
        <r>
          <rPr>
            <b/>
            <sz val="9"/>
            <color indexed="81"/>
            <rFont val="MS P ゴシック"/>
            <family val="3"/>
            <charset val="128"/>
          </rPr>
          <t>単位
電気　kWh/年
ガス　㎥/年
水道　㎥/年</t>
        </r>
      </text>
    </comment>
    <comment ref="G28" authorId="0" shapeId="0" xr:uid="{4B213373-EA02-49BE-AD2E-2F335FCB437D}">
      <text>
        <r>
          <rPr>
            <b/>
            <sz val="9"/>
            <color indexed="81"/>
            <rFont val="MS P ゴシック"/>
            <family val="3"/>
            <charset val="128"/>
          </rPr>
          <t>小数点第３位四捨五入</t>
        </r>
      </text>
    </comment>
    <comment ref="I28" authorId="0" shapeId="0" xr:uid="{E22B9813-6988-46D6-9279-B8AD42FC8766}">
      <text>
        <r>
          <rPr>
            <b/>
            <sz val="9"/>
            <color indexed="81"/>
            <rFont val="MS P ゴシック"/>
            <family val="3"/>
            <charset val="128"/>
          </rPr>
          <t>小数点第３位四捨五入</t>
        </r>
      </text>
    </comment>
    <comment ref="L28" authorId="0" shapeId="0" xr:uid="{9972145A-B5A2-4595-94F6-2ADA1B6706BD}">
      <text>
        <r>
          <rPr>
            <b/>
            <sz val="9"/>
            <color indexed="81"/>
            <rFont val="MS P ゴシック"/>
            <family val="3"/>
            <charset val="128"/>
          </rPr>
          <t>小数点第２位四捨五入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1" authorId="0" shapeId="0" xr:uid="{EC5AE410-902C-43C9-8EBD-A925998E4D6C}">
      <text>
        <r>
          <rPr>
            <b/>
            <sz val="9"/>
            <color indexed="81"/>
            <rFont val="MS P ゴシック"/>
            <family val="3"/>
            <charset val="128"/>
          </rPr>
          <t>番号</t>
        </r>
      </text>
    </comment>
    <comment ref="C11" authorId="0" shapeId="0" xr:uid="{F5500CE4-EB1C-4C25-805A-35045AA8F015}">
      <text>
        <r>
          <rPr>
            <b/>
            <sz val="9"/>
            <color indexed="81"/>
            <rFont val="MS P ゴシック"/>
            <family val="3"/>
            <charset val="128"/>
          </rPr>
          <t>電気・ガス・水道の別</t>
        </r>
      </text>
    </comment>
    <comment ref="E11" authorId="0" shapeId="0" xr:uid="{56321DC7-4C48-44B6-95AA-530CB7B4E2F5}">
      <text>
        <r>
          <rPr>
            <b/>
            <sz val="9"/>
            <color indexed="81"/>
            <rFont val="MS P ゴシック"/>
            <family val="3"/>
            <charset val="128"/>
          </rPr>
          <t>単位
電気　kWh/年
ガス　㎥/年
水道　㎥/年</t>
        </r>
      </text>
    </comment>
    <comment ref="G11" authorId="0" shapeId="0" xr:uid="{B2264C74-FB20-4A28-BB26-D5ECBF5DE578}">
      <text>
        <r>
          <rPr>
            <b/>
            <sz val="9"/>
            <color indexed="81"/>
            <rFont val="MS P ゴシック"/>
            <family val="3"/>
            <charset val="128"/>
          </rPr>
          <t>小数点第３位四捨五入</t>
        </r>
      </text>
    </comment>
    <comment ref="I11" authorId="0" shapeId="0" xr:uid="{576EA72C-2053-4314-8F60-251518D61F32}">
      <text>
        <r>
          <rPr>
            <b/>
            <sz val="9"/>
            <color indexed="81"/>
            <rFont val="MS P ゴシック"/>
            <family val="3"/>
            <charset val="128"/>
          </rPr>
          <t>小数点第３位四捨五入</t>
        </r>
      </text>
    </comment>
    <comment ref="L11" authorId="0" shapeId="0" xr:uid="{9F7A4CE2-FD2F-4499-AB08-9C5EF93E1FF7}">
      <text>
        <r>
          <rPr>
            <b/>
            <sz val="9"/>
            <color indexed="81"/>
            <rFont val="MS P ゴシック"/>
            <family val="3"/>
            <charset val="128"/>
          </rPr>
          <t>小数点第２位四捨五入</t>
        </r>
      </text>
    </comment>
    <comment ref="A28" authorId="0" shapeId="0" xr:uid="{31322157-02EA-40EB-B3FF-5C65B5A691E4}">
      <text>
        <r>
          <rPr>
            <b/>
            <sz val="9"/>
            <color indexed="81"/>
            <rFont val="MS P ゴシック"/>
            <family val="3"/>
            <charset val="128"/>
          </rPr>
          <t>番号</t>
        </r>
      </text>
    </comment>
    <comment ref="C28" authorId="0" shapeId="0" xr:uid="{DDC8B63C-7C78-4A09-B6F7-F9C1C62787AA}">
      <text>
        <r>
          <rPr>
            <b/>
            <sz val="9"/>
            <color indexed="81"/>
            <rFont val="MS P ゴシック"/>
            <family val="3"/>
            <charset val="128"/>
          </rPr>
          <t>電気・ガス・水道の別</t>
        </r>
      </text>
    </comment>
    <comment ref="E28" authorId="0" shapeId="0" xr:uid="{359347D8-0487-424F-B397-664795A2E65C}">
      <text>
        <r>
          <rPr>
            <b/>
            <sz val="9"/>
            <color indexed="81"/>
            <rFont val="MS P ゴシック"/>
            <family val="3"/>
            <charset val="128"/>
          </rPr>
          <t>単位
電気　kWh/年
ガス　㎥/年
水道　㎥/年</t>
        </r>
      </text>
    </comment>
    <comment ref="G28" authorId="0" shapeId="0" xr:uid="{18C49664-C538-45A2-8693-5C82E17F7C9D}">
      <text>
        <r>
          <rPr>
            <b/>
            <sz val="9"/>
            <color indexed="81"/>
            <rFont val="MS P ゴシック"/>
            <family val="3"/>
            <charset val="128"/>
          </rPr>
          <t>小数点第３位四捨五入</t>
        </r>
      </text>
    </comment>
    <comment ref="I28" authorId="0" shapeId="0" xr:uid="{0325EA97-3060-4855-899A-FBAEBB81807C}">
      <text>
        <r>
          <rPr>
            <b/>
            <sz val="9"/>
            <color indexed="81"/>
            <rFont val="MS P ゴシック"/>
            <family val="3"/>
            <charset val="128"/>
          </rPr>
          <t>小数点第３位四捨五入</t>
        </r>
      </text>
    </comment>
    <comment ref="L28" authorId="0" shapeId="0" xr:uid="{C158BB62-7C59-4D68-82A3-53CF46855665}">
      <text>
        <r>
          <rPr>
            <b/>
            <sz val="9"/>
            <color indexed="81"/>
            <rFont val="MS P ゴシック"/>
            <family val="3"/>
            <charset val="128"/>
          </rPr>
          <t>小数点第２位四捨五入</t>
        </r>
      </text>
    </comment>
  </commentList>
</comments>
</file>

<file path=xl/sharedStrings.xml><?xml version="1.0" encoding="utf-8"?>
<sst xmlns="http://schemas.openxmlformats.org/spreadsheetml/2006/main" count="516" uniqueCount="182">
  <si>
    <t>【対象施設の概要】</t>
    <rPh sb="1" eb="3">
      <t>タイショウ</t>
    </rPh>
    <rPh sb="3" eb="5">
      <t>シセツ</t>
    </rPh>
    <rPh sb="6" eb="8">
      <t>ガイヨウ</t>
    </rPh>
    <phoneticPr fontId="1"/>
  </si>
  <si>
    <t>(2)用途</t>
    <rPh sb="3" eb="5">
      <t>ヨウト</t>
    </rPh>
    <phoneticPr fontId="1"/>
  </si>
  <si>
    <t>(3)施設の場所</t>
    <rPh sb="3" eb="5">
      <t>シセツ</t>
    </rPh>
    <rPh sb="6" eb="8">
      <t>バショ</t>
    </rPh>
    <phoneticPr fontId="1"/>
  </si>
  <si>
    <t>保証率</t>
    <rPh sb="0" eb="2">
      <t>ホショウ</t>
    </rPh>
    <rPh sb="2" eb="3">
      <t>リツ</t>
    </rPh>
    <phoneticPr fontId="1"/>
  </si>
  <si>
    <t>削減保証総額</t>
    <rPh sb="0" eb="2">
      <t>サクゲン</t>
    </rPh>
    <rPh sb="2" eb="4">
      <t>ホショウ</t>
    </rPh>
    <rPh sb="4" eb="6">
      <t>ソウガク</t>
    </rPh>
    <phoneticPr fontId="1"/>
  </si>
  <si>
    <t>円/年</t>
    <rPh sb="0" eb="1">
      <t>エン</t>
    </rPh>
    <rPh sb="2" eb="3">
      <t>ネン</t>
    </rPh>
    <phoneticPr fontId="1"/>
  </si>
  <si>
    <t>円</t>
    <rPh sb="0" eb="1">
      <t>エン</t>
    </rPh>
    <phoneticPr fontId="1"/>
  </si>
  <si>
    <t>％</t>
    <phoneticPr fontId="1"/>
  </si>
  <si>
    <t>省エネルギーサービス期間</t>
    <rPh sb="0" eb="1">
      <t>ショウ</t>
    </rPh>
    <rPh sb="10" eb="12">
      <t>キカン</t>
    </rPh>
    <phoneticPr fontId="1"/>
  </si>
  <si>
    <t>円</t>
    <phoneticPr fontId="1"/>
  </si>
  <si>
    <t>％</t>
  </si>
  <si>
    <t>電気・ガス・水等</t>
  </si>
  <si>
    <t>A</t>
  </si>
  <si>
    <t>B</t>
  </si>
  <si>
    <t>B/A</t>
  </si>
  <si>
    <t>種別</t>
  </si>
  <si>
    <t>年間削減量</t>
  </si>
  <si>
    <t>削減量</t>
  </si>
  <si>
    <t>MJ／年</t>
  </si>
  <si>
    <t>削減率</t>
  </si>
  <si>
    <r>
      <t>kg-CO</t>
    </r>
    <r>
      <rPr>
        <vertAlign val="subscript"/>
        <sz val="10.5"/>
        <color rgb="FF000000"/>
        <rFont val="ＭＳ ゴシック"/>
        <family val="3"/>
        <charset val="128"/>
      </rPr>
      <t>2</t>
    </r>
    <r>
      <rPr>
        <sz val="10.5"/>
        <color rgb="FF000000"/>
        <rFont val="ＭＳ ゴシック"/>
        <family val="3"/>
        <charset val="128"/>
      </rPr>
      <t>／年</t>
    </r>
  </si>
  <si>
    <t>計</t>
  </si>
  <si>
    <t>－</t>
  </si>
  <si>
    <t>（注）削減率は小数点以下第３位を四捨五入、単純回収年は小数点以下第２位を四捨五入、その他は小数点以下第１位を四捨五入すること。</t>
  </si>
  <si>
    <t>1次エネルギーベース量</t>
    <phoneticPr fontId="1"/>
  </si>
  <si>
    <t>二酸化炭素ベース量</t>
    <phoneticPr fontId="1"/>
  </si>
  <si>
    <t>（消費税込み）</t>
    <phoneticPr fontId="1"/>
  </si>
  <si>
    <t>工事他投資額</t>
    <rPh sb="3" eb="5">
      <t>トウシ</t>
    </rPh>
    <rPh sb="5" eb="6">
      <t>ガク</t>
    </rPh>
    <phoneticPr fontId="1"/>
  </si>
  <si>
    <t>年間削減
予定額</t>
    <rPh sb="0" eb="2">
      <t>ネンカン</t>
    </rPh>
    <rPh sb="2" eb="4">
      <t>サクゲン</t>
    </rPh>
    <rPh sb="5" eb="7">
      <t>ヨテイ</t>
    </rPh>
    <rPh sb="7" eb="8">
      <t>ガク</t>
    </rPh>
    <phoneticPr fontId="1"/>
  </si>
  <si>
    <t>円／年</t>
    <phoneticPr fontId="1"/>
  </si>
  <si>
    <t>年</t>
    <phoneticPr fontId="1"/>
  </si>
  <si>
    <t>ご担当者</t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</si>
  <si>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</si>
  <si>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</si>
  <si>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</si>
  <si>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御社名</t>
    <phoneticPr fontId="1"/>
  </si>
  <si>
    <t>部署名</t>
    <phoneticPr fontId="1"/>
  </si>
  <si>
    <t>(4)建物概要</t>
    <rPh sb="3" eb="5">
      <t>タテモノ</t>
    </rPh>
    <rPh sb="5" eb="7">
      <t>ガイヨウ</t>
    </rPh>
    <phoneticPr fontId="1"/>
  </si>
  <si>
    <t>事務局メールアドレス　ka0044@city.osaka.lg.jp</t>
    <rPh sb="0" eb="2">
      <t>ジム</t>
    </rPh>
    <rPh sb="2" eb="3">
      <t>キョク</t>
    </rPh>
    <phoneticPr fontId="1"/>
  </si>
  <si>
    <t>改修提案項目一覧表</t>
    <phoneticPr fontId="1"/>
  </si>
  <si>
    <t>改修提案項目</t>
    <phoneticPr fontId="1"/>
  </si>
  <si>
    <t>　(5)光熱水費</t>
    <rPh sb="4" eb="6">
      <t>コウネツ</t>
    </rPh>
    <phoneticPr fontId="1"/>
  </si>
  <si>
    <t>単純
回収年</t>
    <rPh sb="0" eb="2">
      <t>タンジュン</t>
    </rPh>
    <rPh sb="3" eb="5">
      <t>カイシュウ</t>
    </rPh>
    <rPh sb="5" eb="6">
      <t>ネン</t>
    </rPh>
    <phoneticPr fontId="1"/>
  </si>
  <si>
    <t>A</t>
    <phoneticPr fontId="1"/>
  </si>
  <si>
    <t>ＥＳＣＯ契約中</t>
    <rPh sb="4" eb="6">
      <t>ケイヤク</t>
    </rPh>
    <rPh sb="6" eb="7">
      <t>ナカ</t>
    </rPh>
    <phoneticPr fontId="25"/>
  </si>
  <si>
    <t>改修工事費等経費</t>
    <rPh sb="0" eb="2">
      <t>カイシュウ</t>
    </rPh>
    <rPh sb="2" eb="4">
      <t>コウジ</t>
    </rPh>
    <rPh sb="4" eb="5">
      <t>ヒ</t>
    </rPh>
    <rPh sb="5" eb="6">
      <t>ナド</t>
    </rPh>
    <rPh sb="6" eb="8">
      <t>ケイヒ</t>
    </rPh>
    <phoneticPr fontId="25"/>
  </si>
  <si>
    <t>B</t>
    <phoneticPr fontId="1"/>
  </si>
  <si>
    <t>年間削減予定額</t>
    <rPh sb="0" eb="2">
      <t>ネンカン</t>
    </rPh>
    <rPh sb="2" eb="4">
      <t>サクゲン</t>
    </rPh>
    <rPh sb="4" eb="6">
      <t>ヨテイ</t>
    </rPh>
    <rPh sb="6" eb="7">
      <t>ガク</t>
    </rPh>
    <phoneticPr fontId="25"/>
  </si>
  <si>
    <t>C</t>
    <phoneticPr fontId="1"/>
  </si>
  <si>
    <t>年間削減保証額</t>
    <rPh sb="0" eb="2">
      <t>ネンカン</t>
    </rPh>
    <rPh sb="2" eb="4">
      <t>サクゲン</t>
    </rPh>
    <rPh sb="4" eb="6">
      <t>ホショウ</t>
    </rPh>
    <rPh sb="6" eb="7">
      <t>ガク</t>
    </rPh>
    <phoneticPr fontId="25"/>
  </si>
  <si>
    <t>D</t>
    <phoneticPr fontId="1"/>
  </si>
  <si>
    <t>E</t>
    <phoneticPr fontId="1"/>
  </si>
  <si>
    <t>省エネルギーサービス料</t>
    <rPh sb="0" eb="1">
      <t>ショウ</t>
    </rPh>
    <rPh sb="10" eb="11">
      <t>リョウ</t>
    </rPh>
    <phoneticPr fontId="1"/>
  </si>
  <si>
    <t>F</t>
    <phoneticPr fontId="1"/>
  </si>
  <si>
    <t>年間の市の保証利益</t>
    <rPh sb="0" eb="2">
      <t>ネンカン</t>
    </rPh>
    <rPh sb="3" eb="4">
      <t>シ</t>
    </rPh>
    <rPh sb="5" eb="7">
      <t>ホショウ</t>
    </rPh>
    <rPh sb="7" eb="9">
      <t>リエキ</t>
    </rPh>
    <phoneticPr fontId="25"/>
  </si>
  <si>
    <t>G</t>
    <phoneticPr fontId="1"/>
  </si>
  <si>
    <t>年</t>
    <rPh sb="0" eb="1">
      <t>ネン</t>
    </rPh>
    <phoneticPr fontId="25"/>
  </si>
  <si>
    <t>最長５年</t>
    <rPh sb="0" eb="2">
      <t>サイチョウ</t>
    </rPh>
    <rPh sb="3" eb="4">
      <t>ネン</t>
    </rPh>
    <phoneticPr fontId="1"/>
  </si>
  <si>
    <t>H</t>
    <phoneticPr fontId="1"/>
  </si>
  <si>
    <t>C×G</t>
    <phoneticPr fontId="25"/>
  </si>
  <si>
    <t>I</t>
    <phoneticPr fontId="1"/>
  </si>
  <si>
    <t>ＥＳＣＯサービス料総額</t>
    <rPh sb="9" eb="11">
      <t>ソウガク</t>
    </rPh>
    <phoneticPr fontId="1"/>
  </si>
  <si>
    <t>A＋E×G</t>
    <phoneticPr fontId="25"/>
  </si>
  <si>
    <t>J</t>
    <phoneticPr fontId="1"/>
  </si>
  <si>
    <t>ＥＳＣＯサービス中の市利益総額</t>
    <rPh sb="8" eb="9">
      <t>ナカ</t>
    </rPh>
    <rPh sb="10" eb="11">
      <t>シ</t>
    </rPh>
    <rPh sb="11" eb="13">
      <t>リエキ</t>
    </rPh>
    <rPh sb="13" eb="15">
      <t>ソウガク</t>
    </rPh>
    <phoneticPr fontId="1"/>
  </si>
  <si>
    <t>L</t>
    <phoneticPr fontId="25"/>
  </si>
  <si>
    <t>契約終了後</t>
    <rPh sb="0" eb="2">
      <t>ケイヤク</t>
    </rPh>
    <rPh sb="2" eb="4">
      <t>シュウリョウ</t>
    </rPh>
    <rPh sb="4" eb="5">
      <t>ゴ</t>
    </rPh>
    <phoneticPr fontId="25"/>
  </si>
  <si>
    <t>削減予定額</t>
    <rPh sb="2" eb="4">
      <t>ヨテイ</t>
    </rPh>
    <phoneticPr fontId="25"/>
  </si>
  <si>
    <t>C</t>
    <phoneticPr fontId="25"/>
  </si>
  <si>
    <t>M</t>
    <phoneticPr fontId="25"/>
  </si>
  <si>
    <t>維持管理費</t>
    <phoneticPr fontId="25"/>
  </si>
  <si>
    <t>N</t>
    <phoneticPr fontId="25"/>
  </si>
  <si>
    <t>残年数</t>
    <rPh sb="0" eb="1">
      <t>ザン</t>
    </rPh>
    <rPh sb="1" eb="3">
      <t>ネンスウ</t>
    </rPh>
    <phoneticPr fontId="25"/>
  </si>
  <si>
    <t>O</t>
    <phoneticPr fontId="25"/>
  </si>
  <si>
    <t>市の利益総額</t>
    <rPh sb="0" eb="1">
      <t>シ</t>
    </rPh>
    <rPh sb="2" eb="4">
      <t>リエキ</t>
    </rPh>
    <rPh sb="4" eb="6">
      <t>ソウガク</t>
    </rPh>
    <phoneticPr fontId="25"/>
  </si>
  <si>
    <t>円</t>
    <rPh sb="0" eb="1">
      <t>エン</t>
    </rPh>
    <phoneticPr fontId="25"/>
  </si>
  <si>
    <t>事業収支(市の利益総額)</t>
    <rPh sb="0" eb="2">
      <t>ジギョウ</t>
    </rPh>
    <rPh sb="2" eb="4">
      <t>シュウシ</t>
    </rPh>
    <rPh sb="5" eb="6">
      <t>シ</t>
    </rPh>
    <rPh sb="7" eb="9">
      <t>リエキ</t>
    </rPh>
    <rPh sb="9" eb="11">
      <t>ソウガク</t>
    </rPh>
    <phoneticPr fontId="25"/>
  </si>
  <si>
    <t>円</t>
    <phoneticPr fontId="25"/>
  </si>
  <si>
    <t>(1)施設名称</t>
    <rPh sb="3" eb="5">
      <t>シセツ</t>
    </rPh>
    <rPh sb="5" eb="7">
      <t>メイショウ</t>
    </rPh>
    <phoneticPr fontId="1"/>
  </si>
  <si>
    <t>）人</t>
    <rPh sb="1" eb="2">
      <t>ニン</t>
    </rPh>
    <phoneticPr fontId="1"/>
  </si>
  <si>
    <t>ＥＳＣＯ事業実績の有無</t>
    <rPh sb="9" eb="11">
      <t>ウム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</si>
  <si>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補助金有り</t>
    </r>
    <r>
      <rPr>
        <sz val="10"/>
        <color theme="1"/>
        <rFont val="ＭＳ Ｐゴシック"/>
        <family val="3"/>
        <charset val="128"/>
        <scheme val="minor"/>
      </rPr>
      <t>　(消費税込み)</t>
    </r>
    <rPh sb="0" eb="3">
      <t>ホジョキン</t>
    </rPh>
    <rPh sb="3" eb="4">
      <t>ア</t>
    </rPh>
    <rPh sb="7" eb="10">
      <t>ショウヒゼイ</t>
    </rPh>
    <rPh sb="10" eb="11">
      <t>コ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</si>
  <si>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補助金無し</t>
    </r>
    <r>
      <rPr>
        <sz val="10"/>
        <color theme="1"/>
        <rFont val="ＭＳ Ｐゴシック"/>
        <family val="3"/>
        <charset val="128"/>
        <scheme val="minor"/>
      </rPr>
      <t>　(消費税込み)</t>
    </r>
    <rPh sb="0" eb="3">
      <t>ホジョキン</t>
    </rPh>
    <rPh sb="3" eb="4">
      <t>ナ</t>
    </rPh>
    <rPh sb="7" eb="10">
      <t>ショウヒゼイ</t>
    </rPh>
    <rPh sb="10" eb="11">
      <t>コ</t>
    </rPh>
    <phoneticPr fontId="1"/>
  </si>
  <si>
    <t>(MJ／年)</t>
    <rPh sb="4" eb="5">
      <t>ネン</t>
    </rPh>
    <phoneticPr fontId="1"/>
  </si>
  <si>
    <t>（ギャランティード・セイビングス契約）</t>
    <rPh sb="16" eb="18">
      <t>ケイヤク</t>
    </rPh>
    <phoneticPr fontId="1"/>
  </si>
  <si>
    <t>C－E</t>
    <phoneticPr fontId="25"/>
  </si>
  <si>
    <t>H－I</t>
    <phoneticPr fontId="25"/>
  </si>
  <si>
    <t>15年－G</t>
    <phoneticPr fontId="25"/>
  </si>
  <si>
    <r>
      <t>(kg-CO</t>
    </r>
    <r>
      <rPr>
        <vertAlign val="subscript"/>
        <sz val="10.5"/>
        <color rgb="FF000000"/>
        <rFont val="ＭＳ ゴシック"/>
        <family val="3"/>
        <charset val="128"/>
      </rPr>
      <t>2</t>
    </r>
    <r>
      <rPr>
        <sz val="10.5"/>
        <color rgb="FF000000"/>
        <rFont val="ＭＳ ゴシック"/>
        <family val="3"/>
        <charset val="128"/>
      </rPr>
      <t xml:space="preserve">／年) </t>
    </r>
    <phoneticPr fontId="1"/>
  </si>
  <si>
    <t xml:space="preserve">  (7)ESCO方式</t>
    <rPh sb="9" eb="11">
      <t>ホウシキ</t>
    </rPh>
    <phoneticPr fontId="1"/>
  </si>
  <si>
    <r>
      <t>有り・無し</t>
    </r>
    <r>
      <rPr>
        <sz val="9"/>
        <color theme="1"/>
        <rFont val="ＭＳ ゴシック"/>
        <family val="3"/>
        <charset val="128"/>
      </rPr>
      <t>（プルダウンメニューで選択）</t>
    </r>
    <rPh sb="0" eb="1">
      <t>ア</t>
    </rPh>
    <rPh sb="3" eb="4">
      <t>ナ</t>
    </rPh>
    <rPh sb="16" eb="18">
      <t>センタク</t>
    </rPh>
    <phoneticPr fontId="1"/>
  </si>
  <si>
    <r>
      <t>　　参加希望日・人数</t>
    </r>
    <r>
      <rPr>
        <sz val="8"/>
        <color theme="1"/>
        <rFont val="ＭＳ ゴシック"/>
        <family val="3"/>
        <charset val="128"/>
      </rPr>
      <t xml:space="preserve">
（参加可能な日のみ人数をご記
　入ください)</t>
    </r>
    <rPh sb="4" eb="6">
      <t>キボウ</t>
    </rPh>
    <rPh sb="6" eb="7">
      <t>ヒ</t>
    </rPh>
    <rPh sb="8" eb="10">
      <t>ニンズウ</t>
    </rPh>
    <rPh sb="12" eb="16">
      <t>サンカカノウ</t>
    </rPh>
    <rPh sb="17" eb="18">
      <t>ヒ</t>
    </rPh>
    <rPh sb="20" eb="22">
      <t>ニンズウ</t>
    </rPh>
    <rPh sb="24" eb="25">
      <t>キ</t>
    </rPh>
    <rPh sb="27" eb="28">
      <t>イ</t>
    </rPh>
    <phoneticPr fontId="1"/>
  </si>
  <si>
    <t>K</t>
    <phoneticPr fontId="25"/>
  </si>
  <si>
    <t>K×M－L</t>
    <phoneticPr fontId="25"/>
  </si>
  <si>
    <t>J＋N</t>
    <phoneticPr fontId="25"/>
  </si>
  <si>
    <t>終了後M年の総額</t>
    <rPh sb="0" eb="3">
      <t>シュウリョウゴ</t>
    </rPh>
    <rPh sb="4" eb="5">
      <t>ネン</t>
    </rPh>
    <rPh sb="6" eb="8">
      <t>ソウガク</t>
    </rPh>
    <phoneticPr fontId="25"/>
  </si>
  <si>
    <t>調査報告書②-a</t>
    <rPh sb="0" eb="5">
      <t>チョウサホウコクショ</t>
    </rPh>
    <phoneticPr fontId="1"/>
  </si>
  <si>
    <t>・後日、大阪市役所でのヒアリングまでに提出してください。</t>
    <phoneticPr fontId="1"/>
  </si>
  <si>
    <t>調査報告書①-b</t>
    <rPh sb="0" eb="2">
      <t>チョウサ</t>
    </rPh>
    <rPh sb="2" eb="5">
      <t>ホウコクショ</t>
    </rPh>
    <phoneticPr fontId="25"/>
  </si>
  <si>
    <t>調査報告書①-a</t>
    <rPh sb="0" eb="5">
      <t>チョウサホウコクショ</t>
    </rPh>
    <phoneticPr fontId="1"/>
  </si>
  <si>
    <t>庁舎等（区役所、保育園）</t>
    <rPh sb="0" eb="3">
      <t>チョウシャトウ</t>
    </rPh>
    <rPh sb="4" eb="7">
      <t>クヤクショ</t>
    </rPh>
    <rPh sb="8" eb="11">
      <t>ホイクエン</t>
    </rPh>
    <phoneticPr fontId="1"/>
  </si>
  <si>
    <t>構造　鉄筋コンクリート造</t>
    <rPh sb="0" eb="2">
      <t>コウゾウ</t>
    </rPh>
    <rPh sb="3" eb="5">
      <t>テッキン</t>
    </rPh>
    <rPh sb="11" eb="12">
      <t>ゾウ</t>
    </rPh>
    <phoneticPr fontId="1"/>
  </si>
  <si>
    <t>階数　地上5階・地下1階</t>
    <rPh sb="0" eb="2">
      <t>カイスウ</t>
    </rPh>
    <rPh sb="3" eb="5">
      <t>チジョウ</t>
    </rPh>
    <rPh sb="6" eb="7">
      <t>カイ</t>
    </rPh>
    <rPh sb="8" eb="10">
      <t>チカ</t>
    </rPh>
    <rPh sb="11" eb="12">
      <t>カイ</t>
    </rPh>
    <phoneticPr fontId="1"/>
  </si>
  <si>
    <t>竣工　平成19年度（2007年度）</t>
    <rPh sb="0" eb="2">
      <t>シュンコウ</t>
    </rPh>
    <rPh sb="15" eb="16">
      <t>ド</t>
    </rPh>
    <phoneticPr fontId="1"/>
  </si>
  <si>
    <t>住吉区役所（区役所棟）</t>
    <rPh sb="0" eb="5">
      <t>スミヨシクヤクショ</t>
    </rPh>
    <rPh sb="6" eb="10">
      <t>クヤクショトウ</t>
    </rPh>
    <phoneticPr fontId="1"/>
  </si>
  <si>
    <t>（シェアード・セイビングス契約）</t>
    <rPh sb="13" eb="15">
      <t>ケイヤク</t>
    </rPh>
    <phoneticPr fontId="1"/>
  </si>
  <si>
    <t>a</t>
    <phoneticPr fontId="1"/>
  </si>
  <si>
    <t>削減予定額</t>
    <rPh sb="0" eb="2">
      <t>サクゲン</t>
    </rPh>
    <rPh sb="2" eb="4">
      <t>ヨテイ</t>
    </rPh>
    <rPh sb="4" eb="5">
      <t>ガク</t>
    </rPh>
    <phoneticPr fontId="1"/>
  </si>
  <si>
    <t>b</t>
    <phoneticPr fontId="1"/>
  </si>
  <si>
    <t>削減保証額</t>
    <rPh sb="0" eb="2">
      <t>サクゲン</t>
    </rPh>
    <rPh sb="2" eb="4">
      <t>ホショウ</t>
    </rPh>
    <rPh sb="4" eb="5">
      <t>ガク</t>
    </rPh>
    <phoneticPr fontId="1"/>
  </si>
  <si>
    <t>c</t>
    <phoneticPr fontId="1"/>
  </si>
  <si>
    <t>b/a×100</t>
    <phoneticPr fontId="1"/>
  </si>
  <si>
    <t>d</t>
    <phoneticPr fontId="1"/>
  </si>
  <si>
    <t>ESCOサービス料</t>
    <rPh sb="0" eb="9">
      <t>エスコサービスリョウ</t>
    </rPh>
    <phoneticPr fontId="1"/>
  </si>
  <si>
    <t>e</t>
    <phoneticPr fontId="1"/>
  </si>
  <si>
    <t>市の保証利益</t>
    <rPh sb="0" eb="1">
      <t>シ</t>
    </rPh>
    <rPh sb="2" eb="6">
      <t>ホショウリエキ</t>
    </rPh>
    <phoneticPr fontId="1"/>
  </si>
  <si>
    <t>b－d</t>
    <phoneticPr fontId="1"/>
  </si>
  <si>
    <t>f</t>
    <phoneticPr fontId="1"/>
  </si>
  <si>
    <t>年</t>
    <rPh sb="0" eb="1">
      <t>ネン</t>
    </rPh>
    <phoneticPr fontId="1"/>
  </si>
  <si>
    <t>最長15年</t>
    <rPh sb="0" eb="2">
      <t>サイチョウ</t>
    </rPh>
    <rPh sb="4" eb="5">
      <t>ネン</t>
    </rPh>
    <phoneticPr fontId="1"/>
  </si>
  <si>
    <t>g</t>
    <phoneticPr fontId="1"/>
  </si>
  <si>
    <t>削減予定総額</t>
    <rPh sb="0" eb="2">
      <t>サクゲン</t>
    </rPh>
    <rPh sb="2" eb="4">
      <t>ヨテイ</t>
    </rPh>
    <rPh sb="4" eb="6">
      <t>ソウガク</t>
    </rPh>
    <phoneticPr fontId="1"/>
  </si>
  <si>
    <t>a×f</t>
    <phoneticPr fontId="1"/>
  </si>
  <si>
    <t>h</t>
    <phoneticPr fontId="1"/>
  </si>
  <si>
    <t>b×ｆ</t>
    <phoneticPr fontId="1"/>
  </si>
  <si>
    <t>i</t>
    <phoneticPr fontId="1"/>
  </si>
  <si>
    <t>ESCOサービス料総額</t>
    <rPh sb="0" eb="9">
      <t>エスコサービスリョウ</t>
    </rPh>
    <rPh sb="9" eb="11">
      <t>ソウガク</t>
    </rPh>
    <phoneticPr fontId="1"/>
  </si>
  <si>
    <t>d×ｆ</t>
    <phoneticPr fontId="1"/>
  </si>
  <si>
    <t>j</t>
    <phoneticPr fontId="1"/>
  </si>
  <si>
    <t>市の保証利益総額</t>
    <rPh sb="0" eb="1">
      <t>シ</t>
    </rPh>
    <rPh sb="2" eb="6">
      <t>ホショウリエキ</t>
    </rPh>
    <rPh sb="6" eb="8">
      <t>ソウガク</t>
    </rPh>
    <phoneticPr fontId="1"/>
  </si>
  <si>
    <t>e×ｆ</t>
    <phoneticPr fontId="1"/>
  </si>
  <si>
    <t>・後日、大阪市役所でのヒアリングまでに提出してください。</t>
  </si>
  <si>
    <t>調査報告書③-a</t>
    <rPh sb="0" eb="5">
      <t>チョウサホウコクショ</t>
    </rPh>
    <phoneticPr fontId="1"/>
  </si>
  <si>
    <t>大阪市住吉区南住吉3-15-55</t>
    <phoneticPr fontId="1"/>
  </si>
  <si>
    <t>（保育園部分を除く）</t>
    <rPh sb="1" eb="6">
      <t>ホイクエンブブン</t>
    </rPh>
    <rPh sb="7" eb="8">
      <t>ノゾ</t>
    </rPh>
    <phoneticPr fontId="1"/>
  </si>
  <si>
    <t>天王寺区役所</t>
    <rPh sb="0" eb="3">
      <t>テンノウジ</t>
    </rPh>
    <rPh sb="3" eb="6">
      <t>クヤクショ</t>
    </rPh>
    <phoneticPr fontId="1"/>
  </si>
  <si>
    <t>ギャランティード・セイビングス</t>
    <phoneticPr fontId="1"/>
  </si>
  <si>
    <t xml:space="preserve">  (6)主な対象設備</t>
    <rPh sb="5" eb="6">
      <t>オモ</t>
    </rPh>
    <phoneticPr fontId="1"/>
  </si>
  <si>
    <t>空調設備</t>
    <rPh sb="0" eb="4">
      <t>クウチョウセツビ</t>
    </rPh>
    <phoneticPr fontId="1"/>
  </si>
  <si>
    <t>空調設備、照明設備、中央監視装置</t>
    <rPh sb="0" eb="4">
      <t>クウチョウセツビ</t>
    </rPh>
    <rPh sb="5" eb="7">
      <t>ショウメイ</t>
    </rPh>
    <rPh sb="7" eb="9">
      <t>セツビ</t>
    </rPh>
    <rPh sb="10" eb="16">
      <t>チュウオウカンシソウチ</t>
    </rPh>
    <phoneticPr fontId="1"/>
  </si>
  <si>
    <t>ギャランティード・セイビングス、</t>
    <phoneticPr fontId="1"/>
  </si>
  <si>
    <t>シェアード・セイビングスの両方について検討</t>
    <rPh sb="13" eb="15">
      <t>リョウホウ</t>
    </rPh>
    <rPh sb="19" eb="21">
      <t>ケントウ</t>
    </rPh>
    <phoneticPr fontId="1"/>
  </si>
  <si>
    <t>大阪市天王寺区真法院町20-33</t>
    <phoneticPr fontId="1"/>
  </si>
  <si>
    <t>庁舎等</t>
    <rPh sb="0" eb="3">
      <t>チョウシャトウ</t>
    </rPh>
    <phoneticPr fontId="1"/>
  </si>
  <si>
    <t>竣工　平成8年度（1996年度）</t>
    <rPh sb="0" eb="2">
      <t>シュンコウ</t>
    </rPh>
    <rPh sb="14" eb="15">
      <t>ド</t>
    </rPh>
    <phoneticPr fontId="1"/>
  </si>
  <si>
    <t>構造　鉄骨鉄筋コンクリート造</t>
    <rPh sb="0" eb="2">
      <t>コウゾウ</t>
    </rPh>
    <rPh sb="3" eb="5">
      <t>テッコツ</t>
    </rPh>
    <rPh sb="5" eb="7">
      <t>テッキン</t>
    </rPh>
    <rPh sb="13" eb="14">
      <t>ゾウ</t>
    </rPh>
    <phoneticPr fontId="1"/>
  </si>
  <si>
    <t>階数　地上7階・地下1階</t>
    <rPh sb="0" eb="2">
      <t>カイスウ</t>
    </rPh>
    <rPh sb="3" eb="5">
      <t>チジョウ</t>
    </rPh>
    <rPh sb="6" eb="7">
      <t>カイ</t>
    </rPh>
    <rPh sb="8" eb="10">
      <t>チカ</t>
    </rPh>
    <rPh sb="11" eb="12">
      <t>カイ</t>
    </rPh>
    <phoneticPr fontId="1"/>
  </si>
  <si>
    <t>約1,500万円（令和4年度～6年度平均）</t>
    <rPh sb="0" eb="1">
      <t>ヤク</t>
    </rPh>
    <rPh sb="6" eb="8">
      <t>マンエン</t>
    </rPh>
    <rPh sb="9" eb="11">
      <t>レイワ</t>
    </rPh>
    <rPh sb="12" eb="14">
      <t>ネンド</t>
    </rPh>
    <rPh sb="16" eb="18">
      <t>ネンド</t>
    </rPh>
    <rPh sb="18" eb="20">
      <t>ヘイキン</t>
    </rPh>
    <phoneticPr fontId="1"/>
  </si>
  <si>
    <t>約2,900万円（令和4年度～6年度平均）</t>
    <rPh sb="0" eb="1">
      <t>ヤク</t>
    </rPh>
    <rPh sb="6" eb="8">
      <t>マンエン</t>
    </rPh>
    <rPh sb="9" eb="11">
      <t>レイワ</t>
    </rPh>
    <rPh sb="12" eb="14">
      <t>ネンド</t>
    </rPh>
    <rPh sb="16" eb="18">
      <t>ネンド</t>
    </rPh>
    <rPh sb="18" eb="20">
      <t>ヘイキン</t>
    </rPh>
    <phoneticPr fontId="1"/>
  </si>
  <si>
    <t>規模　延床面積　7,071.93平方メートル</t>
    <rPh sb="0" eb="2">
      <t>キボ</t>
    </rPh>
    <rPh sb="3" eb="4">
      <t>ノ</t>
    </rPh>
    <rPh sb="4" eb="7">
      <t>ユカメンセキ</t>
    </rPh>
    <rPh sb="16" eb="18">
      <t>ヘイホウ</t>
    </rPh>
    <phoneticPr fontId="1"/>
  </si>
  <si>
    <r>
      <t xml:space="preserve">件名に「天王寺・住吉区役所ＥＳＣＯ事業導入検討調査会参加申込」と記載して、
</t>
    </r>
    <r>
      <rPr>
        <u/>
        <sz val="10"/>
        <color theme="1"/>
        <rFont val="ＭＳ ゴシック"/>
        <family val="3"/>
        <charset val="128"/>
      </rPr>
      <t xml:space="preserve">令和7年10月24日（金曜日）17時 </t>
    </r>
    <r>
      <rPr>
        <sz val="10"/>
        <color theme="1"/>
        <rFont val="ＭＳ ゴシック"/>
        <family val="3"/>
        <charset val="128"/>
      </rPr>
      <t>までに、下記のメールアドレスへお申し込みください。</t>
    </r>
    <rPh sb="4" eb="7">
      <t>テンノウジ</t>
    </rPh>
    <rPh sb="8" eb="13">
      <t>スミヨシクヤクショ</t>
    </rPh>
    <rPh sb="38" eb="39">
      <t>レイ</t>
    </rPh>
    <rPh sb="39" eb="40">
      <t>ワ</t>
    </rPh>
    <rPh sb="49" eb="50">
      <t>キン</t>
    </rPh>
    <rPh sb="61" eb="63">
      <t>カキ</t>
    </rPh>
    <phoneticPr fontId="1"/>
  </si>
  <si>
    <t>２．住吉区役所ESCO事業</t>
    <rPh sb="2" eb="4">
      <t>スミヨシ</t>
    </rPh>
    <rPh sb="4" eb="7">
      <t>クヤクショ</t>
    </rPh>
    <rPh sb="11" eb="13">
      <t>ジギョウ</t>
    </rPh>
    <phoneticPr fontId="1"/>
  </si>
  <si>
    <t>天王寺区保健福祉センター分館</t>
    <rPh sb="0" eb="3">
      <t>テンノウジ</t>
    </rPh>
    <rPh sb="3" eb="4">
      <t>ク</t>
    </rPh>
    <rPh sb="4" eb="6">
      <t>ホケン</t>
    </rPh>
    <rPh sb="6" eb="8">
      <t>フクシ</t>
    </rPh>
    <rPh sb="12" eb="14">
      <t>ブンカン</t>
    </rPh>
    <phoneticPr fontId="1"/>
  </si>
  <si>
    <t>(1)施設②名称</t>
    <rPh sb="3" eb="5">
      <t>シセツ</t>
    </rPh>
    <rPh sb="6" eb="8">
      <t>メイショウ</t>
    </rPh>
    <phoneticPr fontId="1"/>
  </si>
  <si>
    <t>(1)施設①名称</t>
    <rPh sb="3" eb="5">
      <t>シセツ</t>
    </rPh>
    <rPh sb="6" eb="8">
      <t>メイショウ</t>
    </rPh>
    <phoneticPr fontId="1"/>
  </si>
  <si>
    <t>大阪市天王寺区上汐4-3-2</t>
  </si>
  <si>
    <t>階数　地上2階</t>
    <rPh sb="0" eb="2">
      <t>カイスウ</t>
    </rPh>
    <rPh sb="3" eb="5">
      <t>チジョウ</t>
    </rPh>
    <rPh sb="6" eb="7">
      <t>カイ</t>
    </rPh>
    <phoneticPr fontId="1"/>
  </si>
  <si>
    <t>規模　延床面積　1,325.60平方メートル</t>
    <rPh sb="0" eb="2">
      <t>キボ</t>
    </rPh>
    <rPh sb="3" eb="4">
      <t>ノ</t>
    </rPh>
    <rPh sb="4" eb="7">
      <t>ユカメンセキ</t>
    </rPh>
    <rPh sb="16" eb="18">
      <t>ヘイホウ</t>
    </rPh>
    <phoneticPr fontId="1"/>
  </si>
  <si>
    <t>竣工　昭和46年度（1971年度）</t>
    <rPh sb="0" eb="2">
      <t>シュンコウ</t>
    </rPh>
    <rPh sb="3" eb="5">
      <t>ショウワ</t>
    </rPh>
    <rPh sb="15" eb="16">
      <t>ド</t>
    </rPh>
    <phoneticPr fontId="1"/>
  </si>
  <si>
    <t>照明設備（保育園部分を除く）</t>
    <rPh sb="0" eb="2">
      <t>ショウメイ</t>
    </rPh>
    <rPh sb="2" eb="4">
      <t>セツビ</t>
    </rPh>
    <phoneticPr fontId="1"/>
  </si>
  <si>
    <t>庁舎等（保健福祉センター、保育園）</t>
    <rPh sb="0" eb="3">
      <t>チョウシャトウ</t>
    </rPh>
    <rPh sb="4" eb="8">
      <t>ホケンフクシ</t>
    </rPh>
    <rPh sb="13" eb="16">
      <t>ホイクエン</t>
    </rPh>
    <phoneticPr fontId="1"/>
  </si>
  <si>
    <t>規模　延床面積　11,393.50平方メートル</t>
    <rPh sb="0" eb="2">
      <t>キボ</t>
    </rPh>
    <rPh sb="3" eb="4">
      <t>ノ</t>
    </rPh>
    <rPh sb="4" eb="7">
      <t>ユカメンセキ</t>
    </rPh>
    <rPh sb="17" eb="19">
      <t>ヘイホウ</t>
    </rPh>
    <phoneticPr fontId="1"/>
  </si>
  <si>
    <t>住吉区役所</t>
    <rPh sb="0" eb="5">
      <t>スミヨシクヤクショ</t>
    </rPh>
    <phoneticPr fontId="1"/>
  </si>
  <si>
    <t>調査報告書②-b</t>
    <rPh sb="0" eb="2">
      <t>チョウサ</t>
    </rPh>
    <rPh sb="2" eb="5">
      <t>ホウコクショ</t>
    </rPh>
    <phoneticPr fontId="25"/>
  </si>
  <si>
    <t>補助金無し</t>
    <rPh sb="0" eb="3">
      <t>ホジョキン</t>
    </rPh>
    <rPh sb="3" eb="4">
      <t>ナ</t>
    </rPh>
    <phoneticPr fontId="1"/>
  </si>
  <si>
    <t>天王寺区役所・分館</t>
    <rPh sb="0" eb="3">
      <t>テンノウジ</t>
    </rPh>
    <rPh sb="3" eb="6">
      <t>クヤクショ</t>
    </rPh>
    <rPh sb="7" eb="9">
      <t>ブンカン</t>
    </rPh>
    <phoneticPr fontId="1"/>
  </si>
  <si>
    <t>天王寺区役所・分館</t>
    <rPh sb="0" eb="3">
      <t>テンノウジ</t>
    </rPh>
    <rPh sb="3" eb="6">
      <t>クヤクショ</t>
    </rPh>
    <rPh sb="7" eb="9">
      <t>ブンカン</t>
    </rPh>
    <phoneticPr fontId="1"/>
  </si>
  <si>
    <t>天王寺区役所</t>
    <rPh sb="0" eb="6">
      <t>テンノウジクヤクショ</t>
    </rPh>
    <phoneticPr fontId="1"/>
  </si>
  <si>
    <t>小計</t>
    <rPh sb="0" eb="2">
      <t>ショウケイ</t>
    </rPh>
    <phoneticPr fontId="1"/>
  </si>
  <si>
    <t>保健福祉センター</t>
    <rPh sb="0" eb="4">
      <t>ホケンフクシ</t>
    </rPh>
    <phoneticPr fontId="1"/>
  </si>
  <si>
    <t>調査報告書③-b</t>
    <rPh sb="0" eb="2">
      <t>チョウサ</t>
    </rPh>
    <rPh sb="2" eb="5">
      <t>ホウコクショ</t>
    </rPh>
    <phoneticPr fontId="1"/>
  </si>
  <si>
    <t>天王寺区役所・住吉区役所ＥＳＣＯ事業導入検討調査会参加申込書</t>
    <rPh sb="0" eb="3">
      <t>テンノウジ</t>
    </rPh>
    <rPh sb="3" eb="6">
      <t>クヤクショ</t>
    </rPh>
    <rPh sb="7" eb="12">
      <t>スミヨシクヤクショ</t>
    </rPh>
    <phoneticPr fontId="1"/>
  </si>
  <si>
    <t>《天王寺区役所》</t>
    <rPh sb="1" eb="7">
      <t>テンノウジクヤクショ</t>
    </rPh>
    <phoneticPr fontId="1"/>
  </si>
  <si>
    <t>《天王寺区保健福祉センター分館》</t>
    <rPh sb="1" eb="5">
      <t>テンノウジク</t>
    </rPh>
    <rPh sb="5" eb="7">
      <t>ホケン</t>
    </rPh>
    <rPh sb="7" eb="9">
      <t>フクシ</t>
    </rPh>
    <rPh sb="13" eb="15">
      <t>ブンカン</t>
    </rPh>
    <phoneticPr fontId="1"/>
  </si>
  <si>
    <t>１．天王寺区役所ESCO事業</t>
    <rPh sb="2" eb="8">
      <t>テンノウジクヤクショ</t>
    </rPh>
    <rPh sb="12" eb="14">
      <t>ジギョウ</t>
    </rPh>
    <phoneticPr fontId="1"/>
  </si>
  <si>
    <t>補助金有り（目標とする補助メニューを記入）</t>
    <rPh sb="6" eb="8">
      <t>モクヒョウ</t>
    </rPh>
    <rPh sb="11" eb="13">
      <t>ホジョ</t>
    </rPh>
    <rPh sb="18" eb="20">
      <t>キニュウ</t>
    </rPh>
    <phoneticPr fontId="1"/>
  </si>
  <si>
    <t>約160万円（令和4年度～6年度平均）</t>
    <rPh sb="0" eb="1">
      <t>ヤク</t>
    </rPh>
    <rPh sb="4" eb="6">
      <t>マンエン</t>
    </rPh>
    <rPh sb="7" eb="9">
      <t>レイワ</t>
    </rPh>
    <rPh sb="10" eb="12">
      <t>ネンド</t>
    </rPh>
    <rPh sb="14" eb="16">
      <t>ネンド</t>
    </rPh>
    <rPh sb="16" eb="18">
      <t>ヘイキン</t>
    </rPh>
    <phoneticPr fontId="1"/>
  </si>
  <si>
    <t>11月 11日　　天王寺区役所　（</t>
    <rPh sb="9" eb="15">
      <t>テンノウジクヤクショ</t>
    </rPh>
    <phoneticPr fontId="1"/>
  </si>
  <si>
    <t>11月 10日　　天王寺区役所　（</t>
    <rPh sb="9" eb="12">
      <t>テンノウジ</t>
    </rPh>
    <rPh sb="12" eb="15">
      <t>クヤクショ</t>
    </rPh>
    <phoneticPr fontId="1"/>
  </si>
  <si>
    <t>11月 17日　　住吉区役所　　（</t>
    <rPh sb="9" eb="11">
      <t>スミヨシ</t>
    </rPh>
    <rPh sb="11" eb="14">
      <t>クヤクショ</t>
    </rPh>
    <phoneticPr fontId="1"/>
  </si>
  <si>
    <t>11月 18日　　住吉区役所　　（</t>
    <rPh sb="9" eb="11">
      <t>スミヨシ</t>
    </rPh>
    <rPh sb="11" eb="14">
      <t>クヤクショ</t>
    </rPh>
    <phoneticPr fontId="1"/>
  </si>
  <si>
    <t>（事務局電話番号　06-6208-9373）</t>
    <rPh sb="1" eb="4">
      <t>ジムキョク</t>
    </rPh>
    <rPh sb="4" eb="8">
      <t>デンワバンゴウ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</si>
</sst>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176" formatCode="#,##0_ "/>
    <numFmt numFmtId="177" formatCode="0.00_ "/>
    <numFmt numFmtId="178" formatCode="0.0_ "/>
    <numFmt numFmtId="179" formatCode="0.0"/>
    <numFmt numFmtId="180" formatCode="#,##0_ ;[Red]\-#,##0\ "/>
    <numFmt numFmtId="181" formatCode="0.00_ ;[Red]\-0.00\ "/>
    <numFmt numFmtId="182" formatCode="#,##0.0_ "/>
  </numFmts>
  <fonts count="3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vertAlign val="subscript"/>
      <sz val="10.5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9"/>
      <color rgb="FF000000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u/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0.5"/>
      <color theme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ashDot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ashDot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6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26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top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justify" vertical="center"/>
    </xf>
    <xf numFmtId="0" fontId="19" fillId="0" borderId="17" xfId="0" applyFont="1" applyBorder="1" applyAlignment="1">
      <alignment horizontal="distributed" vertical="center" wrapText="1" justifyLastLine="1"/>
    </xf>
    <xf numFmtId="0" fontId="4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 indent="1"/>
    </xf>
    <xf numFmtId="0" fontId="4" fillId="0" borderId="0" xfId="0" applyFont="1" applyFill="1" applyBorder="1" applyAlignment="1">
      <alignment horizontal="left" vertical="top" indent="2"/>
    </xf>
    <xf numFmtId="0" fontId="20" fillId="0" borderId="0" xfId="0" applyFont="1" applyAlignment="1">
      <alignment horizontal="center" vertical="center"/>
    </xf>
    <xf numFmtId="0" fontId="3" fillId="0" borderId="0" xfId="1" applyFill="1" applyBorder="1">
      <alignment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0" fillId="0" borderId="4" xfId="0" applyFill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5" fontId="4" fillId="0" borderId="0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horizontal="right" vertical="center" wrapText="1"/>
    </xf>
    <xf numFmtId="177" fontId="12" fillId="0" borderId="0" xfId="0" applyNumberFormat="1" applyFont="1" applyFill="1" applyBorder="1" applyAlignment="1">
      <alignment horizontal="right" vertical="center" wrapText="1"/>
    </xf>
    <xf numFmtId="179" fontId="12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Fill="1" applyBorder="1">
      <alignment vertical="center"/>
    </xf>
    <xf numFmtId="0" fontId="6" fillId="0" borderId="0" xfId="2" applyFont="1" applyFill="1" applyBorder="1" applyAlignment="1">
      <alignment vertical="center"/>
    </xf>
    <xf numFmtId="0" fontId="7" fillId="3" borderId="1" xfId="2" applyFont="1" applyFill="1" applyBorder="1" applyAlignment="1">
      <alignment horizontal="center" vertical="center"/>
    </xf>
    <xf numFmtId="0" fontId="7" fillId="3" borderId="1" xfId="2" applyNumberFormat="1" applyFont="1" applyFill="1" applyBorder="1" applyAlignment="1">
      <alignment horizontal="distributed" vertical="center" justifyLastLine="1" shrinkToFit="1"/>
    </xf>
    <xf numFmtId="38" fontId="9" fillId="2" borderId="1" xfId="4" applyNumberFormat="1" applyFont="1" applyFill="1" applyBorder="1" applyAlignment="1" applyProtection="1">
      <alignment horizontal="right" vertical="center"/>
      <protection locked="0"/>
    </xf>
    <xf numFmtId="0" fontId="7" fillId="0" borderId="1" xfId="2" applyFont="1" applyBorder="1" applyAlignment="1">
      <alignment horizontal="center" vertical="center"/>
    </xf>
    <xf numFmtId="9" fontId="7" fillId="0" borderId="1" xfId="2" applyNumberFormat="1" applyFont="1" applyBorder="1" applyAlignment="1">
      <alignment horizontal="center" vertical="center"/>
    </xf>
    <xf numFmtId="38" fontId="9" fillId="2" borderId="1" xfId="4" applyFont="1" applyFill="1" applyBorder="1" applyAlignment="1" applyProtection="1">
      <alignment horizontal="right" vertical="center"/>
      <protection locked="0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38" fontId="9" fillId="0" borderId="1" xfId="4" applyNumberFormat="1" applyFont="1" applyFill="1" applyBorder="1" applyAlignment="1">
      <alignment horizontal="right" vertical="center"/>
    </xf>
    <xf numFmtId="0" fontId="7" fillId="3" borderId="4" xfId="2" applyFont="1" applyFill="1" applyBorder="1" applyAlignment="1">
      <alignment horizontal="center" vertical="center"/>
    </xf>
    <xf numFmtId="0" fontId="8" fillId="3" borderId="4" xfId="2" applyNumberFormat="1" applyFont="1" applyFill="1" applyBorder="1" applyAlignment="1">
      <alignment horizontal="distributed" vertical="center" justifyLastLine="1" shrinkToFit="1"/>
    </xf>
    <xf numFmtId="38" fontId="9" fillId="0" borderId="4" xfId="4" applyNumberFormat="1" applyFont="1" applyFill="1" applyBorder="1" applyAlignment="1">
      <alignment horizontal="right" vertical="center"/>
    </xf>
    <xf numFmtId="0" fontId="7" fillId="0" borderId="4" xfId="2" applyFont="1" applyFill="1" applyBorder="1" applyAlignment="1">
      <alignment horizontal="center" vertical="center"/>
    </xf>
    <xf numFmtId="0" fontId="7" fillId="3" borderId="5" xfId="2" applyFont="1" applyFill="1" applyBorder="1" applyAlignment="1">
      <alignment horizontal="center" vertical="center"/>
    </xf>
    <xf numFmtId="0" fontId="7" fillId="3" borderId="5" xfId="2" applyNumberFormat="1" applyFont="1" applyFill="1" applyBorder="1" applyAlignment="1">
      <alignment horizontal="distributed" vertical="center" justifyLastLine="1" shrinkToFit="1"/>
    </xf>
    <xf numFmtId="38" fontId="9" fillId="0" borderId="5" xfId="4" applyNumberFormat="1" applyFont="1" applyFill="1" applyBorder="1" applyAlignment="1">
      <alignment horizontal="right" vertical="center"/>
    </xf>
    <xf numFmtId="0" fontId="7" fillId="0" borderId="5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shrinkToFit="1"/>
    </xf>
    <xf numFmtId="0" fontId="7" fillId="3" borderId="9" xfId="2" applyFont="1" applyFill="1" applyBorder="1" applyAlignment="1">
      <alignment horizontal="center" vertical="center"/>
    </xf>
    <xf numFmtId="0" fontId="7" fillId="3" borderId="9" xfId="2" applyNumberFormat="1" applyFont="1" applyFill="1" applyBorder="1" applyAlignment="1">
      <alignment horizontal="distributed" vertical="center" justifyLastLine="1" shrinkToFit="1"/>
    </xf>
    <xf numFmtId="38" fontId="9" fillId="0" borderId="9" xfId="4" applyNumberFormat="1" applyFont="1" applyFill="1" applyBorder="1" applyAlignment="1">
      <alignment horizontal="right" vertical="center"/>
    </xf>
    <xf numFmtId="0" fontId="7" fillId="0" borderId="9" xfId="2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/>
    </xf>
    <xf numFmtId="0" fontId="7" fillId="3" borderId="4" xfId="2" applyNumberFormat="1" applyFont="1" applyFill="1" applyBorder="1" applyAlignment="1">
      <alignment horizontal="distributed" vertical="center" justifyLastLine="1" shrinkToFit="1"/>
    </xf>
    <xf numFmtId="0" fontId="7" fillId="0" borderId="4" xfId="2" applyFont="1" applyFill="1" applyBorder="1" applyAlignment="1">
      <alignment horizontal="center" vertical="center" wrapText="1"/>
    </xf>
    <xf numFmtId="0" fontId="7" fillId="3" borderId="36" xfId="2" applyFont="1" applyFill="1" applyBorder="1" applyAlignment="1">
      <alignment horizontal="center" vertical="center" wrapText="1"/>
    </xf>
    <xf numFmtId="38" fontId="27" fillId="0" borderId="36" xfId="2" applyNumberFormat="1" applyFont="1" applyFill="1" applyBorder="1" applyAlignment="1">
      <alignment vertical="center" wrapText="1"/>
    </xf>
    <xf numFmtId="0" fontId="7" fillId="0" borderId="36" xfId="2" applyFont="1" applyFill="1" applyBorder="1" applyAlignment="1">
      <alignment horizontal="center" vertical="center" wrapText="1"/>
    </xf>
    <xf numFmtId="0" fontId="3" fillId="0" borderId="0" xfId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28" fillId="0" borderId="0" xfId="0" applyFont="1" applyFill="1" applyAlignment="1">
      <alignment horizontal="left" vertical="center"/>
    </xf>
    <xf numFmtId="5" fontId="28" fillId="0" borderId="0" xfId="0" applyNumberFormat="1" applyFont="1" applyFill="1" applyBorder="1" applyAlignment="1">
      <alignment horizontal="left" vertical="center"/>
    </xf>
    <xf numFmtId="0" fontId="30" fillId="0" borderId="30" xfId="0" applyFont="1" applyBorder="1" applyAlignment="1">
      <alignment horizontal="right" vertical="center" wrapText="1"/>
    </xf>
    <xf numFmtId="0" fontId="30" fillId="2" borderId="39" xfId="0" applyFont="1" applyFill="1" applyBorder="1" applyAlignment="1">
      <alignment horizontal="center" vertical="center" wrapText="1"/>
    </xf>
    <xf numFmtId="0" fontId="30" fillId="0" borderId="32" xfId="0" applyFont="1" applyBorder="1" applyAlignment="1">
      <alignment horizontal="left" vertical="center" wrapText="1"/>
    </xf>
    <xf numFmtId="0" fontId="30" fillId="0" borderId="31" xfId="0" applyFont="1" applyBorder="1" applyAlignment="1">
      <alignment horizontal="right" vertical="center" wrapText="1"/>
    </xf>
    <xf numFmtId="0" fontId="30" fillId="2" borderId="40" xfId="0" applyFont="1" applyFill="1" applyBorder="1" applyAlignment="1">
      <alignment horizontal="center" vertical="center" wrapText="1"/>
    </xf>
    <xf numFmtId="0" fontId="30" fillId="0" borderId="33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2" applyFont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0" xfId="2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12" fillId="0" borderId="55" xfId="0" applyFont="1" applyFill="1" applyBorder="1" applyAlignment="1">
      <alignment horizontal="center" vertical="center" shrinkToFit="1"/>
    </xf>
    <xf numFmtId="176" fontId="12" fillId="0" borderId="55" xfId="0" applyNumberFormat="1" applyFont="1" applyFill="1" applyBorder="1" applyAlignment="1">
      <alignment horizontal="right" vertical="center" shrinkToFit="1"/>
    </xf>
    <xf numFmtId="179" fontId="12" fillId="0" borderId="56" xfId="0" applyNumberFormat="1" applyFont="1" applyFill="1" applyBorder="1" applyAlignment="1">
      <alignment horizontal="right" vertical="center" shrinkToFit="1"/>
    </xf>
    <xf numFmtId="180" fontId="12" fillId="0" borderId="55" xfId="0" applyNumberFormat="1" applyFont="1" applyFill="1" applyBorder="1" applyAlignment="1">
      <alignment horizontal="right" vertical="center" shrinkToFit="1"/>
    </xf>
    <xf numFmtId="181" fontId="12" fillId="0" borderId="1" xfId="0" applyNumberFormat="1" applyFont="1" applyFill="1" applyBorder="1" applyAlignment="1">
      <alignment horizontal="right" vertical="center" shrinkToFit="1"/>
    </xf>
    <xf numFmtId="181" fontId="12" fillId="0" borderId="55" xfId="0" applyNumberFormat="1" applyFont="1" applyFill="1" applyBorder="1" applyAlignment="1">
      <alignment horizontal="right" vertical="center" shrinkToFit="1"/>
    </xf>
    <xf numFmtId="0" fontId="12" fillId="0" borderId="51" xfId="0" applyFont="1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top" wrapText="1"/>
    </xf>
    <xf numFmtId="181" fontId="12" fillId="0" borderId="4" xfId="0" applyNumberFormat="1" applyFont="1" applyFill="1" applyBorder="1" applyAlignment="1">
      <alignment horizontal="right" vertical="center" shrinkToFit="1"/>
    </xf>
    <xf numFmtId="177" fontId="9" fillId="0" borderId="1" xfId="5" applyNumberFormat="1" applyFont="1" applyFill="1" applyBorder="1" applyAlignment="1">
      <alignment horizontal="right" vertical="center"/>
    </xf>
    <xf numFmtId="0" fontId="12" fillId="0" borderId="5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55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distributed" vertical="center" justifyLastLine="1" shrinkToFit="1"/>
    </xf>
    <xf numFmtId="38" fontId="9" fillId="2" borderId="1" xfId="6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77" fontId="9" fillId="0" borderId="1" xfId="7" applyNumberFormat="1" applyFont="1" applyFill="1" applyBorder="1" applyAlignment="1">
      <alignment horizontal="right" vertical="center"/>
    </xf>
    <xf numFmtId="9" fontId="7" fillId="0" borderId="1" xfId="0" applyNumberFormat="1" applyFont="1" applyBorder="1" applyAlignment="1">
      <alignment horizontal="center" vertical="center"/>
    </xf>
    <xf numFmtId="38" fontId="9" fillId="0" borderId="1" xfId="6" applyFont="1" applyFill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34" xfId="0" applyFont="1" applyBorder="1" applyAlignment="1">
      <alignment horizontal="left" vertical="center"/>
    </xf>
    <xf numFmtId="0" fontId="7" fillId="0" borderId="3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>
      <alignment vertical="center"/>
    </xf>
    <xf numFmtId="0" fontId="4" fillId="0" borderId="59" xfId="0" applyFont="1" applyFill="1" applyBorder="1">
      <alignment vertical="center"/>
    </xf>
    <xf numFmtId="0" fontId="4" fillId="0" borderId="59" xfId="0" applyFont="1" applyFill="1" applyBorder="1" applyAlignment="1">
      <alignment horizontal="left" vertical="center"/>
    </xf>
    <xf numFmtId="0" fontId="30" fillId="0" borderId="60" xfId="0" applyFont="1" applyBorder="1" applyAlignment="1">
      <alignment horizontal="right" vertical="center" wrapText="1"/>
    </xf>
    <xf numFmtId="0" fontId="30" fillId="2" borderId="61" xfId="0" applyFont="1" applyFill="1" applyBorder="1" applyAlignment="1">
      <alignment horizontal="center" vertical="center" wrapText="1"/>
    </xf>
    <xf numFmtId="0" fontId="30" fillId="0" borderId="62" xfId="0" applyFont="1" applyBorder="1" applyAlignment="1">
      <alignment horizontal="left" vertical="center" wrapText="1"/>
    </xf>
    <xf numFmtId="0" fontId="12" fillId="0" borderId="55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justifyLastLine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 shrinkToFit="1"/>
    </xf>
    <xf numFmtId="180" fontId="12" fillId="0" borderId="1" xfId="0" applyNumberFormat="1" applyFont="1" applyFill="1" applyBorder="1" applyAlignment="1">
      <alignment horizontal="right" vertical="center" shrinkToFit="1"/>
    </xf>
    <xf numFmtId="176" fontId="12" fillId="0" borderId="1" xfId="0" applyNumberFormat="1" applyFont="1" applyFill="1" applyBorder="1" applyAlignment="1">
      <alignment horizontal="right" vertical="center" shrinkToFit="1"/>
    </xf>
    <xf numFmtId="180" fontId="12" fillId="0" borderId="4" xfId="0" applyNumberFormat="1" applyFont="1" applyFill="1" applyBorder="1" applyAlignment="1">
      <alignment horizontal="right" vertical="center" shrinkToFit="1"/>
    </xf>
    <xf numFmtId="176" fontId="12" fillId="0" borderId="4" xfId="0" applyNumberFormat="1" applyFont="1" applyFill="1" applyBorder="1" applyAlignment="1">
      <alignment horizontal="right" vertical="center" shrinkToFit="1"/>
    </xf>
    <xf numFmtId="179" fontId="12" fillId="0" borderId="51" xfId="0" applyNumberFormat="1" applyFont="1" applyFill="1" applyBorder="1" applyAlignment="1">
      <alignment horizontal="right" vertical="center" shrinkToFit="1"/>
    </xf>
    <xf numFmtId="179" fontId="12" fillId="0" borderId="53" xfId="0" applyNumberFormat="1" applyFont="1" applyFill="1" applyBorder="1" applyAlignment="1">
      <alignment horizontal="right" vertical="center" shrinkToFit="1"/>
    </xf>
    <xf numFmtId="0" fontId="16" fillId="2" borderId="68" xfId="0" applyNumberFormat="1" applyFont="1" applyFill="1" applyBorder="1" applyAlignment="1">
      <alignment horizontal="center" vertical="center" wrapText="1"/>
    </xf>
    <xf numFmtId="0" fontId="12" fillId="2" borderId="69" xfId="0" applyNumberFormat="1" applyFont="1" applyFill="1" applyBorder="1" applyAlignment="1">
      <alignment horizontal="justify" vertical="center" wrapText="1"/>
    </xf>
    <xf numFmtId="0" fontId="14" fillId="2" borderId="70" xfId="0" applyFont="1" applyFill="1" applyBorder="1" applyAlignment="1">
      <alignment horizontal="center" vertical="center" shrinkToFit="1"/>
    </xf>
    <xf numFmtId="180" fontId="12" fillId="2" borderId="70" xfId="0" applyNumberFormat="1" applyFont="1" applyFill="1" applyBorder="1" applyAlignment="1">
      <alignment horizontal="right" vertical="center" shrinkToFit="1"/>
    </xf>
    <xf numFmtId="181" fontId="12" fillId="0" borderId="70" xfId="0" applyNumberFormat="1" applyFont="1" applyFill="1" applyBorder="1" applyAlignment="1">
      <alignment horizontal="right" vertical="center" shrinkToFit="1"/>
    </xf>
    <xf numFmtId="176" fontId="12" fillId="2" borderId="70" xfId="0" applyNumberFormat="1" applyFont="1" applyFill="1" applyBorder="1" applyAlignment="1">
      <alignment horizontal="right" vertical="center" shrinkToFit="1"/>
    </xf>
    <xf numFmtId="178" fontId="12" fillId="0" borderId="71" xfId="0" applyNumberFormat="1" applyFont="1" applyFill="1" applyBorder="1" applyAlignment="1">
      <alignment horizontal="right" vertical="center" shrinkToFit="1"/>
    </xf>
    <xf numFmtId="0" fontId="16" fillId="2" borderId="72" xfId="0" applyNumberFormat="1" applyFont="1" applyFill="1" applyBorder="1" applyAlignment="1">
      <alignment horizontal="center" vertical="center" wrapText="1"/>
    </xf>
    <xf numFmtId="0" fontId="12" fillId="2" borderId="73" xfId="0" applyNumberFormat="1" applyFont="1" applyFill="1" applyBorder="1" applyAlignment="1">
      <alignment horizontal="justify" vertical="center" wrapText="1"/>
    </xf>
    <xf numFmtId="0" fontId="14" fillId="2" borderId="74" xfId="0" applyFont="1" applyFill="1" applyBorder="1" applyAlignment="1">
      <alignment horizontal="center" vertical="center" shrinkToFit="1"/>
    </xf>
    <xf numFmtId="180" fontId="12" fillId="2" borderId="74" xfId="0" applyNumberFormat="1" applyFont="1" applyFill="1" applyBorder="1" applyAlignment="1">
      <alignment horizontal="right" vertical="center" shrinkToFit="1"/>
    </xf>
    <xf numFmtId="181" fontId="12" fillId="0" borderId="74" xfId="0" applyNumberFormat="1" applyFont="1" applyFill="1" applyBorder="1" applyAlignment="1">
      <alignment horizontal="right" vertical="center" shrinkToFit="1"/>
    </xf>
    <xf numFmtId="176" fontId="12" fillId="2" borderId="74" xfId="0" applyNumberFormat="1" applyFont="1" applyFill="1" applyBorder="1" applyAlignment="1">
      <alignment horizontal="right" vertical="center" shrinkToFit="1"/>
    </xf>
    <xf numFmtId="178" fontId="12" fillId="0" borderId="75" xfId="0" applyNumberFormat="1" applyFont="1" applyFill="1" applyBorder="1" applyAlignment="1">
      <alignment horizontal="right" vertical="center" shrinkToFit="1"/>
    </xf>
    <xf numFmtId="0" fontId="16" fillId="2" borderId="76" xfId="0" applyNumberFormat="1" applyFont="1" applyFill="1" applyBorder="1" applyAlignment="1">
      <alignment horizontal="center" vertical="center" wrapText="1"/>
    </xf>
    <xf numFmtId="0" fontId="12" fillId="2" borderId="77" xfId="0" applyNumberFormat="1" applyFont="1" applyFill="1" applyBorder="1" applyAlignment="1">
      <alignment horizontal="justify" vertical="center" wrapText="1"/>
    </xf>
    <xf numFmtId="0" fontId="14" fillId="2" borderId="78" xfId="0" applyFont="1" applyFill="1" applyBorder="1" applyAlignment="1">
      <alignment horizontal="center" vertical="center" shrinkToFit="1"/>
    </xf>
    <xf numFmtId="180" fontId="12" fillId="2" borderId="78" xfId="0" applyNumberFormat="1" applyFont="1" applyFill="1" applyBorder="1" applyAlignment="1">
      <alignment horizontal="right" vertical="center" shrinkToFit="1"/>
    </xf>
    <xf numFmtId="181" fontId="12" fillId="0" borderId="78" xfId="0" applyNumberFormat="1" applyFont="1" applyFill="1" applyBorder="1" applyAlignment="1">
      <alignment horizontal="right" vertical="center" shrinkToFit="1"/>
    </xf>
    <xf numFmtId="176" fontId="12" fillId="2" borderId="78" xfId="0" applyNumberFormat="1" applyFont="1" applyFill="1" applyBorder="1" applyAlignment="1">
      <alignment horizontal="right" vertical="center" shrinkToFit="1"/>
    </xf>
    <xf numFmtId="178" fontId="12" fillId="0" borderId="79" xfId="0" applyNumberFormat="1" applyFont="1" applyFill="1" applyBorder="1" applyAlignment="1">
      <alignment horizontal="right" vertical="center" shrinkToFit="1"/>
    </xf>
    <xf numFmtId="0" fontId="16" fillId="2" borderId="80" xfId="0" applyNumberFormat="1" applyFont="1" applyFill="1" applyBorder="1" applyAlignment="1">
      <alignment horizontal="center" vertical="center" wrapText="1"/>
    </xf>
    <xf numFmtId="0" fontId="12" fillId="2" borderId="81" xfId="0" applyNumberFormat="1" applyFont="1" applyFill="1" applyBorder="1" applyAlignment="1">
      <alignment horizontal="justify" vertical="center" wrapText="1"/>
    </xf>
    <xf numFmtId="0" fontId="14" fillId="2" borderId="82" xfId="0" applyFont="1" applyFill="1" applyBorder="1" applyAlignment="1">
      <alignment horizontal="center" vertical="center" shrinkToFit="1"/>
    </xf>
    <xf numFmtId="180" fontId="12" fillId="2" borderId="82" xfId="0" applyNumberFormat="1" applyFont="1" applyFill="1" applyBorder="1" applyAlignment="1">
      <alignment horizontal="right" vertical="center" shrinkToFit="1"/>
    </xf>
    <xf numFmtId="181" fontId="12" fillId="0" borderId="82" xfId="0" applyNumberFormat="1" applyFont="1" applyFill="1" applyBorder="1" applyAlignment="1">
      <alignment horizontal="right" vertical="center" shrinkToFit="1"/>
    </xf>
    <xf numFmtId="176" fontId="12" fillId="2" borderId="82" xfId="0" applyNumberFormat="1" applyFont="1" applyFill="1" applyBorder="1" applyAlignment="1">
      <alignment horizontal="right" vertical="center" shrinkToFit="1"/>
    </xf>
    <xf numFmtId="178" fontId="12" fillId="0" borderId="83" xfId="0" applyNumberFormat="1" applyFont="1" applyFill="1" applyBorder="1" applyAlignment="1">
      <alignment horizontal="right" vertical="center" shrinkToFit="1"/>
    </xf>
    <xf numFmtId="0" fontId="16" fillId="2" borderId="84" xfId="0" applyNumberFormat="1" applyFont="1" applyFill="1" applyBorder="1" applyAlignment="1">
      <alignment horizontal="center" vertical="center" wrapText="1"/>
    </xf>
    <xf numFmtId="0" fontId="16" fillId="2" borderId="85" xfId="0" applyNumberFormat="1" applyFont="1" applyFill="1" applyBorder="1" applyAlignment="1">
      <alignment horizontal="center" vertical="center" wrapText="1"/>
    </xf>
    <xf numFmtId="0" fontId="16" fillId="2" borderId="86" xfId="0" applyNumberFormat="1" applyFont="1" applyFill="1" applyBorder="1" applyAlignment="1">
      <alignment horizontal="center" vertical="center" wrapText="1"/>
    </xf>
    <xf numFmtId="0" fontId="12" fillId="2" borderId="87" xfId="0" applyNumberFormat="1" applyFont="1" applyFill="1" applyBorder="1" applyAlignment="1">
      <alignment horizontal="justify" vertical="center" wrapText="1"/>
    </xf>
    <xf numFmtId="0" fontId="14" fillId="2" borderId="88" xfId="0" applyFont="1" applyFill="1" applyBorder="1" applyAlignment="1">
      <alignment horizontal="center" vertical="center" shrinkToFit="1"/>
    </xf>
    <xf numFmtId="180" fontId="12" fillId="2" borderId="88" xfId="0" applyNumberFormat="1" applyFont="1" applyFill="1" applyBorder="1" applyAlignment="1">
      <alignment horizontal="right" vertical="center" shrinkToFit="1"/>
    </xf>
    <xf numFmtId="181" fontId="12" fillId="0" borderId="88" xfId="0" applyNumberFormat="1" applyFont="1" applyFill="1" applyBorder="1" applyAlignment="1">
      <alignment horizontal="right" vertical="center" shrinkToFit="1"/>
    </xf>
    <xf numFmtId="176" fontId="12" fillId="2" borderId="88" xfId="0" applyNumberFormat="1" applyFont="1" applyFill="1" applyBorder="1" applyAlignment="1">
      <alignment horizontal="right" vertical="center" shrinkToFit="1"/>
    </xf>
    <xf numFmtId="178" fontId="12" fillId="0" borderId="89" xfId="0" applyNumberFormat="1" applyFont="1" applyFill="1" applyBorder="1" applyAlignment="1">
      <alignment horizontal="right" vertical="center" shrinkToFit="1"/>
    </xf>
    <xf numFmtId="0" fontId="2" fillId="0" borderId="0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vertical="center"/>
    </xf>
    <xf numFmtId="0" fontId="19" fillId="0" borderId="24" xfId="0" applyFont="1" applyBorder="1" applyAlignment="1">
      <alignment vertical="center" wrapText="1" justifyLastLine="1"/>
    </xf>
    <xf numFmtId="0" fontId="19" fillId="0" borderId="26" xfId="0" applyFont="1" applyBorder="1" applyAlignment="1">
      <alignment vertical="center" wrapText="1" justifyLastLine="1"/>
    </xf>
    <xf numFmtId="0" fontId="19" fillId="0" borderId="58" xfId="0" applyFont="1" applyBorder="1" applyAlignment="1">
      <alignment vertical="center" wrapText="1" justifyLastLine="1"/>
    </xf>
    <xf numFmtId="0" fontId="19" fillId="0" borderId="8" xfId="0" applyFont="1" applyBorder="1" applyAlignment="1">
      <alignment vertical="center" wrapText="1" justifyLastLine="1"/>
    </xf>
    <xf numFmtId="0" fontId="19" fillId="0" borderId="25" xfId="0" applyFont="1" applyBorder="1" applyAlignment="1">
      <alignment vertical="center" wrapText="1" justifyLastLine="1"/>
    </xf>
    <xf numFmtId="0" fontId="19" fillId="0" borderId="12" xfId="0" applyFont="1" applyBorder="1" applyAlignment="1">
      <alignment vertical="center" wrapText="1" justifyLastLine="1"/>
    </xf>
    <xf numFmtId="0" fontId="19" fillId="0" borderId="23" xfId="0" applyFont="1" applyBorder="1" applyAlignment="1">
      <alignment horizontal="distributed" vertical="center" wrapText="1" justifyLastLine="1"/>
    </xf>
    <xf numFmtId="0" fontId="19" fillId="0" borderId="2" xfId="0" applyFont="1" applyBorder="1" applyAlignment="1">
      <alignment horizontal="distributed" vertical="center" wrapText="1" justifyLastLine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 indent="1"/>
    </xf>
    <xf numFmtId="0" fontId="19" fillId="0" borderId="35" xfId="0" applyFont="1" applyBorder="1" applyAlignment="1">
      <alignment horizontal="left" vertical="center" wrapText="1" indent="1"/>
    </xf>
    <xf numFmtId="0" fontId="19" fillId="0" borderId="18" xfId="0" applyFont="1" applyBorder="1" applyAlignment="1">
      <alignment horizontal="distributed" vertical="distributed" textRotation="255" wrapText="1" justifyLastLine="1"/>
    </xf>
    <xf numFmtId="0" fontId="19" fillId="0" borderId="19" xfId="0" applyFont="1" applyBorder="1" applyAlignment="1">
      <alignment horizontal="distributed" vertical="distributed" textRotation="255" wrapText="1" justifyLastLine="1"/>
    </xf>
    <xf numFmtId="0" fontId="19" fillId="0" borderId="20" xfId="0" applyFont="1" applyBorder="1" applyAlignment="1">
      <alignment horizontal="distributed" vertical="distributed" textRotation="255" wrapText="1" justifyLastLine="1"/>
    </xf>
    <xf numFmtId="0" fontId="19" fillId="0" borderId="21" xfId="0" applyFont="1" applyBorder="1" applyAlignment="1">
      <alignment horizontal="distributed" vertical="center" wrapText="1" justifyLastLine="1"/>
    </xf>
    <xf numFmtId="0" fontId="19" fillId="0" borderId="22" xfId="0" applyFont="1" applyBorder="1" applyAlignment="1">
      <alignment horizontal="distributed" vertical="center" wrapText="1" justifyLastLine="1"/>
    </xf>
    <xf numFmtId="0" fontId="30" fillId="2" borderId="28" xfId="0" applyFont="1" applyFill="1" applyBorder="1" applyAlignment="1">
      <alignment horizontal="center" vertical="center" wrapText="1"/>
    </xf>
    <xf numFmtId="0" fontId="30" fillId="2" borderId="41" xfId="0" applyFont="1" applyFill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64" xfId="0" applyFont="1" applyFill="1" applyBorder="1" applyAlignment="1">
      <alignment horizontal="center" vertical="center" wrapText="1"/>
    </xf>
    <xf numFmtId="0" fontId="12" fillId="0" borderId="55" xfId="0" applyFont="1" applyFill="1" applyBorder="1" applyAlignment="1">
      <alignment horizontal="center" vertical="center" wrapText="1"/>
    </xf>
    <xf numFmtId="0" fontId="14" fillId="0" borderId="0" xfId="2" applyFont="1" applyAlignment="1">
      <alignment horizontal="left" vertical="center"/>
    </xf>
    <xf numFmtId="0" fontId="12" fillId="0" borderId="4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182" fontId="12" fillId="2" borderId="10" xfId="0" applyNumberFormat="1" applyFont="1" applyFill="1" applyBorder="1" applyAlignment="1">
      <alignment horizontal="center" vertical="center" wrapText="1"/>
    </xf>
    <xf numFmtId="182" fontId="12" fillId="2" borderId="11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0" fillId="0" borderId="65" xfId="0" applyFill="1" applyBorder="1" applyAlignment="1">
      <alignment horizontal="center" vertical="center" textRotation="255"/>
    </xf>
    <xf numFmtId="0" fontId="0" fillId="0" borderId="19" xfId="0" applyFill="1" applyBorder="1" applyAlignment="1">
      <alignment horizontal="center" vertical="center" textRotation="255"/>
    </xf>
    <xf numFmtId="0" fontId="0" fillId="0" borderId="20" xfId="0" applyFill="1" applyBorder="1" applyAlignment="1">
      <alignment horizontal="center" vertical="center" textRotation="255"/>
    </xf>
    <xf numFmtId="0" fontId="0" fillId="0" borderId="18" xfId="0" applyFill="1" applyBorder="1" applyAlignment="1">
      <alignment horizontal="center" vertical="center" textRotation="255" shrinkToFit="1"/>
    </xf>
    <xf numFmtId="0" fontId="0" fillId="0" borderId="19" xfId="0" applyFill="1" applyBorder="1" applyAlignment="1">
      <alignment horizontal="center" vertical="center" textRotation="255" shrinkToFit="1"/>
    </xf>
    <xf numFmtId="0" fontId="0" fillId="0" borderId="66" xfId="0" applyFill="1" applyBorder="1" applyAlignment="1">
      <alignment horizontal="center" vertical="center" textRotation="255" shrinkToFi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67" xfId="0" applyNumberFormat="1" applyFont="1" applyFill="1" applyBorder="1" applyAlignment="1">
      <alignment horizontal="center" vertical="center" wrapText="1"/>
    </xf>
    <xf numFmtId="0" fontId="12" fillId="0" borderId="57" xfId="0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 justifyLastLine="1"/>
    </xf>
    <xf numFmtId="0" fontId="12" fillId="0" borderId="42" xfId="0" applyFont="1" applyFill="1" applyBorder="1" applyAlignment="1">
      <alignment horizontal="center" vertical="center" wrapText="1"/>
    </xf>
    <xf numFmtId="0" fontId="12" fillId="0" borderId="63" xfId="0" applyFont="1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 textRotation="255"/>
    </xf>
    <xf numFmtId="0" fontId="7" fillId="3" borderId="4" xfId="2" applyFont="1" applyFill="1" applyBorder="1" applyAlignment="1">
      <alignment horizontal="center" vertical="center" textRotation="255"/>
    </xf>
    <xf numFmtId="0" fontId="7" fillId="3" borderId="7" xfId="2" applyFont="1" applyFill="1" applyBorder="1" applyAlignment="1">
      <alignment horizontal="center" vertical="distributed" textRotation="255" justifyLastLine="1"/>
    </xf>
    <xf numFmtId="0" fontId="7" fillId="3" borderId="15" xfId="2" applyFont="1" applyFill="1" applyBorder="1" applyAlignment="1">
      <alignment horizontal="center" vertical="distributed" textRotation="255" justifyLastLine="1"/>
    </xf>
    <xf numFmtId="0" fontId="22" fillId="3" borderId="37" xfId="2" applyFont="1" applyFill="1" applyBorder="1" applyAlignment="1">
      <alignment horizontal="distributed" vertical="center" wrapText="1" shrinkToFit="1"/>
    </xf>
    <xf numFmtId="0" fontId="22" fillId="3" borderId="38" xfId="2" applyFont="1" applyFill="1" applyBorder="1" applyAlignment="1">
      <alignment horizontal="distributed" vertical="center" wrapText="1" shrinkToFit="1"/>
    </xf>
    <xf numFmtId="176" fontId="12" fillId="2" borderId="10" xfId="0" applyNumberFormat="1" applyFont="1" applyFill="1" applyBorder="1" applyAlignment="1">
      <alignment horizontal="center" vertical="center" wrapText="1"/>
    </xf>
    <xf numFmtId="176" fontId="12" fillId="2" borderId="11" xfId="0" applyNumberFormat="1" applyFont="1" applyFill="1" applyBorder="1" applyAlignment="1">
      <alignment horizontal="center" vertical="center" wrapText="1"/>
    </xf>
    <xf numFmtId="0" fontId="7" fillId="0" borderId="90" xfId="0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justifyLastLine="1"/>
    </xf>
    <xf numFmtId="0" fontId="24" fillId="0" borderId="17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1" applyFont="1" applyAlignment="1">
      <alignment horizontal="center" vertical="center"/>
    </xf>
  </cellXfs>
  <cellStyles count="8">
    <cellStyle name="パーセント" xfId="7" builtinId="5"/>
    <cellStyle name="パーセント 2" xfId="5" xr:uid="{00000000-0005-0000-0000-000000000000}"/>
    <cellStyle name="ハイパーリンク" xfId="1" builtinId="8"/>
    <cellStyle name="桁区切り" xfId="6" builtinId="6"/>
    <cellStyle name="桁区切り 2" xfId="4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colors>
    <mruColors>
      <color rgb="FFFF00FF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106</xdr:row>
      <xdr:rowOff>0</xdr:rowOff>
    </xdr:from>
    <xdr:to>
      <xdr:col>5</xdr:col>
      <xdr:colOff>68044</xdr:colOff>
      <xdr:row>130</xdr:row>
      <xdr:rowOff>57347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0676" y="22210059"/>
          <a:ext cx="5712447" cy="38225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</xdr:row>
      <xdr:rowOff>0</xdr:rowOff>
    </xdr:from>
    <xdr:to>
      <xdr:col>5</xdr:col>
      <xdr:colOff>68044</xdr:colOff>
      <xdr:row>143</xdr:row>
      <xdr:rowOff>57348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7400" y="21621750"/>
          <a:ext cx="5716369" cy="37149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201706</xdr:colOff>
      <xdr:row>12</xdr:row>
      <xdr:rowOff>145675</xdr:rowOff>
    </xdr:from>
    <xdr:to>
      <xdr:col>4</xdr:col>
      <xdr:colOff>676274</xdr:colOff>
      <xdr:row>14</xdr:row>
      <xdr:rowOff>67047</xdr:rowOff>
    </xdr:to>
    <xdr:sp macro="" textlink="">
      <xdr:nvSpPr>
        <xdr:cNvPr id="2" name="AutoShape 6">
          <a:extLst>
            <a:ext uri="{FF2B5EF4-FFF2-40B4-BE49-F238E27FC236}">
              <a16:creationId xmlns:a16="http://schemas.microsoft.com/office/drawing/2014/main" id="{8CEDD212-FB15-458C-9E6B-202804F115DD}"/>
            </a:ext>
          </a:extLst>
        </xdr:cNvPr>
        <xdr:cNvSpPr>
          <a:spLocks noChangeArrowheads="1"/>
        </xdr:cNvSpPr>
      </xdr:nvSpPr>
      <xdr:spPr bwMode="auto">
        <a:xfrm>
          <a:off x="739588" y="2801469"/>
          <a:ext cx="2626098" cy="504078"/>
        </a:xfrm>
        <a:prstGeom prst="wedgeRectCallout">
          <a:avLst>
            <a:gd name="adj1" fmla="val -23442"/>
            <a:gd name="adj2" fmla="val -11154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改修提案項目毎に記入してください。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201706</xdr:colOff>
      <xdr:row>12</xdr:row>
      <xdr:rowOff>156882</xdr:rowOff>
    </xdr:from>
    <xdr:to>
      <xdr:col>3</xdr:col>
      <xdr:colOff>676274</xdr:colOff>
      <xdr:row>14</xdr:row>
      <xdr:rowOff>78254</xdr:rowOff>
    </xdr:to>
    <xdr:sp macro="" textlink="">
      <xdr:nvSpPr>
        <xdr:cNvPr id="2" name="AutoShape 6">
          <a:extLst>
            <a:ext uri="{FF2B5EF4-FFF2-40B4-BE49-F238E27FC236}">
              <a16:creationId xmlns:a16="http://schemas.microsoft.com/office/drawing/2014/main" id="{45C2DF5A-0DD4-4628-987D-CD1D7054AA66}"/>
            </a:ext>
          </a:extLst>
        </xdr:cNvPr>
        <xdr:cNvSpPr>
          <a:spLocks noChangeArrowheads="1"/>
        </xdr:cNvSpPr>
      </xdr:nvSpPr>
      <xdr:spPr bwMode="auto">
        <a:xfrm>
          <a:off x="468406" y="3385857"/>
          <a:ext cx="2617693" cy="492872"/>
        </a:xfrm>
        <a:prstGeom prst="wedgeRectCallout">
          <a:avLst>
            <a:gd name="adj1" fmla="val -23442"/>
            <a:gd name="adj2" fmla="val -11154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改修提案項目毎に記入してください。</a:t>
          </a:r>
        </a:p>
      </xdr:txBody>
    </xdr:sp>
    <xdr:clientData/>
  </xdr:twoCellAnchor>
  <xdr:twoCellAnchor>
    <xdr:from>
      <xdr:col>1</xdr:col>
      <xdr:colOff>201706</xdr:colOff>
      <xdr:row>29</xdr:row>
      <xdr:rowOff>156882</xdr:rowOff>
    </xdr:from>
    <xdr:to>
      <xdr:col>3</xdr:col>
      <xdr:colOff>676274</xdr:colOff>
      <xdr:row>31</xdr:row>
      <xdr:rowOff>78254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C71FB9C2-D9A6-46BE-A7A6-AF69813285FE}"/>
            </a:ext>
          </a:extLst>
        </xdr:cNvPr>
        <xdr:cNvSpPr>
          <a:spLocks noChangeArrowheads="1"/>
        </xdr:cNvSpPr>
      </xdr:nvSpPr>
      <xdr:spPr bwMode="auto">
        <a:xfrm>
          <a:off x="470647" y="3395382"/>
          <a:ext cx="2626098" cy="504078"/>
        </a:xfrm>
        <a:prstGeom prst="wedgeRectCallout">
          <a:avLst>
            <a:gd name="adj1" fmla="val -23442"/>
            <a:gd name="adj2" fmla="val -11154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改修提案項目毎に記入してください。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201706</xdr:colOff>
      <xdr:row>12</xdr:row>
      <xdr:rowOff>156882</xdr:rowOff>
    </xdr:from>
    <xdr:to>
      <xdr:col>3</xdr:col>
      <xdr:colOff>676274</xdr:colOff>
      <xdr:row>14</xdr:row>
      <xdr:rowOff>78254</xdr:rowOff>
    </xdr:to>
    <xdr:sp macro="" textlink="">
      <xdr:nvSpPr>
        <xdr:cNvPr id="2" name="AutoShape 6">
          <a:extLst>
            <a:ext uri="{FF2B5EF4-FFF2-40B4-BE49-F238E27FC236}">
              <a16:creationId xmlns:a16="http://schemas.microsoft.com/office/drawing/2014/main" id="{A5F96AAF-0452-4CB2-AB0D-D55A3D9FDF6F}"/>
            </a:ext>
          </a:extLst>
        </xdr:cNvPr>
        <xdr:cNvSpPr>
          <a:spLocks noChangeArrowheads="1"/>
        </xdr:cNvSpPr>
      </xdr:nvSpPr>
      <xdr:spPr bwMode="auto">
        <a:xfrm>
          <a:off x="468406" y="2442882"/>
          <a:ext cx="2617693" cy="302372"/>
        </a:xfrm>
        <a:prstGeom prst="wedgeRectCallout">
          <a:avLst>
            <a:gd name="adj1" fmla="val -23442"/>
            <a:gd name="adj2" fmla="val -11154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改修提案項目毎に記入してください。</a:t>
          </a:r>
        </a:p>
      </xdr:txBody>
    </xdr:sp>
    <xdr:clientData/>
  </xdr:twoCellAnchor>
  <xdr:twoCellAnchor>
    <xdr:from>
      <xdr:col>1</xdr:col>
      <xdr:colOff>201706</xdr:colOff>
      <xdr:row>29</xdr:row>
      <xdr:rowOff>156882</xdr:rowOff>
    </xdr:from>
    <xdr:to>
      <xdr:col>3</xdr:col>
      <xdr:colOff>676274</xdr:colOff>
      <xdr:row>31</xdr:row>
      <xdr:rowOff>78254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AD77E5A0-7898-4D7B-84DE-18E120DE3F80}"/>
            </a:ext>
          </a:extLst>
        </xdr:cNvPr>
        <xdr:cNvSpPr>
          <a:spLocks noChangeArrowheads="1"/>
        </xdr:cNvSpPr>
      </xdr:nvSpPr>
      <xdr:spPr bwMode="auto">
        <a:xfrm>
          <a:off x="468406" y="5681382"/>
          <a:ext cx="2617693" cy="302372"/>
        </a:xfrm>
        <a:prstGeom prst="wedgeRectCallout">
          <a:avLst>
            <a:gd name="adj1" fmla="val -23442"/>
            <a:gd name="adj2" fmla="val -11154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改修提案項目毎に記入してください。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pnavi.city.osaka.lg.jp/osakacity/Map?mid=1071&amp;mpx=135.51668&amp;mpy=34.66154&amp;mps=10000&amp;mtp=pfm&amp;gprj=3&amp;fid=1906-1065058&amp;ffid=1906-1065058" TargetMode="External"/><Relationship Id="rId2" Type="http://schemas.openxmlformats.org/officeDocument/2006/relationships/hyperlink" Target="https://www.mapnavi.city.osaka.lg.jp/osakacity/Map?mid=1071&amp;mpx=135.5193833&amp;mpy=34.65808236&amp;mps=10000&amp;mtp=pfm&amp;gprj=3&amp;fid=1884-1065058&amp;ffid=1884-1065058" TargetMode="External"/><Relationship Id="rId1" Type="http://schemas.openxmlformats.org/officeDocument/2006/relationships/hyperlink" Target="https://www.mapnavi.city.osaka.lg.jp/osakacity/Map?mid=1071&amp;mpx=135.50000545125&amp;mpy=34.60402156462&amp;mps=10000&amp;mtp=pfm&amp;gprj=3&amp;fid=1896-1065058&amp;ffid=1896-1065058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a0044@city.osaka.lg.j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0" tint="-0.499984740745262"/>
  </sheetPr>
  <dimension ref="A1:B110"/>
  <sheetViews>
    <sheetView tabSelected="1" view="pageBreakPreview" zoomScaleNormal="100" zoomScaleSheetLayoutView="100" workbookViewId="0">
      <selection activeCell="C1" sqref="C1"/>
    </sheetView>
  </sheetViews>
  <sheetFormatPr defaultColWidth="9" defaultRowHeight="12"/>
  <cols>
    <col min="1" max="1" width="20.5" style="1" bestFit="1" customWidth="1"/>
    <col min="2" max="2" width="47.125" style="1" bestFit="1" customWidth="1"/>
    <col min="3" max="16384" width="9" style="1"/>
  </cols>
  <sheetData>
    <row r="1" spans="1:2" ht="20.100000000000001" customHeight="1">
      <c r="A1" s="8" t="s">
        <v>0</v>
      </c>
      <c r="B1" s="8"/>
    </row>
    <row r="2" spans="1:2" ht="20.100000000000001" customHeight="1">
      <c r="A2" s="8"/>
      <c r="B2" s="8"/>
    </row>
    <row r="3" spans="1:2" ht="20.100000000000001" customHeight="1">
      <c r="A3" s="8" t="s">
        <v>174</v>
      </c>
    </row>
    <row r="4" spans="1:2" ht="20.100000000000001" customHeight="1">
      <c r="A4" s="8" t="s">
        <v>172</v>
      </c>
    </row>
    <row r="5" spans="1:2" ht="20.100000000000001" customHeight="1">
      <c r="A5" s="9" t="s">
        <v>154</v>
      </c>
      <c r="B5" s="71" t="s">
        <v>135</v>
      </c>
    </row>
    <row r="6" spans="1:2" ht="20.100000000000001" customHeight="1">
      <c r="A6" s="9" t="s">
        <v>1</v>
      </c>
      <c r="B6" s="71" t="s">
        <v>143</v>
      </c>
    </row>
    <row r="7" spans="1:2" ht="20.100000000000001" customHeight="1">
      <c r="A7" s="9" t="s">
        <v>2</v>
      </c>
      <c r="B7" s="70" t="s">
        <v>142</v>
      </c>
    </row>
    <row r="8" spans="1:2" ht="20.100000000000001" customHeight="1">
      <c r="A8" s="9" t="s">
        <v>37</v>
      </c>
      <c r="B8" s="71" t="s">
        <v>145</v>
      </c>
    </row>
    <row r="9" spans="1:2" ht="20.100000000000001" customHeight="1">
      <c r="A9" s="9"/>
      <c r="B9" s="72" t="s">
        <v>146</v>
      </c>
    </row>
    <row r="10" spans="1:2" ht="20.100000000000001" customHeight="1">
      <c r="A10" s="7"/>
      <c r="B10" s="71" t="s">
        <v>149</v>
      </c>
    </row>
    <row r="11" spans="1:2" ht="20.100000000000001" customHeight="1">
      <c r="A11" s="7"/>
      <c r="B11" s="71" t="s">
        <v>144</v>
      </c>
    </row>
    <row r="12" spans="1:2" ht="20.100000000000001" customHeight="1">
      <c r="A12" s="122" t="s">
        <v>41</v>
      </c>
      <c r="B12" s="73" t="s">
        <v>147</v>
      </c>
    </row>
    <row r="13" spans="1:2" ht="20.100000000000001" customHeight="1">
      <c r="A13" s="12" t="s">
        <v>137</v>
      </c>
      <c r="B13" s="71" t="s">
        <v>138</v>
      </c>
    </row>
    <row r="14" spans="1:2" ht="20.100000000000001" customHeight="1">
      <c r="A14" s="12" t="s">
        <v>89</v>
      </c>
      <c r="B14" s="24" t="s">
        <v>136</v>
      </c>
    </row>
    <row r="15" spans="1:2" ht="20.100000000000001" customHeight="1">
      <c r="A15" s="12"/>
      <c r="B15" s="24"/>
    </row>
    <row r="16" spans="1:2" ht="20.100000000000001" customHeight="1">
      <c r="A16" s="12" t="s">
        <v>173</v>
      </c>
    </row>
    <row r="17" spans="1:2" ht="20.100000000000001" customHeight="1">
      <c r="A17" s="9" t="s">
        <v>153</v>
      </c>
      <c r="B17" s="71" t="s">
        <v>152</v>
      </c>
    </row>
    <row r="18" spans="1:2" ht="20.100000000000001" customHeight="1">
      <c r="A18" s="9" t="s">
        <v>1</v>
      </c>
      <c r="B18" s="71" t="s">
        <v>160</v>
      </c>
    </row>
    <row r="19" spans="1:2" ht="20.100000000000001" customHeight="1">
      <c r="A19" s="9" t="s">
        <v>2</v>
      </c>
      <c r="B19" s="70" t="s">
        <v>155</v>
      </c>
    </row>
    <row r="20" spans="1:2" ht="20.100000000000001" customHeight="1">
      <c r="A20" s="9" t="s">
        <v>37</v>
      </c>
      <c r="B20" s="71" t="s">
        <v>101</v>
      </c>
    </row>
    <row r="21" spans="1:2" ht="20.100000000000001" customHeight="1">
      <c r="A21" s="9"/>
      <c r="B21" s="72" t="s">
        <v>156</v>
      </c>
    </row>
    <row r="22" spans="1:2" ht="20.100000000000001" customHeight="1">
      <c r="A22" s="7"/>
      <c r="B22" s="71" t="s">
        <v>157</v>
      </c>
    </row>
    <row r="23" spans="1:2" ht="20.100000000000001" customHeight="1">
      <c r="A23" s="7"/>
      <c r="B23" s="71" t="s">
        <v>158</v>
      </c>
    </row>
    <row r="24" spans="1:2" ht="20.100000000000001" customHeight="1">
      <c r="A24" s="122" t="s">
        <v>41</v>
      </c>
      <c r="B24" s="73" t="s">
        <v>176</v>
      </c>
    </row>
    <row r="25" spans="1:2" ht="20.100000000000001" customHeight="1">
      <c r="A25" s="12" t="s">
        <v>137</v>
      </c>
      <c r="B25" s="71" t="s">
        <v>159</v>
      </c>
    </row>
    <row r="26" spans="1:2" ht="20.100000000000001" customHeight="1">
      <c r="A26" s="12" t="s">
        <v>89</v>
      </c>
      <c r="B26" s="24" t="s">
        <v>136</v>
      </c>
    </row>
    <row r="27" spans="1:2" ht="20.100000000000001" customHeight="1">
      <c r="A27" s="124"/>
      <c r="B27" s="125"/>
    </row>
    <row r="28" spans="1:2" ht="20.100000000000001" customHeight="1">
      <c r="A28" s="9"/>
      <c r="B28" s="24"/>
    </row>
    <row r="29" spans="1:2" ht="20.100000000000001" customHeight="1">
      <c r="A29" s="8" t="s">
        <v>151</v>
      </c>
    </row>
    <row r="30" spans="1:2" ht="20.100000000000001" customHeight="1">
      <c r="A30" s="9" t="s">
        <v>78</v>
      </c>
      <c r="B30" s="71" t="s">
        <v>104</v>
      </c>
    </row>
    <row r="31" spans="1:2" ht="20.100000000000001" customHeight="1">
      <c r="A31" s="9" t="s">
        <v>1</v>
      </c>
      <c r="B31" s="71" t="s">
        <v>100</v>
      </c>
    </row>
    <row r="32" spans="1:2" ht="20.100000000000001" customHeight="1">
      <c r="A32" s="9" t="s">
        <v>2</v>
      </c>
      <c r="B32" s="70" t="s">
        <v>133</v>
      </c>
    </row>
    <row r="33" spans="1:2" ht="20.100000000000001" customHeight="1">
      <c r="A33" s="9" t="s">
        <v>37</v>
      </c>
      <c r="B33" s="71" t="s">
        <v>101</v>
      </c>
    </row>
    <row r="34" spans="1:2" ht="20.100000000000001" customHeight="1">
      <c r="A34" s="9"/>
      <c r="B34" s="72" t="s">
        <v>102</v>
      </c>
    </row>
    <row r="35" spans="1:2" ht="20.100000000000001" customHeight="1">
      <c r="A35" s="7"/>
      <c r="B35" s="71" t="s">
        <v>161</v>
      </c>
    </row>
    <row r="36" spans="1:2" ht="20.100000000000001" customHeight="1">
      <c r="A36" s="7"/>
      <c r="B36" s="71" t="s">
        <v>103</v>
      </c>
    </row>
    <row r="37" spans="1:2" ht="20.100000000000001" customHeight="1">
      <c r="A37" s="122" t="s">
        <v>41</v>
      </c>
      <c r="B37" s="73" t="s">
        <v>148</v>
      </c>
    </row>
    <row r="38" spans="1:2" ht="20.100000000000001" customHeight="1">
      <c r="A38" s="12" t="s">
        <v>137</v>
      </c>
      <c r="B38" s="71" t="s">
        <v>139</v>
      </c>
    </row>
    <row r="39" spans="1:2" ht="20.100000000000001" customHeight="1">
      <c r="A39" s="8"/>
      <c r="B39" s="24" t="s">
        <v>134</v>
      </c>
    </row>
    <row r="40" spans="1:2" ht="20.100000000000001" customHeight="1">
      <c r="A40" s="12" t="s">
        <v>89</v>
      </c>
      <c r="B40" s="24" t="s">
        <v>140</v>
      </c>
    </row>
    <row r="41" spans="1:2" ht="20.100000000000001" customHeight="1">
      <c r="A41" s="8"/>
      <c r="B41" s="24" t="s">
        <v>141</v>
      </c>
    </row>
    <row r="42" spans="1:2" ht="20.100000000000001" customHeight="1">
      <c r="A42" s="9"/>
      <c r="B42" s="7"/>
    </row>
    <row r="43" spans="1:2" ht="20.100000000000001" customHeight="1">
      <c r="A43" s="7"/>
      <c r="B43" s="10"/>
    </row>
    <row r="44" spans="1:2" ht="20.100000000000001" customHeight="1">
      <c r="A44" s="7"/>
      <c r="B44" s="10"/>
    </row>
    <row r="45" spans="1:2" ht="20.100000000000001" customHeight="1">
      <c r="A45" s="122"/>
      <c r="B45" s="25"/>
    </row>
    <row r="46" spans="1:2" ht="20.100000000000001" customHeight="1">
      <c r="A46" s="12"/>
      <c r="B46" s="18"/>
    </row>
    <row r="47" spans="1:2" ht="20.100000000000001" customHeight="1">
      <c r="A47" s="12"/>
      <c r="B47" s="18"/>
    </row>
    <row r="48" spans="1:2" ht="20.100000000000001" customHeight="1">
      <c r="A48" s="8"/>
      <c r="B48" s="8"/>
    </row>
    <row r="49" spans="1:2" ht="20.100000000000001" customHeight="1">
      <c r="A49" s="9"/>
      <c r="B49" s="8"/>
    </row>
    <row r="50" spans="1:2" ht="20.100000000000001" customHeight="1">
      <c r="A50" s="9"/>
      <c r="B50" s="8"/>
    </row>
    <row r="51" spans="1:2" ht="20.100000000000001" customHeight="1">
      <c r="A51" s="9"/>
      <c r="B51" s="17"/>
    </row>
    <row r="52" spans="1:2" ht="20.100000000000001" customHeight="1">
      <c r="A52" s="9"/>
      <c r="B52" s="8"/>
    </row>
    <row r="53" spans="1:2" ht="20.100000000000001" customHeight="1">
      <c r="A53" s="9"/>
      <c r="B53" s="7"/>
    </row>
    <row r="54" spans="1:2" ht="20.100000000000001" customHeight="1">
      <c r="A54" s="7"/>
      <c r="B54" s="10"/>
    </row>
    <row r="55" spans="1:2" ht="20.100000000000001" customHeight="1">
      <c r="A55" s="7"/>
      <c r="B55" s="10"/>
    </row>
    <row r="56" spans="1:2" ht="20.100000000000001" customHeight="1">
      <c r="A56" s="122"/>
      <c r="B56" s="25"/>
    </row>
    <row r="57" spans="1:2" ht="20.100000000000001" customHeight="1">
      <c r="A57" s="12"/>
      <c r="B57" s="18"/>
    </row>
    <row r="58" spans="1:2" ht="20.100000000000001" customHeight="1">
      <c r="A58" s="11"/>
      <c r="B58" s="11"/>
    </row>
    <row r="59" spans="1:2" ht="20.100000000000001" customHeight="1">
      <c r="A59" s="8"/>
      <c r="B59" s="8"/>
    </row>
    <row r="60" spans="1:2" ht="20.100000000000001" customHeight="1">
      <c r="A60" s="9"/>
      <c r="B60" s="8"/>
    </row>
    <row r="61" spans="1:2" ht="20.100000000000001" customHeight="1">
      <c r="A61" s="9"/>
      <c r="B61" s="8"/>
    </row>
    <row r="62" spans="1:2" ht="20.100000000000001" customHeight="1">
      <c r="A62" s="9"/>
      <c r="B62" s="17"/>
    </row>
    <row r="63" spans="1:2" ht="20.100000000000001" customHeight="1">
      <c r="A63" s="9"/>
      <c r="B63" s="8"/>
    </row>
    <row r="64" spans="1:2" ht="20.100000000000001" customHeight="1">
      <c r="A64" s="9"/>
      <c r="B64" s="7"/>
    </row>
    <row r="65" spans="1:2" ht="20.100000000000001" customHeight="1">
      <c r="A65" s="7"/>
      <c r="B65" s="10"/>
    </row>
    <row r="66" spans="1:2" ht="20.100000000000001" customHeight="1">
      <c r="A66" s="7"/>
      <c r="B66" s="10"/>
    </row>
    <row r="67" spans="1:2" ht="20.100000000000001" customHeight="1">
      <c r="A67" s="122"/>
      <c r="B67" s="25"/>
    </row>
    <row r="68" spans="1:2" ht="20.100000000000001" customHeight="1">
      <c r="A68" s="12"/>
      <c r="B68" s="18"/>
    </row>
    <row r="69" spans="1:2" ht="20.100000000000001" customHeight="1">
      <c r="A69" s="11"/>
      <c r="B69" s="11"/>
    </row>
    <row r="70" spans="1:2" ht="20.100000000000001" customHeight="1">
      <c r="A70" s="13"/>
      <c r="B70" s="121"/>
    </row>
    <row r="71" spans="1:2" ht="20.100000000000001" customHeight="1">
      <c r="A71" s="11"/>
      <c r="B71" s="14"/>
    </row>
    <row r="72" spans="1:2" ht="20.100000000000001" customHeight="1">
      <c r="A72" s="11"/>
      <c r="B72" s="15"/>
    </row>
    <row r="73" spans="1:2" ht="12" customHeight="1">
      <c r="A73" s="3"/>
      <c r="B73" s="3"/>
    </row>
    <row r="74" spans="1:2" ht="12" customHeight="1">
      <c r="A74" s="179"/>
      <c r="B74" s="179"/>
    </row>
    <row r="75" spans="1:2" ht="12" customHeight="1">
      <c r="A75" s="179"/>
      <c r="B75" s="179"/>
    </row>
    <row r="76" spans="1:2" ht="12" customHeight="1">
      <c r="A76" s="179"/>
      <c r="B76" s="179"/>
    </row>
    <row r="77" spans="1:2">
      <c r="A77" s="179"/>
      <c r="B77" s="179"/>
    </row>
    <row r="78" spans="1:2" ht="13.5" customHeight="1">
      <c r="A78" s="179"/>
      <c r="B78" s="179"/>
    </row>
    <row r="79" spans="1:2">
      <c r="A79" s="179"/>
      <c r="B79" s="179"/>
    </row>
    <row r="80" spans="1:2" ht="13.5" customHeight="1">
      <c r="A80" s="179"/>
      <c r="B80" s="179"/>
    </row>
    <row r="81" spans="1:2">
      <c r="A81" s="179"/>
      <c r="B81" s="179"/>
    </row>
    <row r="82" spans="1:2" ht="13.5" customHeight="1">
      <c r="A82" s="179"/>
      <c r="B82" s="179"/>
    </row>
    <row r="83" spans="1:2">
      <c r="A83" s="179"/>
      <c r="B83" s="179"/>
    </row>
    <row r="84" spans="1:2" ht="13.5" customHeight="1">
      <c r="A84" s="179"/>
      <c r="B84" s="179"/>
    </row>
    <row r="85" spans="1:2" ht="13.5" customHeight="1">
      <c r="A85" s="179"/>
      <c r="B85" s="179"/>
    </row>
    <row r="86" spans="1:2">
      <c r="A86" s="179"/>
      <c r="B86" s="179"/>
    </row>
    <row r="87" spans="1:2" ht="12" customHeight="1">
      <c r="A87" s="179"/>
      <c r="B87" s="179"/>
    </row>
    <row r="88" spans="1:2">
      <c r="A88" s="179"/>
      <c r="B88" s="179"/>
    </row>
    <row r="89" spans="1:2">
      <c r="A89" s="179"/>
      <c r="B89" s="179"/>
    </row>
    <row r="90" spans="1:2" ht="13.5" customHeight="1">
      <c r="A90" s="179"/>
      <c r="B90" s="179"/>
    </row>
    <row r="91" spans="1:2">
      <c r="A91" s="179"/>
      <c r="B91" s="179"/>
    </row>
    <row r="92" spans="1:2">
      <c r="A92" s="179"/>
      <c r="B92" s="179"/>
    </row>
    <row r="93" spans="1:2">
      <c r="A93" s="179"/>
      <c r="B93" s="179"/>
    </row>
    <row r="94" spans="1:2">
      <c r="A94" s="179"/>
      <c r="B94" s="179"/>
    </row>
    <row r="95" spans="1:2">
      <c r="A95" s="179"/>
      <c r="B95" s="179"/>
    </row>
    <row r="96" spans="1:2">
      <c r="A96" s="2"/>
      <c r="B96" s="2"/>
    </row>
    <row r="97" spans="1:2">
      <c r="A97" s="2"/>
      <c r="B97" s="2"/>
    </row>
    <row r="98" spans="1:2">
      <c r="A98" s="2"/>
      <c r="B98" s="2"/>
    </row>
    <row r="99" spans="1:2">
      <c r="A99" s="2"/>
      <c r="B99" s="2"/>
    </row>
    <row r="100" spans="1:2">
      <c r="A100" s="2"/>
      <c r="B100" s="2"/>
    </row>
    <row r="101" spans="1:2">
      <c r="A101" s="2"/>
      <c r="B101" s="2"/>
    </row>
    <row r="102" spans="1:2">
      <c r="A102" s="2"/>
      <c r="B102" s="2"/>
    </row>
    <row r="103" spans="1:2">
      <c r="A103" s="2"/>
      <c r="B103" s="2"/>
    </row>
    <row r="104" spans="1:2">
      <c r="A104" s="2"/>
      <c r="B104" s="2"/>
    </row>
    <row r="105" spans="1:2">
      <c r="A105" s="2"/>
      <c r="B105" s="2"/>
    </row>
    <row r="106" spans="1:2">
      <c r="A106" s="2"/>
      <c r="B106" s="2"/>
    </row>
    <row r="107" spans="1:2">
      <c r="A107" s="2"/>
      <c r="B107" s="2"/>
    </row>
    <row r="108" spans="1:2">
      <c r="A108" s="2"/>
      <c r="B108" s="2"/>
    </row>
    <row r="109" spans="1:2">
      <c r="A109" s="2"/>
      <c r="B109" s="2"/>
    </row>
    <row r="110" spans="1:2">
      <c r="A110" s="2"/>
      <c r="B110" s="2"/>
    </row>
  </sheetData>
  <mergeCells count="1">
    <mergeCell ref="A74:B95"/>
  </mergeCells>
  <phoneticPr fontId="1"/>
  <hyperlinks>
    <hyperlink ref="B32" r:id="rId1" display="大阪市住吉区南住吉3-11-55" xr:uid="{00000000-0004-0000-0000-000000000000}"/>
    <hyperlink ref="B7" r:id="rId2" xr:uid="{3CA833FA-C094-4267-B3C3-7811E7803416}"/>
    <hyperlink ref="B19" r:id="rId3" xr:uid="{DBEC35F3-23DB-403F-909D-2B1C90CC7AA3}"/>
  </hyperlinks>
  <printOptions horizontalCentered="1" verticalCentered="1"/>
  <pageMargins left="0.70866141732283472" right="0.70866141732283472" top="0.55118110236220474" bottom="0.55118110236220474" header="0.31496062992125984" footer="0.31496062992125984"/>
  <pageSetup paperSize="9" fitToWidth="0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A9652-ABCB-4474-93F7-F293297268F0}">
  <sheetPr>
    <tabColor rgb="FF0070C0"/>
  </sheetPr>
  <dimension ref="A1:G18"/>
  <sheetViews>
    <sheetView view="pageBreakPreview" zoomScaleNormal="115" zoomScaleSheetLayoutView="100" workbookViewId="0">
      <selection activeCell="F1" sqref="F1"/>
    </sheetView>
  </sheetViews>
  <sheetFormatPr defaultRowHeight="13.5"/>
  <cols>
    <col min="1" max="1" width="4.625" customWidth="1"/>
    <col min="2" max="2" width="17.125" customWidth="1"/>
    <col min="3" max="3" width="34.125" customWidth="1"/>
    <col min="4" max="5" width="10.625" customWidth="1"/>
  </cols>
  <sheetData>
    <row r="1" spans="1:7" ht="30" customHeight="1">
      <c r="A1" s="180" t="s">
        <v>171</v>
      </c>
      <c r="B1" s="180"/>
      <c r="C1" s="180"/>
      <c r="D1" s="180"/>
      <c r="E1" s="180"/>
    </row>
    <row r="2" spans="1:7" ht="30" customHeight="1" thickBot="1">
      <c r="A2" s="4"/>
      <c r="B2" s="4"/>
    </row>
    <row r="3" spans="1:7" ht="30" customHeight="1">
      <c r="A3" s="181" t="s">
        <v>91</v>
      </c>
      <c r="B3" s="182"/>
      <c r="C3" s="74" t="s">
        <v>178</v>
      </c>
      <c r="D3" s="75"/>
      <c r="E3" s="76" t="s">
        <v>79</v>
      </c>
      <c r="G3" s="16"/>
    </row>
    <row r="4" spans="1:7" s="123" customFormat="1" ht="30" customHeight="1">
      <c r="A4" s="183"/>
      <c r="B4" s="184"/>
      <c r="C4" s="77" t="s">
        <v>177</v>
      </c>
      <c r="D4" s="78"/>
      <c r="E4" s="79" t="s">
        <v>79</v>
      </c>
      <c r="G4" s="16"/>
    </row>
    <row r="5" spans="1:7" s="123" customFormat="1" ht="30" customHeight="1">
      <c r="A5" s="183"/>
      <c r="B5" s="184"/>
      <c r="C5" s="126" t="s">
        <v>179</v>
      </c>
      <c r="D5" s="127"/>
      <c r="E5" s="128" t="s">
        <v>79</v>
      </c>
      <c r="G5" s="16"/>
    </row>
    <row r="6" spans="1:7" ht="30" customHeight="1">
      <c r="A6" s="185"/>
      <c r="B6" s="186"/>
      <c r="C6" s="77" t="s">
        <v>180</v>
      </c>
      <c r="D6" s="78"/>
      <c r="E6" s="79" t="s">
        <v>79</v>
      </c>
      <c r="G6" s="16"/>
    </row>
    <row r="7" spans="1:7" ht="30" customHeight="1">
      <c r="A7" s="187" t="s">
        <v>35</v>
      </c>
      <c r="B7" s="188"/>
      <c r="C7" s="189"/>
      <c r="D7" s="190"/>
      <c r="E7" s="191"/>
    </row>
    <row r="8" spans="1:7" ht="30" customHeight="1">
      <c r="A8" s="187" t="s">
        <v>36</v>
      </c>
      <c r="B8" s="188"/>
      <c r="C8" s="189"/>
      <c r="D8" s="190"/>
      <c r="E8" s="191"/>
    </row>
    <row r="9" spans="1:7" ht="30" customHeight="1">
      <c r="A9" s="194" t="s">
        <v>31</v>
      </c>
      <c r="B9" s="6" t="s">
        <v>32</v>
      </c>
      <c r="C9" s="189"/>
      <c r="D9" s="190"/>
      <c r="E9" s="191"/>
    </row>
    <row r="10" spans="1:7" ht="30" customHeight="1">
      <c r="A10" s="195"/>
      <c r="B10" s="6" t="s">
        <v>33</v>
      </c>
      <c r="C10" s="189"/>
      <c r="D10" s="190"/>
      <c r="E10" s="191"/>
    </row>
    <row r="11" spans="1:7" ht="30" customHeight="1">
      <c r="A11" s="196"/>
      <c r="B11" s="6" t="s">
        <v>34</v>
      </c>
      <c r="C11" s="189"/>
      <c r="D11" s="190"/>
      <c r="E11" s="191"/>
    </row>
    <row r="12" spans="1:7" ht="30" customHeight="1" thickBot="1">
      <c r="A12" s="197" t="s">
        <v>80</v>
      </c>
      <c r="B12" s="198"/>
      <c r="C12" s="199" t="s">
        <v>90</v>
      </c>
      <c r="D12" s="200"/>
      <c r="E12" s="201"/>
    </row>
    <row r="13" spans="1:7" ht="30" customHeight="1">
      <c r="A13" s="5"/>
      <c r="B13" s="5"/>
    </row>
    <row r="14" spans="1:7" ht="30" customHeight="1">
      <c r="A14" s="192" t="s">
        <v>150</v>
      </c>
      <c r="B14" s="192"/>
      <c r="C14" s="192"/>
      <c r="D14" s="192"/>
      <c r="E14" s="192"/>
    </row>
    <row r="15" spans="1:7" ht="30" customHeight="1">
      <c r="A15" s="192"/>
      <c r="B15" s="193"/>
      <c r="C15" s="193"/>
      <c r="D15" s="193"/>
      <c r="E15" s="193"/>
    </row>
    <row r="16" spans="1:7" ht="30" customHeight="1">
      <c r="A16" s="192"/>
      <c r="B16" s="192"/>
      <c r="C16" s="192"/>
      <c r="D16" s="192"/>
      <c r="E16" s="192"/>
    </row>
    <row r="17" spans="1:5" ht="30" customHeight="1">
      <c r="A17" s="264" t="s">
        <v>38</v>
      </c>
      <c r="B17" s="264"/>
      <c r="C17" s="264"/>
      <c r="D17" s="264"/>
      <c r="E17" s="264"/>
    </row>
    <row r="18" spans="1:5" ht="30" customHeight="1">
      <c r="A18" s="263" t="s">
        <v>181</v>
      </c>
      <c r="B18" s="263"/>
      <c r="C18" s="263"/>
      <c r="D18" s="263"/>
      <c r="E18" s="263"/>
    </row>
  </sheetData>
  <mergeCells count="15">
    <mergeCell ref="A18:E18"/>
    <mergeCell ref="A14:E16"/>
    <mergeCell ref="A17:E17"/>
    <mergeCell ref="A9:A11"/>
    <mergeCell ref="C9:E9"/>
    <mergeCell ref="C10:E10"/>
    <mergeCell ref="C11:E11"/>
    <mergeCell ref="A12:B12"/>
    <mergeCell ref="C12:E12"/>
    <mergeCell ref="A1:E1"/>
    <mergeCell ref="A3:B6"/>
    <mergeCell ref="A7:B7"/>
    <mergeCell ref="C7:E7"/>
    <mergeCell ref="A8:B8"/>
    <mergeCell ref="C8:E8"/>
  </mergeCells>
  <phoneticPr fontId="1"/>
  <dataValidations count="2">
    <dataValidation type="list" allowBlank="1" showInputMessage="1" sqref="C12:E12" xr:uid="{4D1D3F23-E6B7-4DFD-A58A-95785F802551}">
      <formula1>"有り,無し"</formula1>
    </dataValidation>
    <dataValidation allowBlank="1" showInputMessage="1" sqref="D3:D6" xr:uid="{FE3233A0-B234-40A6-BBCF-4FFB88A5A653}"/>
  </dataValidations>
  <hyperlinks>
    <hyperlink ref="A17" r:id="rId1" display="メールアドレス　ka0044@city.osaka.lg.jp" xr:uid="{C4BA7B61-E90C-45D9-BD24-E9B75D0A3D98}"/>
  </hyperlinks>
  <printOptions horizontalCentered="1"/>
  <pageMargins left="0.98425196850393704" right="0.98425196850393704" top="0.98425196850393704" bottom="0.98425196850393704" header="0.51181102362204722" footer="0.51181102362204722"/>
  <pageSetup paperSize="9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A04BF-C6D8-4C22-8647-FE47E665C964}">
  <sheetPr>
    <tabColor rgb="FFFFFF00"/>
    <pageSetUpPr fitToPage="1"/>
  </sheetPr>
  <dimension ref="A1:M27"/>
  <sheetViews>
    <sheetView showZeros="0" view="pageBreakPreview" zoomScale="85" zoomScaleNormal="85" zoomScaleSheetLayoutView="85" workbookViewId="0">
      <selection activeCell="N1" sqref="N1"/>
    </sheetView>
  </sheetViews>
  <sheetFormatPr defaultColWidth="9" defaultRowHeight="13.5"/>
  <cols>
    <col min="1" max="2" width="3.5" style="19" customWidth="1"/>
    <col min="3" max="3" width="22" style="19" customWidth="1"/>
    <col min="4" max="4" width="6.125" style="30" customWidth="1"/>
    <col min="5" max="5" width="12.625" style="19" customWidth="1"/>
    <col min="6" max="6" width="8.625" style="20" customWidth="1"/>
    <col min="7" max="7" width="14.875" style="19" customWidth="1"/>
    <col min="8" max="8" width="7.625" style="19" customWidth="1"/>
    <col min="9" max="9" width="14.875" style="19" customWidth="1"/>
    <col min="10" max="10" width="7.625" style="19" customWidth="1"/>
    <col min="11" max="12" width="14.875" style="19" customWidth="1"/>
    <col min="13" max="13" width="11.125" style="19" customWidth="1"/>
    <col min="14" max="16384" width="9" style="19"/>
  </cols>
  <sheetData>
    <row r="1" spans="1:13" ht="18.75" customHeight="1">
      <c r="L1" s="226" t="s">
        <v>165</v>
      </c>
      <c r="M1" s="227"/>
    </row>
    <row r="2" spans="1:13" ht="18.75" customHeight="1">
      <c r="F2" s="228" t="s">
        <v>99</v>
      </c>
      <c r="G2" s="228"/>
      <c r="H2" s="228"/>
      <c r="I2" s="228"/>
      <c r="J2" s="228"/>
      <c r="K2" s="23"/>
      <c r="L2" s="85"/>
      <c r="M2" s="81" t="s">
        <v>84</v>
      </c>
    </row>
    <row r="3" spans="1:13" ht="15" customHeight="1">
      <c r="A3" s="21" t="s">
        <v>39</v>
      </c>
      <c r="B3" s="21"/>
      <c r="C3" s="21"/>
      <c r="F3" s="228"/>
      <c r="G3" s="228"/>
      <c r="H3" s="228"/>
      <c r="I3" s="228"/>
      <c r="J3" s="228"/>
    </row>
    <row r="4" spans="1:13" ht="15" thickBot="1">
      <c r="A4" s="32"/>
      <c r="B4" s="32"/>
      <c r="C4" s="33"/>
      <c r="D4" s="34"/>
      <c r="E4" s="33"/>
      <c r="F4" s="35"/>
      <c r="G4" s="33"/>
      <c r="H4" s="33"/>
      <c r="I4" s="33"/>
      <c r="J4" s="33"/>
      <c r="K4" s="33"/>
      <c r="L4" s="33"/>
      <c r="M4" s="36" t="s">
        <v>26</v>
      </c>
    </row>
    <row r="5" spans="1:13" ht="14.25" customHeight="1">
      <c r="A5" s="229" t="s">
        <v>40</v>
      </c>
      <c r="B5" s="230"/>
      <c r="C5" s="231"/>
      <c r="D5" s="238" t="s">
        <v>11</v>
      </c>
      <c r="E5" s="239"/>
      <c r="F5" s="240"/>
      <c r="G5" s="238" t="s">
        <v>24</v>
      </c>
      <c r="H5" s="240"/>
      <c r="I5" s="238" t="s">
        <v>25</v>
      </c>
      <c r="J5" s="240"/>
      <c r="K5" s="206" t="s">
        <v>28</v>
      </c>
      <c r="L5" s="206" t="s">
        <v>27</v>
      </c>
      <c r="M5" s="209" t="s">
        <v>42</v>
      </c>
    </row>
    <row r="6" spans="1:13">
      <c r="A6" s="232"/>
      <c r="B6" s="233"/>
      <c r="C6" s="234"/>
      <c r="D6" s="241"/>
      <c r="E6" s="242"/>
      <c r="F6" s="243"/>
      <c r="G6" s="214"/>
      <c r="H6" s="215"/>
      <c r="I6" s="214"/>
      <c r="J6" s="215"/>
      <c r="K6" s="207"/>
      <c r="L6" s="207"/>
      <c r="M6" s="210"/>
    </row>
    <row r="7" spans="1:13" ht="27" customHeight="1">
      <c r="A7" s="232"/>
      <c r="B7" s="233"/>
      <c r="C7" s="234"/>
      <c r="D7" s="241"/>
      <c r="E7" s="242"/>
      <c r="F7" s="243"/>
      <c r="G7" s="212"/>
      <c r="H7" s="213"/>
      <c r="I7" s="212"/>
      <c r="J7" s="213"/>
      <c r="K7" s="207"/>
      <c r="L7" s="207"/>
      <c r="M7" s="210"/>
    </row>
    <row r="8" spans="1:13">
      <c r="A8" s="232"/>
      <c r="B8" s="233"/>
      <c r="C8" s="234"/>
      <c r="D8" s="214"/>
      <c r="E8" s="244"/>
      <c r="F8" s="215"/>
      <c r="G8" s="214" t="s">
        <v>83</v>
      </c>
      <c r="H8" s="215"/>
      <c r="I8" s="214" t="s">
        <v>88</v>
      </c>
      <c r="J8" s="215"/>
      <c r="K8" s="208"/>
      <c r="L8" s="208"/>
      <c r="M8" s="211"/>
    </row>
    <row r="9" spans="1:13">
      <c r="A9" s="232"/>
      <c r="B9" s="233"/>
      <c r="C9" s="234"/>
      <c r="D9" s="245" t="s">
        <v>15</v>
      </c>
      <c r="E9" s="247" t="s">
        <v>16</v>
      </c>
      <c r="F9" s="248"/>
      <c r="G9" s="97" t="s">
        <v>17</v>
      </c>
      <c r="H9" s="97" t="s">
        <v>19</v>
      </c>
      <c r="I9" s="97" t="s">
        <v>17</v>
      </c>
      <c r="J9" s="97" t="s">
        <v>19</v>
      </c>
      <c r="K9" s="97" t="s">
        <v>12</v>
      </c>
      <c r="L9" s="97" t="s">
        <v>13</v>
      </c>
      <c r="M9" s="92" t="s">
        <v>14</v>
      </c>
    </row>
    <row r="10" spans="1:13" ht="15" thickBot="1">
      <c r="A10" s="235"/>
      <c r="B10" s="236"/>
      <c r="C10" s="237"/>
      <c r="D10" s="246"/>
      <c r="E10" s="249"/>
      <c r="F10" s="250"/>
      <c r="G10" s="98" t="s">
        <v>18</v>
      </c>
      <c r="H10" s="98" t="s">
        <v>10</v>
      </c>
      <c r="I10" s="98" t="s">
        <v>20</v>
      </c>
      <c r="J10" s="98" t="s">
        <v>10</v>
      </c>
      <c r="K10" s="22" t="s">
        <v>29</v>
      </c>
      <c r="L10" s="22" t="s">
        <v>9</v>
      </c>
      <c r="M10" s="93" t="s">
        <v>30</v>
      </c>
    </row>
    <row r="11" spans="1:13" ht="22.5" customHeight="1" thickTop="1">
      <c r="A11" s="216" t="s">
        <v>167</v>
      </c>
      <c r="B11" s="142"/>
      <c r="C11" s="143"/>
      <c r="D11" s="144"/>
      <c r="E11" s="145"/>
      <c r="F11" s="144"/>
      <c r="G11" s="145"/>
      <c r="H11" s="146">
        <f>ROUND(IF(G11=0,0,G11/G$7*100),2)</f>
        <v>0</v>
      </c>
      <c r="I11" s="145"/>
      <c r="J11" s="146">
        <f>ROUND(IF(I11=0,0,I11/I$7*100),2)</f>
        <v>0</v>
      </c>
      <c r="K11" s="145"/>
      <c r="L11" s="147"/>
      <c r="M11" s="148">
        <f>ROUND(IF(K11=0,0,L11/K11),1)</f>
        <v>0</v>
      </c>
    </row>
    <row r="12" spans="1:13" ht="22.5" customHeight="1">
      <c r="A12" s="217"/>
      <c r="B12" s="149"/>
      <c r="C12" s="150"/>
      <c r="D12" s="151"/>
      <c r="E12" s="152"/>
      <c r="F12" s="151"/>
      <c r="G12" s="152"/>
      <c r="H12" s="153">
        <f t="shared" ref="H12:H23" si="0">ROUND(IF(G12=0,0,G12/G$7*100),2)</f>
        <v>0</v>
      </c>
      <c r="I12" s="152"/>
      <c r="J12" s="153">
        <f t="shared" ref="J12:J23" si="1">ROUND(IF(I12=0,0,I12/I$7*100),2)</f>
        <v>0</v>
      </c>
      <c r="K12" s="152"/>
      <c r="L12" s="154"/>
      <c r="M12" s="155">
        <f t="shared" ref="M12:M23" si="2">ROUND(IF(K12=0,0,L12/K12),1)</f>
        <v>0</v>
      </c>
    </row>
    <row r="13" spans="1:13" ht="22.5" customHeight="1">
      <c r="A13" s="217"/>
      <c r="B13" s="149"/>
      <c r="C13" s="150"/>
      <c r="D13" s="151"/>
      <c r="E13" s="152"/>
      <c r="F13" s="151"/>
      <c r="G13" s="152"/>
      <c r="H13" s="153">
        <f t="shared" si="0"/>
        <v>0</v>
      </c>
      <c r="I13" s="152"/>
      <c r="J13" s="153">
        <f t="shared" si="1"/>
        <v>0</v>
      </c>
      <c r="K13" s="152"/>
      <c r="L13" s="154"/>
      <c r="M13" s="155">
        <f t="shared" si="2"/>
        <v>0</v>
      </c>
    </row>
    <row r="14" spans="1:13" ht="22.5" customHeight="1">
      <c r="A14" s="217"/>
      <c r="B14" s="149"/>
      <c r="C14" s="150"/>
      <c r="D14" s="151"/>
      <c r="E14" s="152"/>
      <c r="F14" s="151"/>
      <c r="G14" s="152"/>
      <c r="H14" s="153">
        <f t="shared" si="0"/>
        <v>0</v>
      </c>
      <c r="I14" s="152"/>
      <c r="J14" s="153">
        <f t="shared" si="1"/>
        <v>0</v>
      </c>
      <c r="K14" s="152"/>
      <c r="L14" s="154"/>
      <c r="M14" s="155">
        <f t="shared" si="2"/>
        <v>0</v>
      </c>
    </row>
    <row r="15" spans="1:13" ht="22.5" customHeight="1">
      <c r="A15" s="217"/>
      <c r="B15" s="149"/>
      <c r="C15" s="150"/>
      <c r="D15" s="151"/>
      <c r="E15" s="152"/>
      <c r="F15" s="151"/>
      <c r="G15" s="152"/>
      <c r="H15" s="153">
        <f>ROUND(IF(G15=0,0,G15/G$7*100),2)</f>
        <v>0</v>
      </c>
      <c r="I15" s="152"/>
      <c r="J15" s="153">
        <f>ROUND(IF(I15=0,0,I15/I$7*100),2)</f>
        <v>0</v>
      </c>
      <c r="K15" s="152"/>
      <c r="L15" s="154"/>
      <c r="M15" s="155">
        <f>ROUND(IF(K15=0,0,L15/K15),1)</f>
        <v>0</v>
      </c>
    </row>
    <row r="16" spans="1:13" ht="22.5" customHeight="1">
      <c r="A16" s="217"/>
      <c r="B16" s="149"/>
      <c r="C16" s="150"/>
      <c r="D16" s="151"/>
      <c r="E16" s="152"/>
      <c r="F16" s="151"/>
      <c r="G16" s="152"/>
      <c r="H16" s="153">
        <f>ROUND(IF(G16=0,0,G16/G$7*100),2)</f>
        <v>0</v>
      </c>
      <c r="I16" s="152"/>
      <c r="J16" s="153">
        <f>ROUND(IF(I16=0,0,I16/I$7*100),2)</f>
        <v>0</v>
      </c>
      <c r="K16" s="152"/>
      <c r="L16" s="154"/>
      <c r="M16" s="155">
        <f>ROUND(IF(K16=0,0,L16/K16),1)</f>
        <v>0</v>
      </c>
    </row>
    <row r="17" spans="1:13" ht="22.5" customHeight="1">
      <c r="A17" s="217"/>
      <c r="B17" s="156"/>
      <c r="C17" s="157"/>
      <c r="D17" s="158"/>
      <c r="E17" s="159"/>
      <c r="F17" s="158"/>
      <c r="G17" s="159"/>
      <c r="H17" s="160">
        <f t="shared" si="0"/>
        <v>0</v>
      </c>
      <c r="I17" s="159"/>
      <c r="J17" s="160">
        <f t="shared" si="1"/>
        <v>0</v>
      </c>
      <c r="K17" s="159"/>
      <c r="L17" s="161"/>
      <c r="M17" s="162">
        <f t="shared" si="2"/>
        <v>0</v>
      </c>
    </row>
    <row r="18" spans="1:13" ht="22.5" customHeight="1">
      <c r="A18" s="218"/>
      <c r="B18" s="222" t="s">
        <v>168</v>
      </c>
      <c r="C18" s="223"/>
      <c r="D18" s="134" t="s">
        <v>22</v>
      </c>
      <c r="E18" s="131" t="s">
        <v>22</v>
      </c>
      <c r="F18" s="131" t="s">
        <v>22</v>
      </c>
      <c r="G18" s="136">
        <f>SUM(G11:G17)</f>
        <v>0</v>
      </c>
      <c r="H18" s="90">
        <f t="shared" ref="H18" si="3">ROUND(IF(G18=0,0,G18/G$7*100),2)</f>
        <v>0</v>
      </c>
      <c r="I18" s="136">
        <f>SUM(I11:I17)</f>
        <v>0</v>
      </c>
      <c r="J18" s="90">
        <f t="shared" ref="J18" si="4">ROUND(IF(I18=0,0,I18/I$7*100),2)</f>
        <v>0</v>
      </c>
      <c r="K18" s="136">
        <f>SUM(K11:K17)</f>
        <v>0</v>
      </c>
      <c r="L18" s="137">
        <f>SUM(L11:L17)</f>
        <v>0</v>
      </c>
      <c r="M18" s="140">
        <f t="shared" ref="M18" si="5">ROUND(IF(K18=0,0,L18/K18),1)</f>
        <v>0</v>
      </c>
    </row>
    <row r="19" spans="1:13" ht="22.5" customHeight="1">
      <c r="A19" s="219" t="s">
        <v>169</v>
      </c>
      <c r="B19" s="163"/>
      <c r="C19" s="164"/>
      <c r="D19" s="165"/>
      <c r="E19" s="166"/>
      <c r="F19" s="165"/>
      <c r="G19" s="166"/>
      <c r="H19" s="167">
        <f t="shared" si="0"/>
        <v>0</v>
      </c>
      <c r="I19" s="166"/>
      <c r="J19" s="167">
        <f t="shared" si="1"/>
        <v>0</v>
      </c>
      <c r="K19" s="166"/>
      <c r="L19" s="168"/>
      <c r="M19" s="169">
        <f t="shared" si="2"/>
        <v>0</v>
      </c>
    </row>
    <row r="20" spans="1:13" ht="22.5" customHeight="1">
      <c r="A20" s="220"/>
      <c r="B20" s="149"/>
      <c r="C20" s="150"/>
      <c r="D20" s="151"/>
      <c r="E20" s="152"/>
      <c r="F20" s="151"/>
      <c r="G20" s="152"/>
      <c r="H20" s="153">
        <f t="shared" si="0"/>
        <v>0</v>
      </c>
      <c r="I20" s="152"/>
      <c r="J20" s="153">
        <f t="shared" si="1"/>
        <v>0</v>
      </c>
      <c r="K20" s="152"/>
      <c r="L20" s="154"/>
      <c r="M20" s="155">
        <f t="shared" si="2"/>
        <v>0</v>
      </c>
    </row>
    <row r="21" spans="1:13" ht="22.5" customHeight="1">
      <c r="A21" s="220"/>
      <c r="B21" s="156"/>
      <c r="C21" s="157"/>
      <c r="D21" s="158"/>
      <c r="E21" s="159"/>
      <c r="F21" s="158"/>
      <c r="G21" s="159"/>
      <c r="H21" s="160">
        <f t="shared" si="0"/>
        <v>0</v>
      </c>
      <c r="I21" s="159"/>
      <c r="J21" s="160">
        <f t="shared" si="1"/>
        <v>0</v>
      </c>
      <c r="K21" s="159"/>
      <c r="L21" s="161"/>
      <c r="M21" s="162">
        <f t="shared" si="2"/>
        <v>0</v>
      </c>
    </row>
    <row r="22" spans="1:13" ht="22.5" customHeight="1" thickBot="1">
      <c r="A22" s="221"/>
      <c r="B22" s="224" t="s">
        <v>168</v>
      </c>
      <c r="C22" s="225"/>
      <c r="D22" s="135" t="s">
        <v>22</v>
      </c>
      <c r="E22" s="132" t="s">
        <v>22</v>
      </c>
      <c r="F22" s="132" t="s">
        <v>22</v>
      </c>
      <c r="G22" s="138">
        <f>SUM(G19:G21)</f>
        <v>0</v>
      </c>
      <c r="H22" s="94">
        <f t="shared" ref="H22" si="6">ROUND(IF(G22=0,0,G22/G$7*100),2)</f>
        <v>0</v>
      </c>
      <c r="I22" s="138">
        <f>SUM(I19:I21)</f>
        <v>0</v>
      </c>
      <c r="J22" s="94">
        <f t="shared" ref="J22" si="7">ROUND(IF(I22=0,0,I22/I$7*100),2)</f>
        <v>0</v>
      </c>
      <c r="K22" s="138">
        <f>SUM(K19:K21)</f>
        <v>0</v>
      </c>
      <c r="L22" s="139">
        <f>SUM(L19:L21)</f>
        <v>0</v>
      </c>
      <c r="M22" s="141">
        <f t="shared" ref="M22" si="8">ROUND(IF(K22=0,0,L22/K22),1)</f>
        <v>0</v>
      </c>
    </row>
    <row r="23" spans="1:13" ht="22.5" customHeight="1" thickTop="1" thickBot="1">
      <c r="A23" s="202" t="s">
        <v>21</v>
      </c>
      <c r="B23" s="203"/>
      <c r="C23" s="204"/>
      <c r="D23" s="86" t="s">
        <v>22</v>
      </c>
      <c r="E23" s="96" t="s">
        <v>22</v>
      </c>
      <c r="F23" s="129" t="s">
        <v>22</v>
      </c>
      <c r="G23" s="89">
        <f>G18+G22</f>
        <v>0</v>
      </c>
      <c r="H23" s="91">
        <f t="shared" si="0"/>
        <v>0</v>
      </c>
      <c r="I23" s="89">
        <f>I18+I22</f>
        <v>0</v>
      </c>
      <c r="J23" s="91">
        <f t="shared" si="1"/>
        <v>0</v>
      </c>
      <c r="K23" s="89">
        <f t="shared" ref="K23:L23" si="9">K18+K22</f>
        <v>0</v>
      </c>
      <c r="L23" s="87">
        <f t="shared" si="9"/>
        <v>0</v>
      </c>
      <c r="M23" s="88">
        <f t="shared" si="2"/>
        <v>0</v>
      </c>
    </row>
    <row r="24" spans="1:13" ht="20.100000000000001" customHeight="1">
      <c r="A24" s="99"/>
      <c r="B24" s="133"/>
      <c r="C24" s="99"/>
      <c r="D24" s="31"/>
      <c r="E24" s="99"/>
      <c r="F24" s="99"/>
      <c r="G24" s="26"/>
      <c r="H24" s="27"/>
      <c r="I24" s="26"/>
      <c r="J24" s="27"/>
      <c r="K24" s="26"/>
      <c r="L24" s="26"/>
      <c r="M24" s="28"/>
    </row>
    <row r="25" spans="1:13" ht="20.100000000000001" customHeight="1">
      <c r="A25" s="205" t="s">
        <v>23</v>
      </c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</row>
    <row r="26" spans="1:13" s="29" customFormat="1" ht="14.25">
      <c r="A26" s="32"/>
      <c r="B26" s="32"/>
      <c r="C26" s="33"/>
      <c r="D26" s="34"/>
      <c r="E26" s="33"/>
      <c r="F26" s="35"/>
      <c r="G26" s="33"/>
      <c r="H26" s="33"/>
      <c r="I26" s="33"/>
      <c r="J26" s="33"/>
      <c r="K26" s="33"/>
      <c r="L26" s="33"/>
      <c r="M26" s="36"/>
    </row>
    <row r="27" spans="1:13">
      <c r="A27" s="23" t="s">
        <v>97</v>
      </c>
      <c r="B27" s="23"/>
      <c r="C27" s="23"/>
      <c r="E27" s="23"/>
      <c r="F27" s="23"/>
      <c r="G27" s="23"/>
    </row>
  </sheetData>
  <mergeCells count="21">
    <mergeCell ref="L1:M1"/>
    <mergeCell ref="F2:J3"/>
    <mergeCell ref="A5:C10"/>
    <mergeCell ref="D5:F8"/>
    <mergeCell ref="G5:H6"/>
    <mergeCell ref="I5:J6"/>
    <mergeCell ref="D9:D10"/>
    <mergeCell ref="E9:F10"/>
    <mergeCell ref="A23:C23"/>
    <mergeCell ref="A25:M25"/>
    <mergeCell ref="L5:L8"/>
    <mergeCell ref="M5:M8"/>
    <mergeCell ref="G7:H7"/>
    <mergeCell ref="I7:J7"/>
    <mergeCell ref="G8:H8"/>
    <mergeCell ref="I8:J8"/>
    <mergeCell ref="K5:K8"/>
    <mergeCell ref="A11:A18"/>
    <mergeCell ref="A19:A22"/>
    <mergeCell ref="B18:C18"/>
    <mergeCell ref="B22:C22"/>
  </mergeCells>
  <phoneticPr fontId="1"/>
  <dataValidations disablePrompts="1" count="3">
    <dataValidation allowBlank="1" showInputMessage="1" sqref="L1" xr:uid="{D4C18184-543A-46F1-993B-49BA88059E30}"/>
    <dataValidation type="list" allowBlank="1" showInputMessage="1" sqref="F11:F17 F19:F21" xr:uid="{9E3D56B6-B817-4573-AE7F-47DA1EA4C67E}">
      <formula1>"kWh／年,㎥／年"</formula1>
    </dataValidation>
    <dataValidation type="list" allowBlank="1" showInputMessage="1" sqref="D11:D17 D19:D21" xr:uid="{3DFC687A-D248-404B-A843-357A59EF8672}">
      <formula1>"電気,ガス,水道"</formula1>
    </dataValidation>
  </dataValidations>
  <printOptions horizontalCentered="1"/>
  <pageMargins left="0.19685039370078741" right="0.19685039370078741" top="1.1417322834645669" bottom="0.15748031496062992" header="0.31496062992125984" footer="0.31496062992125984"/>
  <pageSetup paperSize="9" fitToHeight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F20"/>
  <sheetViews>
    <sheetView view="pageBreakPreview" zoomScale="85" zoomScaleNormal="100" zoomScaleSheetLayoutView="85" workbookViewId="0">
      <selection activeCell="G1" sqref="G1"/>
    </sheetView>
  </sheetViews>
  <sheetFormatPr defaultColWidth="9" defaultRowHeight="30" customHeight="1"/>
  <cols>
    <col min="1" max="2" width="5.75" style="37" customWidth="1"/>
    <col min="3" max="3" width="24" style="37" customWidth="1"/>
    <col min="4" max="4" width="24" style="38" customWidth="1"/>
    <col min="5" max="5" width="8.75" style="39" customWidth="1"/>
    <col min="6" max="6" width="17.25" style="37" customWidth="1"/>
    <col min="7" max="16384" width="9" style="37"/>
  </cols>
  <sheetData>
    <row r="1" spans="1:6" ht="24" customHeight="1">
      <c r="D1" s="37"/>
      <c r="E1" s="226" t="s">
        <v>166</v>
      </c>
      <c r="F1" s="227"/>
    </row>
    <row r="2" spans="1:6" ht="24" customHeight="1">
      <c r="D2" s="83"/>
      <c r="E2" s="83"/>
      <c r="F2" s="82" t="s">
        <v>84</v>
      </c>
    </row>
    <row r="3" spans="1:6" ht="30" customHeight="1">
      <c r="A3" s="251" t="s">
        <v>98</v>
      </c>
      <c r="B3" s="251"/>
      <c r="C3" s="251"/>
      <c r="D3" s="251"/>
      <c r="E3" s="251"/>
      <c r="F3" s="251"/>
    </row>
    <row r="4" spans="1:6" ht="30" customHeight="1">
      <c r="A4" s="80" t="s">
        <v>82</v>
      </c>
      <c r="B4" s="41"/>
      <c r="C4" s="40"/>
      <c r="D4" s="41"/>
      <c r="E4" s="41"/>
      <c r="F4" s="40"/>
    </row>
    <row r="5" spans="1:6" ht="30" customHeight="1">
      <c r="A5" s="42" t="s">
        <v>43</v>
      </c>
      <c r="B5" s="252" t="s">
        <v>44</v>
      </c>
      <c r="C5" s="43" t="s">
        <v>45</v>
      </c>
      <c r="D5" s="44"/>
      <c r="E5" s="49" t="s">
        <v>6</v>
      </c>
      <c r="F5" s="45"/>
    </row>
    <row r="6" spans="1:6" ht="30" customHeight="1">
      <c r="A6" s="42" t="s">
        <v>46</v>
      </c>
      <c r="B6" s="252"/>
      <c r="C6" s="43" t="s">
        <v>47</v>
      </c>
      <c r="D6" s="44"/>
      <c r="E6" s="49" t="s">
        <v>5</v>
      </c>
      <c r="F6" s="45"/>
    </row>
    <row r="7" spans="1:6" ht="30" customHeight="1">
      <c r="A7" s="42" t="s">
        <v>48</v>
      </c>
      <c r="B7" s="252"/>
      <c r="C7" s="43" t="s">
        <v>49</v>
      </c>
      <c r="D7" s="44"/>
      <c r="E7" s="49" t="s">
        <v>5</v>
      </c>
      <c r="F7" s="46"/>
    </row>
    <row r="8" spans="1:6" ht="30" customHeight="1">
      <c r="A8" s="42" t="s">
        <v>50</v>
      </c>
      <c r="B8" s="252"/>
      <c r="C8" s="43" t="s">
        <v>3</v>
      </c>
      <c r="D8" s="95" t="str">
        <f>IF(D6="","",D7/D6*100)</f>
        <v/>
      </c>
      <c r="E8" s="49" t="s">
        <v>7</v>
      </c>
      <c r="F8" s="46" t="str">
        <f>A7&amp;"/"&amp;A6&amp;"×100"</f>
        <v>C/B×100</v>
      </c>
    </row>
    <row r="9" spans="1:6" ht="30" customHeight="1">
      <c r="A9" s="42" t="s">
        <v>51</v>
      </c>
      <c r="B9" s="252"/>
      <c r="C9" s="43" t="s">
        <v>52</v>
      </c>
      <c r="D9" s="44"/>
      <c r="E9" s="49" t="s">
        <v>5</v>
      </c>
      <c r="F9" s="45"/>
    </row>
    <row r="10" spans="1:6" ht="30" customHeight="1">
      <c r="A10" s="42" t="s">
        <v>53</v>
      </c>
      <c r="B10" s="252"/>
      <c r="C10" s="43" t="s">
        <v>54</v>
      </c>
      <c r="D10" s="50" t="str">
        <f>IF(D9="","",D7-D9)</f>
        <v/>
      </c>
      <c r="E10" s="49" t="s">
        <v>5</v>
      </c>
      <c r="F10" s="45" t="s">
        <v>85</v>
      </c>
    </row>
    <row r="11" spans="1:6" ht="30" customHeight="1">
      <c r="A11" s="42" t="s">
        <v>55</v>
      </c>
      <c r="B11" s="252"/>
      <c r="C11" s="43" t="s">
        <v>8</v>
      </c>
      <c r="D11" s="47"/>
      <c r="E11" s="48" t="s">
        <v>56</v>
      </c>
      <c r="F11" s="49" t="s">
        <v>57</v>
      </c>
    </row>
    <row r="12" spans="1:6" ht="30" customHeight="1">
      <c r="A12" s="42" t="s">
        <v>58</v>
      </c>
      <c r="B12" s="252"/>
      <c r="C12" s="43" t="s">
        <v>4</v>
      </c>
      <c r="D12" s="50" t="str">
        <f>IF(D11="","",D7*D11)</f>
        <v/>
      </c>
      <c r="E12" s="49" t="s">
        <v>6</v>
      </c>
      <c r="F12" s="45" t="s">
        <v>59</v>
      </c>
    </row>
    <row r="13" spans="1:6" ht="30" customHeight="1">
      <c r="A13" s="42" t="s">
        <v>60</v>
      </c>
      <c r="B13" s="252"/>
      <c r="C13" s="43" t="s">
        <v>61</v>
      </c>
      <c r="D13" s="50" t="str">
        <f>IF(D11="","",D5+D9*D11)</f>
        <v/>
      </c>
      <c r="E13" s="49" t="s">
        <v>6</v>
      </c>
      <c r="F13" s="49" t="s">
        <v>62</v>
      </c>
    </row>
    <row r="14" spans="1:6" ht="30" customHeight="1" thickBot="1">
      <c r="A14" s="51" t="s">
        <v>63</v>
      </c>
      <c r="B14" s="253"/>
      <c r="C14" s="52" t="s">
        <v>64</v>
      </c>
      <c r="D14" s="53" t="str">
        <f>IF(D13="","",D12-D13)</f>
        <v/>
      </c>
      <c r="E14" s="54" t="s">
        <v>6</v>
      </c>
      <c r="F14" s="54" t="s">
        <v>86</v>
      </c>
    </row>
    <row r="15" spans="1:6" ht="30" customHeight="1" thickTop="1">
      <c r="A15" s="55" t="s">
        <v>92</v>
      </c>
      <c r="B15" s="254" t="s">
        <v>66</v>
      </c>
      <c r="C15" s="56" t="s">
        <v>67</v>
      </c>
      <c r="D15" s="57" t="str">
        <f>IF(D7="","",D7)</f>
        <v/>
      </c>
      <c r="E15" s="58" t="str">
        <f>E6</f>
        <v>円/年</v>
      </c>
      <c r="F15" s="59" t="s">
        <v>68</v>
      </c>
    </row>
    <row r="16" spans="1:6" ht="30" customHeight="1">
      <c r="A16" s="42" t="s">
        <v>65</v>
      </c>
      <c r="B16" s="254"/>
      <c r="C16" s="43" t="s">
        <v>70</v>
      </c>
      <c r="D16" s="47"/>
      <c r="E16" s="49" t="s">
        <v>6</v>
      </c>
      <c r="F16" s="48" t="s">
        <v>95</v>
      </c>
    </row>
    <row r="17" spans="1:6" ht="30" customHeight="1">
      <c r="A17" s="60" t="s">
        <v>69</v>
      </c>
      <c r="B17" s="254"/>
      <c r="C17" s="61" t="s">
        <v>72</v>
      </c>
      <c r="D17" s="62" t="str">
        <f>IF(D11="","",15-D11)</f>
        <v/>
      </c>
      <c r="E17" s="63" t="s">
        <v>56</v>
      </c>
      <c r="F17" s="64" t="s">
        <v>87</v>
      </c>
    </row>
    <row r="18" spans="1:6" ht="30" customHeight="1" thickBot="1">
      <c r="A18" s="51" t="s">
        <v>71</v>
      </c>
      <c r="B18" s="255"/>
      <c r="C18" s="65" t="s">
        <v>74</v>
      </c>
      <c r="D18" s="53" t="str">
        <f>IF(D17="","",D15*D17-D16)</f>
        <v/>
      </c>
      <c r="E18" s="66" t="s">
        <v>75</v>
      </c>
      <c r="F18" s="54" t="s">
        <v>93</v>
      </c>
    </row>
    <row r="19" spans="1:6" ht="30" customHeight="1" thickTop="1">
      <c r="A19" s="67" t="s">
        <v>73</v>
      </c>
      <c r="B19" s="256" t="s">
        <v>76</v>
      </c>
      <c r="C19" s="257"/>
      <c r="D19" s="68" t="str">
        <f>IF(D18="","",D14+D18)</f>
        <v/>
      </c>
      <c r="E19" s="69" t="s">
        <v>77</v>
      </c>
      <c r="F19" s="69" t="s">
        <v>94</v>
      </c>
    </row>
    <row r="20" spans="1:6" ht="24" customHeight="1">
      <c r="A20" s="120" t="s">
        <v>97</v>
      </c>
      <c r="B20" s="120"/>
      <c r="C20" s="120"/>
      <c r="D20" s="120"/>
      <c r="E20" s="120"/>
      <c r="F20" s="84"/>
    </row>
  </sheetData>
  <sheetProtection selectLockedCells="1"/>
  <mergeCells count="5">
    <mergeCell ref="A3:F3"/>
    <mergeCell ref="B5:B14"/>
    <mergeCell ref="B15:B18"/>
    <mergeCell ref="B19:C19"/>
    <mergeCell ref="E1:F1"/>
  </mergeCells>
  <phoneticPr fontId="1"/>
  <dataValidations count="1">
    <dataValidation allowBlank="1" showInputMessage="1" sqref="E1" xr:uid="{B6E98661-92D9-42C4-A7F7-97E766E8DB91}"/>
  </dataValidations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CE6F8-3F8F-4EBA-B581-818F8C26A950}">
  <sheetPr>
    <tabColor rgb="FFFFC000"/>
    <pageSetUpPr fitToPage="1"/>
  </sheetPr>
  <dimension ref="A1:L39"/>
  <sheetViews>
    <sheetView showZeros="0" view="pageBreakPreview" zoomScale="85" zoomScaleNormal="85" zoomScaleSheetLayoutView="85" workbookViewId="0">
      <selection activeCell="M1" sqref="M1"/>
    </sheetView>
  </sheetViews>
  <sheetFormatPr defaultColWidth="9" defaultRowHeight="13.5"/>
  <cols>
    <col min="1" max="1" width="3.5" style="19" customWidth="1"/>
    <col min="2" max="2" width="22" style="19" customWidth="1"/>
    <col min="3" max="3" width="6.125" style="30" customWidth="1"/>
    <col min="4" max="4" width="12.625" style="19" customWidth="1"/>
    <col min="5" max="5" width="8.625" style="20" customWidth="1"/>
    <col min="6" max="6" width="14.875" style="19" customWidth="1"/>
    <col min="7" max="7" width="7.625" style="19" customWidth="1"/>
    <col min="8" max="8" width="14.875" style="19" customWidth="1"/>
    <col min="9" max="9" width="7.625" style="19" customWidth="1"/>
    <col min="10" max="11" width="14.875" style="19" customWidth="1"/>
    <col min="12" max="12" width="11.125" style="19" customWidth="1"/>
    <col min="13" max="16384" width="9" style="19"/>
  </cols>
  <sheetData>
    <row r="1" spans="1:12" ht="15" customHeight="1">
      <c r="E1" s="228" t="s">
        <v>96</v>
      </c>
      <c r="F1" s="228"/>
      <c r="G1" s="228"/>
      <c r="H1" s="228"/>
      <c r="I1" s="228"/>
      <c r="J1" s="23"/>
      <c r="K1" s="226" t="s">
        <v>162</v>
      </c>
      <c r="L1" s="227"/>
    </row>
    <row r="2" spans="1:12" ht="15" customHeight="1">
      <c r="A2" s="21" t="s">
        <v>39</v>
      </c>
      <c r="B2" s="21"/>
      <c r="E2" s="228"/>
      <c r="F2" s="228"/>
      <c r="G2" s="228"/>
      <c r="H2" s="228"/>
      <c r="I2" s="228"/>
      <c r="K2" s="85"/>
      <c r="L2" s="81" t="s">
        <v>84</v>
      </c>
    </row>
    <row r="3" spans="1:12" ht="15" customHeight="1">
      <c r="A3" s="21"/>
      <c r="B3" s="21"/>
      <c r="E3" s="130"/>
      <c r="F3" s="130"/>
      <c r="G3" s="130"/>
      <c r="H3" s="130"/>
      <c r="I3" s="130"/>
    </row>
    <row r="4" spans="1:12" ht="15" customHeight="1" thickBot="1">
      <c r="A4" s="104" t="s">
        <v>164</v>
      </c>
      <c r="B4" s="33"/>
      <c r="C4" s="34"/>
      <c r="D4" s="33"/>
      <c r="E4" s="35"/>
      <c r="F4" s="33"/>
      <c r="G4" s="33"/>
      <c r="H4" s="33"/>
      <c r="I4" s="33"/>
      <c r="J4" s="33"/>
      <c r="K4" s="33"/>
      <c r="L4" s="36" t="s">
        <v>26</v>
      </c>
    </row>
    <row r="5" spans="1:12" ht="15" customHeight="1">
      <c r="A5" s="229" t="s">
        <v>40</v>
      </c>
      <c r="B5" s="231"/>
      <c r="C5" s="238" t="s">
        <v>11</v>
      </c>
      <c r="D5" s="239"/>
      <c r="E5" s="240"/>
      <c r="F5" s="238" t="s">
        <v>24</v>
      </c>
      <c r="G5" s="240"/>
      <c r="H5" s="238" t="s">
        <v>25</v>
      </c>
      <c r="I5" s="240"/>
      <c r="J5" s="206" t="s">
        <v>28</v>
      </c>
      <c r="K5" s="206" t="s">
        <v>27</v>
      </c>
      <c r="L5" s="209" t="s">
        <v>42</v>
      </c>
    </row>
    <row r="6" spans="1:12" ht="15" customHeight="1">
      <c r="A6" s="232"/>
      <c r="B6" s="234"/>
      <c r="C6" s="241"/>
      <c r="D6" s="242"/>
      <c r="E6" s="243"/>
      <c r="F6" s="214"/>
      <c r="G6" s="215"/>
      <c r="H6" s="214"/>
      <c r="I6" s="215"/>
      <c r="J6" s="207"/>
      <c r="K6" s="207"/>
      <c r="L6" s="210"/>
    </row>
    <row r="7" spans="1:12" ht="15" customHeight="1">
      <c r="A7" s="232"/>
      <c r="B7" s="234"/>
      <c r="C7" s="241"/>
      <c r="D7" s="242"/>
      <c r="E7" s="243"/>
      <c r="F7" s="212"/>
      <c r="G7" s="213"/>
      <c r="H7" s="212"/>
      <c r="I7" s="213"/>
      <c r="J7" s="207"/>
      <c r="K7" s="207"/>
      <c r="L7" s="210"/>
    </row>
    <row r="8" spans="1:12" ht="15" customHeight="1">
      <c r="A8" s="232"/>
      <c r="B8" s="234"/>
      <c r="C8" s="214"/>
      <c r="D8" s="244"/>
      <c r="E8" s="215"/>
      <c r="F8" s="214" t="s">
        <v>83</v>
      </c>
      <c r="G8" s="215"/>
      <c r="H8" s="214" t="s">
        <v>88</v>
      </c>
      <c r="I8" s="215"/>
      <c r="J8" s="208"/>
      <c r="K8" s="208"/>
      <c r="L8" s="211"/>
    </row>
    <row r="9" spans="1:12" ht="15" customHeight="1">
      <c r="A9" s="232"/>
      <c r="B9" s="234"/>
      <c r="C9" s="245" t="s">
        <v>15</v>
      </c>
      <c r="D9" s="247" t="s">
        <v>16</v>
      </c>
      <c r="E9" s="248"/>
      <c r="F9" s="100" t="s">
        <v>17</v>
      </c>
      <c r="G9" s="100" t="s">
        <v>19</v>
      </c>
      <c r="H9" s="100" t="s">
        <v>17</v>
      </c>
      <c r="I9" s="100" t="s">
        <v>19</v>
      </c>
      <c r="J9" s="100" t="s">
        <v>12</v>
      </c>
      <c r="K9" s="100" t="s">
        <v>13</v>
      </c>
      <c r="L9" s="92" t="s">
        <v>14</v>
      </c>
    </row>
    <row r="10" spans="1:12" ht="15" customHeight="1" thickBot="1">
      <c r="A10" s="235"/>
      <c r="B10" s="237"/>
      <c r="C10" s="246"/>
      <c r="D10" s="249"/>
      <c r="E10" s="250"/>
      <c r="F10" s="101" t="s">
        <v>18</v>
      </c>
      <c r="G10" s="101" t="s">
        <v>10</v>
      </c>
      <c r="H10" s="101" t="s">
        <v>20</v>
      </c>
      <c r="I10" s="101" t="s">
        <v>10</v>
      </c>
      <c r="J10" s="22" t="s">
        <v>29</v>
      </c>
      <c r="K10" s="22" t="s">
        <v>9</v>
      </c>
      <c r="L10" s="93" t="s">
        <v>30</v>
      </c>
    </row>
    <row r="11" spans="1:12" ht="15" customHeight="1" thickTop="1">
      <c r="A11" s="170"/>
      <c r="B11" s="143"/>
      <c r="C11" s="144"/>
      <c r="D11" s="145"/>
      <c r="E11" s="144"/>
      <c r="F11" s="145"/>
      <c r="G11" s="146">
        <f t="shared" ref="G11:G19" si="0">ROUND(IF(F11=0,0,F11/F$7*100),2)</f>
        <v>0</v>
      </c>
      <c r="H11" s="145"/>
      <c r="I11" s="146">
        <f t="shared" ref="I11:I19" si="1">ROUND(IF(H11=0,0,H11/H$7*100),2)</f>
        <v>0</v>
      </c>
      <c r="J11" s="145"/>
      <c r="K11" s="147"/>
      <c r="L11" s="148">
        <f>ROUND(IF(J11=0,0,K11/J11),1)</f>
        <v>0</v>
      </c>
    </row>
    <row r="12" spans="1:12" ht="15" customHeight="1">
      <c r="A12" s="171"/>
      <c r="B12" s="150"/>
      <c r="C12" s="151"/>
      <c r="D12" s="152"/>
      <c r="E12" s="151"/>
      <c r="F12" s="152"/>
      <c r="G12" s="153">
        <f t="shared" si="0"/>
        <v>0</v>
      </c>
      <c r="H12" s="152"/>
      <c r="I12" s="153">
        <f t="shared" si="1"/>
        <v>0</v>
      </c>
      <c r="J12" s="152"/>
      <c r="K12" s="154"/>
      <c r="L12" s="155">
        <f t="shared" ref="L12:L19" si="2">ROUND(IF(J12=0,0,K12/J12),1)</f>
        <v>0</v>
      </c>
    </row>
    <row r="13" spans="1:12" ht="15" customHeight="1">
      <c r="A13" s="171"/>
      <c r="B13" s="150"/>
      <c r="C13" s="151"/>
      <c r="D13" s="152"/>
      <c r="E13" s="151"/>
      <c r="F13" s="152"/>
      <c r="G13" s="153">
        <f t="shared" si="0"/>
        <v>0</v>
      </c>
      <c r="H13" s="152"/>
      <c r="I13" s="153">
        <f t="shared" si="1"/>
        <v>0</v>
      </c>
      <c r="J13" s="152"/>
      <c r="K13" s="154"/>
      <c r="L13" s="155">
        <f t="shared" si="2"/>
        <v>0</v>
      </c>
    </row>
    <row r="14" spans="1:12" ht="15" customHeight="1">
      <c r="A14" s="171"/>
      <c r="B14" s="150"/>
      <c r="C14" s="151"/>
      <c r="D14" s="152"/>
      <c r="E14" s="151"/>
      <c r="F14" s="152"/>
      <c r="G14" s="153">
        <f t="shared" si="0"/>
        <v>0</v>
      </c>
      <c r="H14" s="152"/>
      <c r="I14" s="153">
        <f t="shared" si="1"/>
        <v>0</v>
      </c>
      <c r="J14" s="152"/>
      <c r="K14" s="154"/>
      <c r="L14" s="155">
        <f t="shared" si="2"/>
        <v>0</v>
      </c>
    </row>
    <row r="15" spans="1:12" ht="15" customHeight="1">
      <c r="A15" s="171"/>
      <c r="B15" s="150"/>
      <c r="C15" s="151"/>
      <c r="D15" s="152"/>
      <c r="E15" s="151"/>
      <c r="F15" s="152"/>
      <c r="G15" s="153">
        <f t="shared" si="0"/>
        <v>0</v>
      </c>
      <c r="H15" s="152"/>
      <c r="I15" s="153">
        <f t="shared" si="1"/>
        <v>0</v>
      </c>
      <c r="J15" s="152"/>
      <c r="K15" s="154"/>
      <c r="L15" s="155">
        <f t="shared" si="2"/>
        <v>0</v>
      </c>
    </row>
    <row r="16" spans="1:12" ht="15" customHeight="1">
      <c r="A16" s="171"/>
      <c r="B16" s="150"/>
      <c r="C16" s="151"/>
      <c r="D16" s="152"/>
      <c r="E16" s="151"/>
      <c r="F16" s="152"/>
      <c r="G16" s="153">
        <f t="shared" si="0"/>
        <v>0</v>
      </c>
      <c r="H16" s="152"/>
      <c r="I16" s="153">
        <f t="shared" si="1"/>
        <v>0</v>
      </c>
      <c r="J16" s="152"/>
      <c r="K16" s="154"/>
      <c r="L16" s="155">
        <f t="shared" si="2"/>
        <v>0</v>
      </c>
    </row>
    <row r="17" spans="1:12" ht="15" customHeight="1">
      <c r="A17" s="171"/>
      <c r="B17" s="150"/>
      <c r="C17" s="151"/>
      <c r="D17" s="152"/>
      <c r="E17" s="151"/>
      <c r="F17" s="152"/>
      <c r="G17" s="153">
        <f t="shared" si="0"/>
        <v>0</v>
      </c>
      <c r="H17" s="152"/>
      <c r="I17" s="153">
        <f t="shared" si="1"/>
        <v>0</v>
      </c>
      <c r="J17" s="152"/>
      <c r="K17" s="154"/>
      <c r="L17" s="155">
        <f t="shared" si="2"/>
        <v>0</v>
      </c>
    </row>
    <row r="18" spans="1:12" ht="15" customHeight="1" thickBot="1">
      <c r="A18" s="172"/>
      <c r="B18" s="173"/>
      <c r="C18" s="174"/>
      <c r="D18" s="175"/>
      <c r="E18" s="174"/>
      <c r="F18" s="175"/>
      <c r="G18" s="176">
        <f t="shared" si="0"/>
        <v>0</v>
      </c>
      <c r="H18" s="175"/>
      <c r="I18" s="176">
        <f t="shared" si="1"/>
        <v>0</v>
      </c>
      <c r="J18" s="175"/>
      <c r="K18" s="177"/>
      <c r="L18" s="178">
        <f t="shared" si="2"/>
        <v>0</v>
      </c>
    </row>
    <row r="19" spans="1:12" ht="15" customHeight="1" thickTop="1" thickBot="1">
      <c r="A19" s="202" t="s">
        <v>21</v>
      </c>
      <c r="B19" s="204"/>
      <c r="C19" s="86" t="s">
        <v>22</v>
      </c>
      <c r="D19" s="103" t="s">
        <v>22</v>
      </c>
      <c r="E19" s="86"/>
      <c r="F19" s="89">
        <f>SUM(F11:F18)</f>
        <v>0</v>
      </c>
      <c r="G19" s="91">
        <f t="shared" si="0"/>
        <v>0</v>
      </c>
      <c r="H19" s="89">
        <f>SUM(H11:H18)</f>
        <v>0</v>
      </c>
      <c r="I19" s="91">
        <f t="shared" si="1"/>
        <v>0</v>
      </c>
      <c r="J19" s="89">
        <f>SUM(J11:J18)</f>
        <v>0</v>
      </c>
      <c r="K19" s="87">
        <f>SUM(K11:K18)</f>
        <v>0</v>
      </c>
      <c r="L19" s="88">
        <f t="shared" si="2"/>
        <v>0</v>
      </c>
    </row>
    <row r="20" spans="1:12" ht="15" customHeight="1">
      <c r="A20" s="102"/>
      <c r="B20" s="102"/>
      <c r="C20" s="31"/>
      <c r="D20" s="102"/>
      <c r="E20" s="102"/>
      <c r="F20" s="26"/>
      <c r="G20" s="27"/>
      <c r="H20" s="26"/>
      <c r="I20" s="27"/>
      <c r="J20" s="26"/>
      <c r="K20" s="26"/>
      <c r="L20" s="28"/>
    </row>
    <row r="21" spans="1:12" ht="15" customHeight="1" thickBot="1">
      <c r="A21" s="260" t="s">
        <v>175</v>
      </c>
      <c r="B21" s="260"/>
      <c r="C21" s="260"/>
      <c r="D21" s="260"/>
      <c r="F21" s="33"/>
      <c r="G21" s="33"/>
      <c r="H21" s="33"/>
      <c r="I21" s="33"/>
      <c r="J21" s="33"/>
      <c r="K21" s="33"/>
      <c r="L21" s="36" t="s">
        <v>26</v>
      </c>
    </row>
    <row r="22" spans="1:12" ht="15" customHeight="1">
      <c r="A22" s="229" t="s">
        <v>40</v>
      </c>
      <c r="B22" s="231"/>
      <c r="C22" s="238" t="s">
        <v>11</v>
      </c>
      <c r="D22" s="239"/>
      <c r="E22" s="240"/>
      <c r="F22" s="238" t="s">
        <v>24</v>
      </c>
      <c r="G22" s="240"/>
      <c r="H22" s="238" t="s">
        <v>25</v>
      </c>
      <c r="I22" s="240"/>
      <c r="J22" s="206" t="s">
        <v>28</v>
      </c>
      <c r="K22" s="206" t="s">
        <v>27</v>
      </c>
      <c r="L22" s="209" t="s">
        <v>42</v>
      </c>
    </row>
    <row r="23" spans="1:12" ht="15" customHeight="1">
      <c r="A23" s="232"/>
      <c r="B23" s="234"/>
      <c r="C23" s="241"/>
      <c r="D23" s="242"/>
      <c r="E23" s="243"/>
      <c r="F23" s="214"/>
      <c r="G23" s="215"/>
      <c r="H23" s="214"/>
      <c r="I23" s="215"/>
      <c r="J23" s="207"/>
      <c r="K23" s="207"/>
      <c r="L23" s="210"/>
    </row>
    <row r="24" spans="1:12" ht="15" customHeight="1">
      <c r="A24" s="232"/>
      <c r="B24" s="234"/>
      <c r="C24" s="241"/>
      <c r="D24" s="242"/>
      <c r="E24" s="243"/>
      <c r="F24" s="258"/>
      <c r="G24" s="259"/>
      <c r="H24" s="258"/>
      <c r="I24" s="259"/>
      <c r="J24" s="207"/>
      <c r="K24" s="207"/>
      <c r="L24" s="210"/>
    </row>
    <row r="25" spans="1:12" ht="15" customHeight="1">
      <c r="A25" s="232"/>
      <c r="B25" s="234"/>
      <c r="C25" s="214"/>
      <c r="D25" s="244"/>
      <c r="E25" s="215"/>
      <c r="F25" s="214" t="s">
        <v>83</v>
      </c>
      <c r="G25" s="215"/>
      <c r="H25" s="214" t="s">
        <v>88</v>
      </c>
      <c r="I25" s="215"/>
      <c r="J25" s="208"/>
      <c r="K25" s="208"/>
      <c r="L25" s="211"/>
    </row>
    <row r="26" spans="1:12" ht="15" customHeight="1">
      <c r="A26" s="232"/>
      <c r="B26" s="234"/>
      <c r="C26" s="245" t="s">
        <v>15</v>
      </c>
      <c r="D26" s="247" t="s">
        <v>16</v>
      </c>
      <c r="E26" s="248"/>
      <c r="F26" s="131" t="s">
        <v>17</v>
      </c>
      <c r="G26" s="131" t="s">
        <v>19</v>
      </c>
      <c r="H26" s="131" t="s">
        <v>17</v>
      </c>
      <c r="I26" s="131" t="s">
        <v>19</v>
      </c>
      <c r="J26" s="131" t="s">
        <v>12</v>
      </c>
      <c r="K26" s="131" t="s">
        <v>13</v>
      </c>
      <c r="L26" s="92" t="s">
        <v>14</v>
      </c>
    </row>
    <row r="27" spans="1:12" ht="15" customHeight="1" thickBot="1">
      <c r="A27" s="235"/>
      <c r="B27" s="237"/>
      <c r="C27" s="246"/>
      <c r="D27" s="249"/>
      <c r="E27" s="250"/>
      <c r="F27" s="132" t="s">
        <v>18</v>
      </c>
      <c r="G27" s="132" t="s">
        <v>10</v>
      </c>
      <c r="H27" s="132" t="s">
        <v>20</v>
      </c>
      <c r="I27" s="132" t="s">
        <v>10</v>
      </c>
      <c r="J27" s="22" t="s">
        <v>29</v>
      </c>
      <c r="K27" s="22" t="s">
        <v>9</v>
      </c>
      <c r="L27" s="93" t="s">
        <v>30</v>
      </c>
    </row>
    <row r="28" spans="1:12" ht="15" customHeight="1" thickTop="1">
      <c r="A28" s="170"/>
      <c r="B28" s="143"/>
      <c r="C28" s="144"/>
      <c r="D28" s="145"/>
      <c r="E28" s="144"/>
      <c r="F28" s="145"/>
      <c r="G28" s="146">
        <f t="shared" ref="G28:G36" si="3">ROUND(IF(F28=0,0,F28/F$7*100),2)</f>
        <v>0</v>
      </c>
      <c r="H28" s="145"/>
      <c r="I28" s="146">
        <f t="shared" ref="I28:I36" si="4">ROUND(IF(H28=0,0,H28/H$7*100),2)</f>
        <v>0</v>
      </c>
      <c r="J28" s="145"/>
      <c r="K28" s="147"/>
      <c r="L28" s="148">
        <f>ROUND(IF(J28=0,0,K28/J28),1)</f>
        <v>0</v>
      </c>
    </row>
    <row r="29" spans="1:12" ht="15" customHeight="1">
      <c r="A29" s="171"/>
      <c r="B29" s="150"/>
      <c r="C29" s="151"/>
      <c r="D29" s="152"/>
      <c r="E29" s="151"/>
      <c r="F29" s="152"/>
      <c r="G29" s="153">
        <f t="shared" si="3"/>
        <v>0</v>
      </c>
      <c r="H29" s="152"/>
      <c r="I29" s="153">
        <f t="shared" si="4"/>
        <v>0</v>
      </c>
      <c r="J29" s="152"/>
      <c r="K29" s="154"/>
      <c r="L29" s="155">
        <f t="shared" ref="L29:L36" si="5">ROUND(IF(J29=0,0,K29/J29),1)</f>
        <v>0</v>
      </c>
    </row>
    <row r="30" spans="1:12" ht="15" customHeight="1">
      <c r="A30" s="171"/>
      <c r="B30" s="150"/>
      <c r="C30" s="151"/>
      <c r="D30" s="152"/>
      <c r="E30" s="151"/>
      <c r="F30" s="152"/>
      <c r="G30" s="153">
        <f t="shared" si="3"/>
        <v>0</v>
      </c>
      <c r="H30" s="152"/>
      <c r="I30" s="153">
        <f t="shared" si="4"/>
        <v>0</v>
      </c>
      <c r="J30" s="152"/>
      <c r="K30" s="154"/>
      <c r="L30" s="155">
        <f t="shared" si="5"/>
        <v>0</v>
      </c>
    </row>
    <row r="31" spans="1:12" ht="15" customHeight="1">
      <c r="A31" s="171"/>
      <c r="B31" s="150"/>
      <c r="C31" s="151"/>
      <c r="D31" s="152"/>
      <c r="E31" s="151"/>
      <c r="F31" s="152"/>
      <c r="G31" s="153">
        <f t="shared" si="3"/>
        <v>0</v>
      </c>
      <c r="H31" s="152"/>
      <c r="I31" s="153">
        <f t="shared" si="4"/>
        <v>0</v>
      </c>
      <c r="J31" s="152"/>
      <c r="K31" s="154"/>
      <c r="L31" s="155">
        <f t="shared" si="5"/>
        <v>0</v>
      </c>
    </row>
    <row r="32" spans="1:12" ht="15" customHeight="1">
      <c r="A32" s="171"/>
      <c r="B32" s="150"/>
      <c r="C32" s="151"/>
      <c r="D32" s="152"/>
      <c r="E32" s="151"/>
      <c r="F32" s="152"/>
      <c r="G32" s="153">
        <f t="shared" si="3"/>
        <v>0</v>
      </c>
      <c r="H32" s="152"/>
      <c r="I32" s="153">
        <f t="shared" si="4"/>
        <v>0</v>
      </c>
      <c r="J32" s="152"/>
      <c r="K32" s="154"/>
      <c r="L32" s="155">
        <f t="shared" si="5"/>
        <v>0</v>
      </c>
    </row>
    <row r="33" spans="1:12" ht="15" customHeight="1">
      <c r="A33" s="171"/>
      <c r="B33" s="150"/>
      <c r="C33" s="151"/>
      <c r="D33" s="152"/>
      <c r="E33" s="151"/>
      <c r="F33" s="152"/>
      <c r="G33" s="153">
        <f t="shared" si="3"/>
        <v>0</v>
      </c>
      <c r="H33" s="152"/>
      <c r="I33" s="153">
        <f t="shared" si="4"/>
        <v>0</v>
      </c>
      <c r="J33" s="152"/>
      <c r="K33" s="154"/>
      <c r="L33" s="155">
        <f t="shared" si="5"/>
        <v>0</v>
      </c>
    </row>
    <row r="34" spans="1:12" ht="15" customHeight="1">
      <c r="A34" s="171"/>
      <c r="B34" s="150"/>
      <c r="C34" s="151"/>
      <c r="D34" s="152"/>
      <c r="E34" s="151"/>
      <c r="F34" s="152"/>
      <c r="G34" s="153">
        <f t="shared" si="3"/>
        <v>0</v>
      </c>
      <c r="H34" s="152"/>
      <c r="I34" s="153">
        <f t="shared" si="4"/>
        <v>0</v>
      </c>
      <c r="J34" s="152"/>
      <c r="K34" s="154"/>
      <c r="L34" s="155">
        <f t="shared" si="5"/>
        <v>0</v>
      </c>
    </row>
    <row r="35" spans="1:12" ht="15" customHeight="1" thickBot="1">
      <c r="A35" s="172"/>
      <c r="B35" s="173"/>
      <c r="C35" s="174"/>
      <c r="D35" s="175"/>
      <c r="E35" s="174"/>
      <c r="F35" s="175"/>
      <c r="G35" s="176">
        <f t="shared" si="3"/>
        <v>0</v>
      </c>
      <c r="H35" s="175"/>
      <c r="I35" s="176">
        <f t="shared" si="4"/>
        <v>0</v>
      </c>
      <c r="J35" s="175"/>
      <c r="K35" s="177"/>
      <c r="L35" s="178">
        <f t="shared" si="5"/>
        <v>0</v>
      </c>
    </row>
    <row r="36" spans="1:12" ht="15" customHeight="1" thickTop="1" thickBot="1">
      <c r="A36" s="202" t="s">
        <v>21</v>
      </c>
      <c r="B36" s="204"/>
      <c r="C36" s="86" t="s">
        <v>22</v>
      </c>
      <c r="D36" s="129" t="s">
        <v>22</v>
      </c>
      <c r="E36" s="86"/>
      <c r="F36" s="89">
        <f>SUM(F28:F35)</f>
        <v>0</v>
      </c>
      <c r="G36" s="91">
        <f t="shared" si="3"/>
        <v>0</v>
      </c>
      <c r="H36" s="89">
        <f>SUM(H28:H35)</f>
        <v>0</v>
      </c>
      <c r="I36" s="91">
        <f t="shared" si="4"/>
        <v>0</v>
      </c>
      <c r="J36" s="89">
        <f>SUM(J28:J35)</f>
        <v>0</v>
      </c>
      <c r="K36" s="87">
        <f>SUM(K28:K35)</f>
        <v>0</v>
      </c>
      <c r="L36" s="88">
        <f t="shared" si="5"/>
        <v>0</v>
      </c>
    </row>
    <row r="37" spans="1:12" ht="15" customHeight="1">
      <c r="A37" s="205" t="s">
        <v>23</v>
      </c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</row>
    <row r="38" spans="1:12" s="29" customFormat="1" ht="15" customHeight="1">
      <c r="A38" s="32"/>
      <c r="B38" s="33"/>
      <c r="C38" s="34"/>
      <c r="D38" s="33"/>
      <c r="E38" s="35"/>
      <c r="F38" s="33"/>
      <c r="G38" s="33"/>
      <c r="H38" s="33"/>
      <c r="I38" s="33"/>
      <c r="J38" s="33"/>
      <c r="K38" s="33"/>
      <c r="L38" s="36"/>
    </row>
    <row r="39" spans="1:12" ht="15" customHeight="1">
      <c r="A39" s="23" t="s">
        <v>97</v>
      </c>
      <c r="B39" s="23"/>
      <c r="D39" s="23"/>
      <c r="E39" s="23"/>
      <c r="F39" s="23"/>
    </row>
  </sheetData>
  <mergeCells count="32">
    <mergeCell ref="A36:B36"/>
    <mergeCell ref="A37:L37"/>
    <mergeCell ref="H7:I7"/>
    <mergeCell ref="F8:G8"/>
    <mergeCell ref="H8:I8"/>
    <mergeCell ref="C9:C10"/>
    <mergeCell ref="D9:E10"/>
    <mergeCell ref="A19:B19"/>
    <mergeCell ref="A22:B27"/>
    <mergeCell ref="C22:E25"/>
    <mergeCell ref="F22:G23"/>
    <mergeCell ref="H22:I23"/>
    <mergeCell ref="J22:J25"/>
    <mergeCell ref="K22:K25"/>
    <mergeCell ref="L22:L25"/>
    <mergeCell ref="F24:G24"/>
    <mergeCell ref="K1:L1"/>
    <mergeCell ref="F25:G25"/>
    <mergeCell ref="H25:I25"/>
    <mergeCell ref="C26:C27"/>
    <mergeCell ref="D26:E27"/>
    <mergeCell ref="H24:I24"/>
    <mergeCell ref="E1:I2"/>
    <mergeCell ref="K5:K8"/>
    <mergeCell ref="L5:L8"/>
    <mergeCell ref="A21:D21"/>
    <mergeCell ref="A5:B10"/>
    <mergeCell ref="C5:E8"/>
    <mergeCell ref="F5:G6"/>
    <mergeCell ref="H5:I6"/>
    <mergeCell ref="J5:J8"/>
    <mergeCell ref="F7:G7"/>
  </mergeCells>
  <phoneticPr fontId="1"/>
  <dataValidations count="4">
    <dataValidation type="list" allowBlank="1" showInputMessage="1" sqref="A21" xr:uid="{58BECD2D-32C6-40D4-AB64-BFE7CABAE395}">
      <formula1>"補助金有り（脱炭素ビルリノベ事業）,補助金有り（脱炭素化推進事業債）"</formula1>
    </dataValidation>
    <dataValidation type="list" allowBlank="1" showInputMessage="1" sqref="C28:C35 C11:C18" xr:uid="{427824AC-2BD9-4759-BDE6-53B9987AC2D1}">
      <formula1>"電気,ガス,水道"</formula1>
    </dataValidation>
    <dataValidation type="list" allowBlank="1" showInputMessage="1" sqref="E28:E35 E11:E18" xr:uid="{F973E910-959E-437F-AD73-8F1FDBD73091}">
      <formula1>"kWh／年,㎥／年"</formula1>
    </dataValidation>
    <dataValidation allowBlank="1" showInputMessage="1" sqref="K1" xr:uid="{2B680820-FC8B-434D-8261-2E8A1650838D}"/>
  </dataValidations>
  <printOptions horizontalCentered="1"/>
  <pageMargins left="0.19685039370078741" right="0.19685039370078741" top="0.94488188976377963" bottom="0.15748031496062992" header="0.31496062992125984" footer="0.31496062992125984"/>
  <pageSetup paperSize="9" scale="96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DBC56-50CA-4DC5-9DF2-447D22252E53}">
  <sheetPr>
    <tabColor rgb="FF00B0F0"/>
    <pageSetUpPr fitToPage="1"/>
  </sheetPr>
  <dimension ref="A1:F36"/>
  <sheetViews>
    <sheetView view="pageBreakPreview" zoomScale="85" zoomScaleNormal="100" zoomScaleSheetLayoutView="85" workbookViewId="0">
      <selection activeCell="G1" sqref="G1"/>
    </sheetView>
  </sheetViews>
  <sheetFormatPr defaultColWidth="9" defaultRowHeight="30" customHeight="1"/>
  <cols>
    <col min="1" max="2" width="5.75" style="37" customWidth="1"/>
    <col min="3" max="3" width="24" style="37" customWidth="1"/>
    <col min="4" max="4" width="24" style="38" customWidth="1"/>
    <col min="5" max="5" width="8.75" style="39" customWidth="1"/>
    <col min="6" max="6" width="17.25" style="37" customWidth="1"/>
    <col min="7" max="16384" width="9" style="37"/>
  </cols>
  <sheetData>
    <row r="1" spans="1:6" ht="24" customHeight="1">
      <c r="D1" s="37"/>
      <c r="E1" s="226" t="s">
        <v>162</v>
      </c>
      <c r="F1" s="227"/>
    </row>
    <row r="2" spans="1:6" ht="24" customHeight="1">
      <c r="D2" s="83"/>
      <c r="E2" s="83"/>
      <c r="F2" s="82" t="s">
        <v>84</v>
      </c>
    </row>
    <row r="3" spans="1:6" ht="24" customHeight="1">
      <c r="A3" s="251" t="s">
        <v>163</v>
      </c>
      <c r="B3" s="251"/>
      <c r="C3" s="251"/>
      <c r="D3" s="251"/>
      <c r="E3" s="251"/>
      <c r="F3" s="251"/>
    </row>
    <row r="4" spans="1:6" ht="24" customHeight="1">
      <c r="A4" s="80" t="s">
        <v>82</v>
      </c>
      <c r="B4" s="41"/>
      <c r="C4" s="40"/>
      <c r="D4" s="41"/>
      <c r="E4" s="41"/>
      <c r="F4" s="40"/>
    </row>
    <row r="5" spans="1:6" ht="24" customHeight="1">
      <c r="A5" s="42" t="s">
        <v>43</v>
      </c>
      <c r="B5" s="252" t="s">
        <v>44</v>
      </c>
      <c r="C5" s="43" t="s">
        <v>45</v>
      </c>
      <c r="D5" s="44"/>
      <c r="E5" s="49" t="s">
        <v>6</v>
      </c>
      <c r="F5" s="45"/>
    </row>
    <row r="6" spans="1:6" ht="24" customHeight="1">
      <c r="A6" s="42" t="s">
        <v>46</v>
      </c>
      <c r="B6" s="252"/>
      <c r="C6" s="43" t="s">
        <v>47</v>
      </c>
      <c r="D6" s="44"/>
      <c r="E6" s="49" t="s">
        <v>5</v>
      </c>
      <c r="F6" s="45"/>
    </row>
    <row r="7" spans="1:6" ht="24" customHeight="1">
      <c r="A7" s="42" t="s">
        <v>48</v>
      </c>
      <c r="B7" s="252"/>
      <c r="C7" s="43" t="s">
        <v>49</v>
      </c>
      <c r="D7" s="44"/>
      <c r="E7" s="49" t="s">
        <v>5</v>
      </c>
      <c r="F7" s="46"/>
    </row>
    <row r="8" spans="1:6" ht="24" customHeight="1">
      <c r="A8" s="42" t="s">
        <v>50</v>
      </c>
      <c r="B8" s="252"/>
      <c r="C8" s="43" t="s">
        <v>3</v>
      </c>
      <c r="D8" s="95" t="str">
        <f>IF(D6="","",D7/D6*100)</f>
        <v/>
      </c>
      <c r="E8" s="49" t="s">
        <v>7</v>
      </c>
      <c r="F8" s="46" t="str">
        <f>A7&amp;"/"&amp;A6&amp;"×100"</f>
        <v>C/B×100</v>
      </c>
    </row>
    <row r="9" spans="1:6" ht="24" customHeight="1">
      <c r="A9" s="42" t="s">
        <v>51</v>
      </c>
      <c r="B9" s="252"/>
      <c r="C9" s="43" t="s">
        <v>52</v>
      </c>
      <c r="D9" s="44"/>
      <c r="E9" s="49" t="s">
        <v>5</v>
      </c>
      <c r="F9" s="45"/>
    </row>
    <row r="10" spans="1:6" ht="24" customHeight="1">
      <c r="A10" s="42" t="s">
        <v>53</v>
      </c>
      <c r="B10" s="252"/>
      <c r="C10" s="43" t="s">
        <v>54</v>
      </c>
      <c r="D10" s="50" t="str">
        <f>IF(D9="","",D7-D9)</f>
        <v/>
      </c>
      <c r="E10" s="49" t="s">
        <v>5</v>
      </c>
      <c r="F10" s="45" t="s">
        <v>85</v>
      </c>
    </row>
    <row r="11" spans="1:6" ht="24" customHeight="1">
      <c r="A11" s="42" t="s">
        <v>55</v>
      </c>
      <c r="B11" s="252"/>
      <c r="C11" s="43" t="s">
        <v>8</v>
      </c>
      <c r="D11" s="47"/>
      <c r="E11" s="48" t="s">
        <v>56</v>
      </c>
      <c r="F11" s="49" t="s">
        <v>57</v>
      </c>
    </row>
    <row r="12" spans="1:6" ht="24" customHeight="1">
      <c r="A12" s="42" t="s">
        <v>58</v>
      </c>
      <c r="B12" s="252"/>
      <c r="C12" s="43" t="s">
        <v>4</v>
      </c>
      <c r="D12" s="50" t="str">
        <f>IF(D11="","",D7*D11)</f>
        <v/>
      </c>
      <c r="E12" s="49" t="s">
        <v>6</v>
      </c>
      <c r="F12" s="45" t="s">
        <v>59</v>
      </c>
    </row>
    <row r="13" spans="1:6" ht="24" customHeight="1">
      <c r="A13" s="42" t="s">
        <v>60</v>
      </c>
      <c r="B13" s="252"/>
      <c r="C13" s="43" t="s">
        <v>61</v>
      </c>
      <c r="D13" s="50" t="str">
        <f>IF(D11="","",D5+D9*D11)</f>
        <v/>
      </c>
      <c r="E13" s="49" t="s">
        <v>6</v>
      </c>
      <c r="F13" s="49" t="s">
        <v>62</v>
      </c>
    </row>
    <row r="14" spans="1:6" ht="24" customHeight="1" thickBot="1">
      <c r="A14" s="51" t="s">
        <v>63</v>
      </c>
      <c r="B14" s="253"/>
      <c r="C14" s="52" t="s">
        <v>64</v>
      </c>
      <c r="D14" s="53" t="str">
        <f>IF(D13="","",D12-D13)</f>
        <v/>
      </c>
      <c r="E14" s="54" t="s">
        <v>6</v>
      </c>
      <c r="F14" s="54" t="s">
        <v>86</v>
      </c>
    </row>
    <row r="15" spans="1:6" ht="24" customHeight="1" thickTop="1">
      <c r="A15" s="55" t="s">
        <v>92</v>
      </c>
      <c r="B15" s="254" t="s">
        <v>66</v>
      </c>
      <c r="C15" s="56" t="s">
        <v>67</v>
      </c>
      <c r="D15" s="57" t="str">
        <f>IF(D7="","",D7)</f>
        <v/>
      </c>
      <c r="E15" s="58" t="str">
        <f>E6</f>
        <v>円/年</v>
      </c>
      <c r="F15" s="59" t="s">
        <v>68</v>
      </c>
    </row>
    <row r="16" spans="1:6" ht="24" customHeight="1">
      <c r="A16" s="42" t="s">
        <v>65</v>
      </c>
      <c r="B16" s="254"/>
      <c r="C16" s="43" t="s">
        <v>70</v>
      </c>
      <c r="D16" s="47"/>
      <c r="E16" s="49" t="s">
        <v>6</v>
      </c>
      <c r="F16" s="48" t="s">
        <v>95</v>
      </c>
    </row>
    <row r="17" spans="1:6" ht="24" customHeight="1">
      <c r="A17" s="60" t="s">
        <v>69</v>
      </c>
      <c r="B17" s="254"/>
      <c r="C17" s="61" t="s">
        <v>72</v>
      </c>
      <c r="D17" s="62" t="str">
        <f>IF(D11="","",15-D11)</f>
        <v/>
      </c>
      <c r="E17" s="63" t="s">
        <v>56</v>
      </c>
      <c r="F17" s="64" t="s">
        <v>87</v>
      </c>
    </row>
    <row r="18" spans="1:6" ht="24" customHeight="1" thickBot="1">
      <c r="A18" s="51" t="s">
        <v>71</v>
      </c>
      <c r="B18" s="255"/>
      <c r="C18" s="65" t="s">
        <v>74</v>
      </c>
      <c r="D18" s="53" t="str">
        <f>IF(D17="","",D15*D17-D16)</f>
        <v/>
      </c>
      <c r="E18" s="66" t="s">
        <v>75</v>
      </c>
      <c r="F18" s="54" t="s">
        <v>93</v>
      </c>
    </row>
    <row r="19" spans="1:6" ht="24" customHeight="1" thickTop="1">
      <c r="A19" s="67" t="s">
        <v>73</v>
      </c>
      <c r="B19" s="256" t="s">
        <v>76</v>
      </c>
      <c r="C19" s="257"/>
      <c r="D19" s="68" t="str">
        <f>IF(D18="","",D14+D18)</f>
        <v/>
      </c>
      <c r="E19" s="69" t="s">
        <v>77</v>
      </c>
      <c r="F19" s="69" t="s">
        <v>94</v>
      </c>
    </row>
    <row r="20" spans="1:6" ht="24" customHeight="1">
      <c r="A20" s="80" t="s">
        <v>81</v>
      </c>
      <c r="B20" s="41"/>
      <c r="C20" s="40"/>
      <c r="D20" s="41"/>
      <c r="E20" s="41"/>
      <c r="F20" s="40"/>
    </row>
    <row r="21" spans="1:6" ht="24" customHeight="1">
      <c r="A21" s="42" t="s">
        <v>43</v>
      </c>
      <c r="B21" s="252" t="s">
        <v>44</v>
      </c>
      <c r="C21" s="43" t="s">
        <v>45</v>
      </c>
      <c r="D21" s="44"/>
      <c r="E21" s="49" t="s">
        <v>6</v>
      </c>
      <c r="F21" s="45"/>
    </row>
    <row r="22" spans="1:6" ht="24" customHeight="1">
      <c r="A22" s="42" t="s">
        <v>46</v>
      </c>
      <c r="B22" s="252"/>
      <c r="C22" s="43" t="s">
        <v>47</v>
      </c>
      <c r="D22" s="44"/>
      <c r="E22" s="49" t="s">
        <v>5</v>
      </c>
      <c r="F22" s="45"/>
    </row>
    <row r="23" spans="1:6" ht="24" customHeight="1">
      <c r="A23" s="42" t="s">
        <v>48</v>
      </c>
      <c r="B23" s="252"/>
      <c r="C23" s="43" t="s">
        <v>49</v>
      </c>
      <c r="D23" s="44"/>
      <c r="E23" s="49" t="s">
        <v>5</v>
      </c>
      <c r="F23" s="46"/>
    </row>
    <row r="24" spans="1:6" ht="24" customHeight="1">
      <c r="A24" s="42" t="s">
        <v>50</v>
      </c>
      <c r="B24" s="252"/>
      <c r="C24" s="43" t="s">
        <v>3</v>
      </c>
      <c r="D24" s="95" t="str">
        <f>IF(D22="","",D23/D22*100)</f>
        <v/>
      </c>
      <c r="E24" s="49" t="s">
        <v>7</v>
      </c>
      <c r="F24" s="46" t="str">
        <f>A23&amp;"/"&amp;A22&amp;"×100"</f>
        <v>C/B×100</v>
      </c>
    </row>
    <row r="25" spans="1:6" ht="24" customHeight="1">
      <c r="A25" s="42" t="s">
        <v>51</v>
      </c>
      <c r="B25" s="252"/>
      <c r="C25" s="43" t="s">
        <v>52</v>
      </c>
      <c r="D25" s="44"/>
      <c r="E25" s="49" t="s">
        <v>5</v>
      </c>
      <c r="F25" s="45"/>
    </row>
    <row r="26" spans="1:6" ht="24" customHeight="1">
      <c r="A26" s="42" t="s">
        <v>53</v>
      </c>
      <c r="B26" s="252"/>
      <c r="C26" s="43" t="s">
        <v>54</v>
      </c>
      <c r="D26" s="50" t="str">
        <f>IF(D25="","",D23-D25)</f>
        <v/>
      </c>
      <c r="E26" s="49" t="s">
        <v>5</v>
      </c>
      <c r="F26" s="45" t="s">
        <v>85</v>
      </c>
    </row>
    <row r="27" spans="1:6" ht="24" customHeight="1">
      <c r="A27" s="42" t="s">
        <v>55</v>
      </c>
      <c r="B27" s="252"/>
      <c r="C27" s="43" t="s">
        <v>8</v>
      </c>
      <c r="D27" s="47"/>
      <c r="E27" s="48" t="s">
        <v>56</v>
      </c>
      <c r="F27" s="49" t="s">
        <v>57</v>
      </c>
    </row>
    <row r="28" spans="1:6" ht="24" customHeight="1">
      <c r="A28" s="42" t="s">
        <v>58</v>
      </c>
      <c r="B28" s="252"/>
      <c r="C28" s="43" t="s">
        <v>4</v>
      </c>
      <c r="D28" s="50" t="str">
        <f>IF(D27="","",D23*D27)</f>
        <v/>
      </c>
      <c r="E28" s="49" t="s">
        <v>6</v>
      </c>
      <c r="F28" s="45" t="s">
        <v>59</v>
      </c>
    </row>
    <row r="29" spans="1:6" ht="24" customHeight="1">
      <c r="A29" s="42" t="s">
        <v>60</v>
      </c>
      <c r="B29" s="252"/>
      <c r="C29" s="43" t="s">
        <v>61</v>
      </c>
      <c r="D29" s="50" t="str">
        <f>IF(D27="","",D21+D25*D27)</f>
        <v/>
      </c>
      <c r="E29" s="49" t="s">
        <v>6</v>
      </c>
      <c r="F29" s="49" t="s">
        <v>62</v>
      </c>
    </row>
    <row r="30" spans="1:6" ht="24" customHeight="1" thickBot="1">
      <c r="A30" s="51" t="s">
        <v>63</v>
      </c>
      <c r="B30" s="253"/>
      <c r="C30" s="52" t="s">
        <v>64</v>
      </c>
      <c r="D30" s="53" t="str">
        <f>IF(D29="","",D28-D29)</f>
        <v/>
      </c>
      <c r="E30" s="54" t="s">
        <v>6</v>
      </c>
      <c r="F30" s="54" t="s">
        <v>86</v>
      </c>
    </row>
    <row r="31" spans="1:6" ht="24" customHeight="1" thickTop="1">
      <c r="A31" s="55" t="s">
        <v>92</v>
      </c>
      <c r="B31" s="254" t="s">
        <v>66</v>
      </c>
      <c r="C31" s="56" t="s">
        <v>67</v>
      </c>
      <c r="D31" s="57" t="str">
        <f>IF(D23="","",D23)</f>
        <v/>
      </c>
      <c r="E31" s="58" t="str">
        <f>E22</f>
        <v>円/年</v>
      </c>
      <c r="F31" s="59" t="s">
        <v>68</v>
      </c>
    </row>
    <row r="32" spans="1:6" ht="24" customHeight="1">
      <c r="A32" s="42" t="s">
        <v>65</v>
      </c>
      <c r="B32" s="254"/>
      <c r="C32" s="43" t="s">
        <v>70</v>
      </c>
      <c r="D32" s="47"/>
      <c r="E32" s="49" t="s">
        <v>6</v>
      </c>
      <c r="F32" s="48" t="s">
        <v>95</v>
      </c>
    </row>
    <row r="33" spans="1:6" ht="24" customHeight="1">
      <c r="A33" s="60" t="s">
        <v>69</v>
      </c>
      <c r="B33" s="254"/>
      <c r="C33" s="61" t="s">
        <v>72</v>
      </c>
      <c r="D33" s="62" t="str">
        <f>IF(D27="","",15-D27)</f>
        <v/>
      </c>
      <c r="E33" s="63" t="s">
        <v>56</v>
      </c>
      <c r="F33" s="64" t="s">
        <v>87</v>
      </c>
    </row>
    <row r="34" spans="1:6" ht="24" customHeight="1" thickBot="1">
      <c r="A34" s="51" t="s">
        <v>71</v>
      </c>
      <c r="B34" s="255"/>
      <c r="C34" s="65" t="s">
        <v>74</v>
      </c>
      <c r="D34" s="53" t="str">
        <f>IF(D33="","",D31*D33-D32)</f>
        <v/>
      </c>
      <c r="E34" s="66" t="s">
        <v>75</v>
      </c>
      <c r="F34" s="54" t="s">
        <v>93</v>
      </c>
    </row>
    <row r="35" spans="1:6" ht="24" customHeight="1" thickTop="1">
      <c r="A35" s="67" t="s">
        <v>73</v>
      </c>
      <c r="B35" s="256" t="s">
        <v>76</v>
      </c>
      <c r="C35" s="257"/>
      <c r="D35" s="68" t="str">
        <f>IF(D34="","",D30+D34)</f>
        <v/>
      </c>
      <c r="E35" s="69" t="s">
        <v>77</v>
      </c>
      <c r="F35" s="69" t="s">
        <v>94</v>
      </c>
    </row>
    <row r="36" spans="1:6" ht="24" customHeight="1">
      <c r="A36" s="120" t="s">
        <v>97</v>
      </c>
      <c r="B36" s="120"/>
      <c r="C36" s="120"/>
      <c r="D36" s="120"/>
      <c r="E36" s="120"/>
      <c r="F36" s="84"/>
    </row>
  </sheetData>
  <sheetProtection selectLockedCells="1"/>
  <mergeCells count="8">
    <mergeCell ref="E1:F1"/>
    <mergeCell ref="B31:B34"/>
    <mergeCell ref="B35:C35"/>
    <mergeCell ref="A3:F3"/>
    <mergeCell ref="B5:B14"/>
    <mergeCell ref="B15:B18"/>
    <mergeCell ref="B19:C19"/>
    <mergeCell ref="B21:B30"/>
  </mergeCells>
  <phoneticPr fontId="1"/>
  <dataValidations disablePrompts="1" count="1">
    <dataValidation allowBlank="1" showInputMessage="1" sqref="E1" xr:uid="{4ECC3FCD-351C-4515-9B17-BAB06E674B94}"/>
  </dataValidations>
  <printOptions horizontalCentered="1" verticalCentered="1"/>
  <pageMargins left="0.70866141732283472" right="0.51181102362204722" top="0.55118110236220474" bottom="0.55118110236220474" header="0.31496062992125984" footer="0.31496062992125984"/>
  <pageSetup paperSize="9"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1E6AC-6ED2-4E1F-9048-02E1AA97328F}">
  <sheetPr>
    <tabColor rgb="FFC00000"/>
    <pageSetUpPr fitToPage="1"/>
  </sheetPr>
  <dimension ref="A1:L39"/>
  <sheetViews>
    <sheetView showZeros="0" view="pageBreakPreview" zoomScale="85" zoomScaleNormal="85" zoomScaleSheetLayoutView="85" workbookViewId="0">
      <selection activeCell="M1" sqref="M1"/>
    </sheetView>
  </sheetViews>
  <sheetFormatPr defaultColWidth="9" defaultRowHeight="13.5"/>
  <cols>
    <col min="1" max="1" width="3.5" style="19" customWidth="1"/>
    <col min="2" max="2" width="22" style="19" customWidth="1"/>
    <col min="3" max="3" width="6.125" style="30" customWidth="1"/>
    <col min="4" max="4" width="12.625" style="19" customWidth="1"/>
    <col min="5" max="5" width="8.625" style="20" customWidth="1"/>
    <col min="6" max="6" width="14.875" style="19" customWidth="1"/>
    <col min="7" max="7" width="7.625" style="19" customWidth="1"/>
    <col min="8" max="8" width="14.875" style="19" customWidth="1"/>
    <col min="9" max="9" width="7.625" style="19" customWidth="1"/>
    <col min="10" max="11" width="14.875" style="19" customWidth="1"/>
    <col min="12" max="12" width="11.125" style="19" customWidth="1"/>
    <col min="13" max="16384" width="9" style="19"/>
  </cols>
  <sheetData>
    <row r="1" spans="1:12" ht="15" customHeight="1">
      <c r="E1" s="228" t="s">
        <v>132</v>
      </c>
      <c r="F1" s="228"/>
      <c r="G1" s="228"/>
      <c r="H1" s="228"/>
      <c r="I1" s="228"/>
      <c r="J1" s="23"/>
      <c r="K1" s="226" t="s">
        <v>162</v>
      </c>
      <c r="L1" s="227"/>
    </row>
    <row r="2" spans="1:12" ht="15" customHeight="1">
      <c r="A2" s="21" t="s">
        <v>39</v>
      </c>
      <c r="B2" s="21"/>
      <c r="E2" s="228"/>
      <c r="F2" s="228"/>
      <c r="G2" s="228"/>
      <c r="H2" s="228"/>
      <c r="I2" s="228"/>
      <c r="K2" s="85"/>
      <c r="L2" s="81" t="s">
        <v>105</v>
      </c>
    </row>
    <row r="3" spans="1:12" ht="15" customHeight="1">
      <c r="A3" s="21"/>
      <c r="B3" s="21"/>
      <c r="E3" s="130"/>
      <c r="F3" s="130"/>
      <c r="G3" s="130"/>
      <c r="H3" s="130"/>
      <c r="I3" s="130"/>
    </row>
    <row r="4" spans="1:12" ht="15" customHeight="1" thickBot="1">
      <c r="A4" s="104" t="s">
        <v>164</v>
      </c>
      <c r="B4" s="33"/>
      <c r="C4" s="34"/>
      <c r="D4" s="33"/>
      <c r="E4" s="35"/>
      <c r="F4" s="33"/>
      <c r="G4" s="33"/>
      <c r="H4" s="33"/>
      <c r="I4" s="33"/>
      <c r="J4" s="33"/>
      <c r="K4" s="33"/>
      <c r="L4" s="36" t="s">
        <v>26</v>
      </c>
    </row>
    <row r="5" spans="1:12" ht="15" customHeight="1">
      <c r="A5" s="229" t="s">
        <v>40</v>
      </c>
      <c r="B5" s="231"/>
      <c r="C5" s="238" t="s">
        <v>11</v>
      </c>
      <c r="D5" s="239"/>
      <c r="E5" s="240"/>
      <c r="F5" s="238" t="s">
        <v>24</v>
      </c>
      <c r="G5" s="240"/>
      <c r="H5" s="238" t="s">
        <v>25</v>
      </c>
      <c r="I5" s="240"/>
      <c r="J5" s="206" t="s">
        <v>28</v>
      </c>
      <c r="K5" s="206" t="s">
        <v>27</v>
      </c>
      <c r="L5" s="209" t="s">
        <v>42</v>
      </c>
    </row>
    <row r="6" spans="1:12" ht="15" customHeight="1">
      <c r="A6" s="232"/>
      <c r="B6" s="234"/>
      <c r="C6" s="241"/>
      <c r="D6" s="242"/>
      <c r="E6" s="243"/>
      <c r="F6" s="214"/>
      <c r="G6" s="215"/>
      <c r="H6" s="214"/>
      <c r="I6" s="215"/>
      <c r="J6" s="207"/>
      <c r="K6" s="207"/>
      <c r="L6" s="210"/>
    </row>
    <row r="7" spans="1:12" ht="15" customHeight="1">
      <c r="A7" s="232"/>
      <c r="B7" s="234"/>
      <c r="C7" s="241"/>
      <c r="D7" s="242"/>
      <c r="E7" s="243"/>
      <c r="F7" s="212"/>
      <c r="G7" s="213"/>
      <c r="H7" s="212"/>
      <c r="I7" s="213"/>
      <c r="J7" s="207"/>
      <c r="K7" s="207"/>
      <c r="L7" s="210"/>
    </row>
    <row r="8" spans="1:12" ht="15" customHeight="1">
      <c r="A8" s="232"/>
      <c r="B8" s="234"/>
      <c r="C8" s="214"/>
      <c r="D8" s="244"/>
      <c r="E8" s="215"/>
      <c r="F8" s="214" t="s">
        <v>83</v>
      </c>
      <c r="G8" s="215"/>
      <c r="H8" s="214" t="s">
        <v>88</v>
      </c>
      <c r="I8" s="215"/>
      <c r="J8" s="208"/>
      <c r="K8" s="208"/>
      <c r="L8" s="211"/>
    </row>
    <row r="9" spans="1:12" ht="15" customHeight="1">
      <c r="A9" s="232"/>
      <c r="B9" s="234"/>
      <c r="C9" s="245" t="s">
        <v>15</v>
      </c>
      <c r="D9" s="247" t="s">
        <v>16</v>
      </c>
      <c r="E9" s="248"/>
      <c r="F9" s="131" t="s">
        <v>17</v>
      </c>
      <c r="G9" s="131" t="s">
        <v>19</v>
      </c>
      <c r="H9" s="131" t="s">
        <v>17</v>
      </c>
      <c r="I9" s="131" t="s">
        <v>19</v>
      </c>
      <c r="J9" s="131" t="s">
        <v>12</v>
      </c>
      <c r="K9" s="131" t="s">
        <v>13</v>
      </c>
      <c r="L9" s="92" t="s">
        <v>14</v>
      </c>
    </row>
    <row r="10" spans="1:12" ht="15" customHeight="1" thickBot="1">
      <c r="A10" s="235"/>
      <c r="B10" s="237"/>
      <c r="C10" s="246"/>
      <c r="D10" s="249"/>
      <c r="E10" s="250"/>
      <c r="F10" s="132" t="s">
        <v>18</v>
      </c>
      <c r="G10" s="132" t="s">
        <v>10</v>
      </c>
      <c r="H10" s="132" t="s">
        <v>20</v>
      </c>
      <c r="I10" s="132" t="s">
        <v>10</v>
      </c>
      <c r="J10" s="22" t="s">
        <v>29</v>
      </c>
      <c r="K10" s="22" t="s">
        <v>9</v>
      </c>
      <c r="L10" s="93" t="s">
        <v>30</v>
      </c>
    </row>
    <row r="11" spans="1:12" ht="15" customHeight="1" thickTop="1">
      <c r="A11" s="170"/>
      <c r="B11" s="143"/>
      <c r="C11" s="144"/>
      <c r="D11" s="145"/>
      <c r="E11" s="144"/>
      <c r="F11" s="145"/>
      <c r="G11" s="146">
        <f t="shared" ref="G11:G19" si="0">ROUND(IF(F11=0,0,F11/F$7*100),2)</f>
        <v>0</v>
      </c>
      <c r="H11" s="145"/>
      <c r="I11" s="146">
        <f t="shared" ref="I11:I19" si="1">ROUND(IF(H11=0,0,H11/H$7*100),2)</f>
        <v>0</v>
      </c>
      <c r="J11" s="145"/>
      <c r="K11" s="147"/>
      <c r="L11" s="148">
        <f>ROUND(IF(J11=0,0,K11/J11),1)</f>
        <v>0</v>
      </c>
    </row>
    <row r="12" spans="1:12" ht="15" customHeight="1">
      <c r="A12" s="171"/>
      <c r="B12" s="150"/>
      <c r="C12" s="151"/>
      <c r="D12" s="152"/>
      <c r="E12" s="151"/>
      <c r="F12" s="152"/>
      <c r="G12" s="153">
        <f t="shared" si="0"/>
        <v>0</v>
      </c>
      <c r="H12" s="152"/>
      <c r="I12" s="153">
        <f t="shared" si="1"/>
        <v>0</v>
      </c>
      <c r="J12" s="152"/>
      <c r="K12" s="154"/>
      <c r="L12" s="155">
        <f t="shared" ref="L12:L19" si="2">ROUND(IF(J12=0,0,K12/J12),1)</f>
        <v>0</v>
      </c>
    </row>
    <row r="13" spans="1:12" ht="15" customHeight="1">
      <c r="A13" s="171"/>
      <c r="B13" s="150"/>
      <c r="C13" s="151"/>
      <c r="D13" s="152"/>
      <c r="E13" s="151"/>
      <c r="F13" s="152"/>
      <c r="G13" s="153">
        <f t="shared" si="0"/>
        <v>0</v>
      </c>
      <c r="H13" s="152"/>
      <c r="I13" s="153">
        <f t="shared" si="1"/>
        <v>0</v>
      </c>
      <c r="J13" s="152"/>
      <c r="K13" s="154"/>
      <c r="L13" s="155">
        <f t="shared" si="2"/>
        <v>0</v>
      </c>
    </row>
    <row r="14" spans="1:12" ht="15" customHeight="1">
      <c r="A14" s="171"/>
      <c r="B14" s="150"/>
      <c r="C14" s="151"/>
      <c r="D14" s="152"/>
      <c r="E14" s="151"/>
      <c r="F14" s="152"/>
      <c r="G14" s="153">
        <f t="shared" si="0"/>
        <v>0</v>
      </c>
      <c r="H14" s="152"/>
      <c r="I14" s="153">
        <f t="shared" si="1"/>
        <v>0</v>
      </c>
      <c r="J14" s="152"/>
      <c r="K14" s="154"/>
      <c r="L14" s="155">
        <f t="shared" si="2"/>
        <v>0</v>
      </c>
    </row>
    <row r="15" spans="1:12" ht="15" customHeight="1">
      <c r="A15" s="171"/>
      <c r="B15" s="150"/>
      <c r="C15" s="151"/>
      <c r="D15" s="152"/>
      <c r="E15" s="151"/>
      <c r="F15" s="152"/>
      <c r="G15" s="153">
        <f t="shared" si="0"/>
        <v>0</v>
      </c>
      <c r="H15" s="152"/>
      <c r="I15" s="153">
        <f t="shared" si="1"/>
        <v>0</v>
      </c>
      <c r="J15" s="152"/>
      <c r="K15" s="154"/>
      <c r="L15" s="155">
        <f t="shared" si="2"/>
        <v>0</v>
      </c>
    </row>
    <row r="16" spans="1:12" ht="15" customHeight="1">
      <c r="A16" s="171"/>
      <c r="B16" s="150"/>
      <c r="C16" s="151"/>
      <c r="D16" s="152"/>
      <c r="E16" s="151"/>
      <c r="F16" s="152"/>
      <c r="G16" s="153">
        <f t="shared" si="0"/>
        <v>0</v>
      </c>
      <c r="H16" s="152"/>
      <c r="I16" s="153">
        <f t="shared" si="1"/>
        <v>0</v>
      </c>
      <c r="J16" s="152"/>
      <c r="K16" s="154"/>
      <c r="L16" s="155">
        <f t="shared" si="2"/>
        <v>0</v>
      </c>
    </row>
    <row r="17" spans="1:12" ht="15" customHeight="1">
      <c r="A17" s="171"/>
      <c r="B17" s="150"/>
      <c r="C17" s="151"/>
      <c r="D17" s="152"/>
      <c r="E17" s="151"/>
      <c r="F17" s="152"/>
      <c r="G17" s="153">
        <f t="shared" si="0"/>
        <v>0</v>
      </c>
      <c r="H17" s="152"/>
      <c r="I17" s="153">
        <f t="shared" si="1"/>
        <v>0</v>
      </c>
      <c r="J17" s="152"/>
      <c r="K17" s="154"/>
      <c r="L17" s="155">
        <f t="shared" si="2"/>
        <v>0</v>
      </c>
    </row>
    <row r="18" spans="1:12" ht="15" customHeight="1" thickBot="1">
      <c r="A18" s="172"/>
      <c r="B18" s="173"/>
      <c r="C18" s="174"/>
      <c r="D18" s="175"/>
      <c r="E18" s="174"/>
      <c r="F18" s="175"/>
      <c r="G18" s="176">
        <f t="shared" si="0"/>
        <v>0</v>
      </c>
      <c r="H18" s="175"/>
      <c r="I18" s="176">
        <f t="shared" si="1"/>
        <v>0</v>
      </c>
      <c r="J18" s="175"/>
      <c r="K18" s="177"/>
      <c r="L18" s="178">
        <f t="shared" si="2"/>
        <v>0</v>
      </c>
    </row>
    <row r="19" spans="1:12" ht="15" customHeight="1" thickTop="1" thickBot="1">
      <c r="A19" s="202" t="s">
        <v>21</v>
      </c>
      <c r="B19" s="204"/>
      <c r="C19" s="86" t="s">
        <v>22</v>
      </c>
      <c r="D19" s="129" t="s">
        <v>22</v>
      </c>
      <c r="E19" s="86"/>
      <c r="F19" s="89">
        <f>SUM(F11:F18)</f>
        <v>0</v>
      </c>
      <c r="G19" s="91">
        <f t="shared" si="0"/>
        <v>0</v>
      </c>
      <c r="H19" s="89">
        <f>SUM(H11:H18)</f>
        <v>0</v>
      </c>
      <c r="I19" s="91">
        <f t="shared" si="1"/>
        <v>0</v>
      </c>
      <c r="J19" s="89">
        <f>SUM(J11:J18)</f>
        <v>0</v>
      </c>
      <c r="K19" s="87">
        <f>SUM(K11:K18)</f>
        <v>0</v>
      </c>
      <c r="L19" s="88">
        <f t="shared" si="2"/>
        <v>0</v>
      </c>
    </row>
    <row r="20" spans="1:12" ht="15" customHeight="1">
      <c r="A20" s="133"/>
      <c r="B20" s="133"/>
      <c r="C20" s="31"/>
      <c r="D20" s="133"/>
      <c r="E20" s="133"/>
      <c r="F20" s="26"/>
      <c r="G20" s="27"/>
      <c r="H20" s="26"/>
      <c r="I20" s="27"/>
      <c r="J20" s="26"/>
      <c r="K20" s="26"/>
      <c r="L20" s="28"/>
    </row>
    <row r="21" spans="1:12" ht="15" customHeight="1" thickBot="1">
      <c r="A21" s="260" t="s">
        <v>175</v>
      </c>
      <c r="B21" s="260"/>
      <c r="C21" s="260"/>
      <c r="D21" s="260"/>
      <c r="F21" s="33"/>
      <c r="G21" s="33"/>
      <c r="H21" s="33"/>
      <c r="I21" s="33"/>
      <c r="J21" s="33"/>
      <c r="K21" s="33"/>
      <c r="L21" s="36" t="s">
        <v>26</v>
      </c>
    </row>
    <row r="22" spans="1:12" ht="15" customHeight="1">
      <c r="A22" s="229" t="s">
        <v>40</v>
      </c>
      <c r="B22" s="231"/>
      <c r="C22" s="238" t="s">
        <v>11</v>
      </c>
      <c r="D22" s="239"/>
      <c r="E22" s="240"/>
      <c r="F22" s="238" t="s">
        <v>24</v>
      </c>
      <c r="G22" s="240"/>
      <c r="H22" s="238" t="s">
        <v>25</v>
      </c>
      <c r="I22" s="240"/>
      <c r="J22" s="206" t="s">
        <v>28</v>
      </c>
      <c r="K22" s="206" t="s">
        <v>27</v>
      </c>
      <c r="L22" s="209" t="s">
        <v>42</v>
      </c>
    </row>
    <row r="23" spans="1:12" ht="15" customHeight="1">
      <c r="A23" s="232"/>
      <c r="B23" s="234"/>
      <c r="C23" s="241"/>
      <c r="D23" s="242"/>
      <c r="E23" s="243"/>
      <c r="F23" s="214"/>
      <c r="G23" s="215"/>
      <c r="H23" s="214"/>
      <c r="I23" s="215"/>
      <c r="J23" s="207"/>
      <c r="K23" s="207"/>
      <c r="L23" s="210"/>
    </row>
    <row r="24" spans="1:12" ht="15" customHeight="1">
      <c r="A24" s="232"/>
      <c r="B24" s="234"/>
      <c r="C24" s="241"/>
      <c r="D24" s="242"/>
      <c r="E24" s="243"/>
      <c r="F24" s="258"/>
      <c r="G24" s="259"/>
      <c r="H24" s="258"/>
      <c r="I24" s="259"/>
      <c r="J24" s="207"/>
      <c r="K24" s="207"/>
      <c r="L24" s="210"/>
    </row>
    <row r="25" spans="1:12" ht="15" customHeight="1">
      <c r="A25" s="232"/>
      <c r="B25" s="234"/>
      <c r="C25" s="214"/>
      <c r="D25" s="244"/>
      <c r="E25" s="215"/>
      <c r="F25" s="214" t="s">
        <v>83</v>
      </c>
      <c r="G25" s="215"/>
      <c r="H25" s="214" t="s">
        <v>88</v>
      </c>
      <c r="I25" s="215"/>
      <c r="J25" s="208"/>
      <c r="K25" s="208"/>
      <c r="L25" s="211"/>
    </row>
    <row r="26" spans="1:12" ht="15" customHeight="1">
      <c r="A26" s="232"/>
      <c r="B26" s="234"/>
      <c r="C26" s="245" t="s">
        <v>15</v>
      </c>
      <c r="D26" s="247" t="s">
        <v>16</v>
      </c>
      <c r="E26" s="248"/>
      <c r="F26" s="131" t="s">
        <v>17</v>
      </c>
      <c r="G26" s="131" t="s">
        <v>19</v>
      </c>
      <c r="H26" s="131" t="s">
        <v>17</v>
      </c>
      <c r="I26" s="131" t="s">
        <v>19</v>
      </c>
      <c r="J26" s="131" t="s">
        <v>12</v>
      </c>
      <c r="K26" s="131" t="s">
        <v>13</v>
      </c>
      <c r="L26" s="92" t="s">
        <v>14</v>
      </c>
    </row>
    <row r="27" spans="1:12" ht="15" customHeight="1" thickBot="1">
      <c r="A27" s="235"/>
      <c r="B27" s="237"/>
      <c r="C27" s="246"/>
      <c r="D27" s="249"/>
      <c r="E27" s="250"/>
      <c r="F27" s="132" t="s">
        <v>18</v>
      </c>
      <c r="G27" s="132" t="s">
        <v>10</v>
      </c>
      <c r="H27" s="132" t="s">
        <v>20</v>
      </c>
      <c r="I27" s="132" t="s">
        <v>10</v>
      </c>
      <c r="J27" s="22" t="s">
        <v>29</v>
      </c>
      <c r="K27" s="22" t="s">
        <v>9</v>
      </c>
      <c r="L27" s="93" t="s">
        <v>30</v>
      </c>
    </row>
    <row r="28" spans="1:12" ht="15" customHeight="1" thickTop="1">
      <c r="A28" s="170"/>
      <c r="B28" s="143"/>
      <c r="C28" s="144"/>
      <c r="D28" s="145"/>
      <c r="E28" s="144"/>
      <c r="F28" s="145"/>
      <c r="G28" s="146">
        <f t="shared" ref="G28:G36" si="3">ROUND(IF(F28=0,0,F28/F$7*100),2)</f>
        <v>0</v>
      </c>
      <c r="H28" s="145"/>
      <c r="I28" s="146">
        <f t="shared" ref="I28:I36" si="4">ROUND(IF(H28=0,0,H28/H$7*100),2)</f>
        <v>0</v>
      </c>
      <c r="J28" s="145"/>
      <c r="K28" s="147"/>
      <c r="L28" s="148">
        <f>ROUND(IF(J28=0,0,K28/J28),1)</f>
        <v>0</v>
      </c>
    </row>
    <row r="29" spans="1:12" ht="15" customHeight="1">
      <c r="A29" s="171"/>
      <c r="B29" s="150"/>
      <c r="C29" s="151"/>
      <c r="D29" s="152"/>
      <c r="E29" s="151"/>
      <c r="F29" s="152"/>
      <c r="G29" s="153">
        <f t="shared" si="3"/>
        <v>0</v>
      </c>
      <c r="H29" s="152"/>
      <c r="I29" s="153">
        <f t="shared" si="4"/>
        <v>0</v>
      </c>
      <c r="J29" s="152"/>
      <c r="K29" s="154"/>
      <c r="L29" s="155">
        <f t="shared" ref="L29:L36" si="5">ROUND(IF(J29=0,0,K29/J29),1)</f>
        <v>0</v>
      </c>
    </row>
    <row r="30" spans="1:12" ht="15" customHeight="1">
      <c r="A30" s="171"/>
      <c r="B30" s="150"/>
      <c r="C30" s="151"/>
      <c r="D30" s="152"/>
      <c r="E30" s="151"/>
      <c r="F30" s="152"/>
      <c r="G30" s="153">
        <f t="shared" si="3"/>
        <v>0</v>
      </c>
      <c r="H30" s="152"/>
      <c r="I30" s="153">
        <f t="shared" si="4"/>
        <v>0</v>
      </c>
      <c r="J30" s="152"/>
      <c r="K30" s="154"/>
      <c r="L30" s="155">
        <f t="shared" si="5"/>
        <v>0</v>
      </c>
    </row>
    <row r="31" spans="1:12" ht="15" customHeight="1">
      <c r="A31" s="171"/>
      <c r="B31" s="150"/>
      <c r="C31" s="151"/>
      <c r="D31" s="152"/>
      <c r="E31" s="151"/>
      <c r="F31" s="152"/>
      <c r="G31" s="153">
        <f t="shared" si="3"/>
        <v>0</v>
      </c>
      <c r="H31" s="152"/>
      <c r="I31" s="153">
        <f t="shared" si="4"/>
        <v>0</v>
      </c>
      <c r="J31" s="152"/>
      <c r="K31" s="154"/>
      <c r="L31" s="155">
        <f t="shared" si="5"/>
        <v>0</v>
      </c>
    </row>
    <row r="32" spans="1:12" ht="15" customHeight="1">
      <c r="A32" s="171"/>
      <c r="B32" s="150"/>
      <c r="C32" s="151"/>
      <c r="D32" s="152"/>
      <c r="E32" s="151"/>
      <c r="F32" s="152"/>
      <c r="G32" s="153">
        <f t="shared" si="3"/>
        <v>0</v>
      </c>
      <c r="H32" s="152"/>
      <c r="I32" s="153">
        <f t="shared" si="4"/>
        <v>0</v>
      </c>
      <c r="J32" s="152"/>
      <c r="K32" s="154"/>
      <c r="L32" s="155">
        <f t="shared" si="5"/>
        <v>0</v>
      </c>
    </row>
    <row r="33" spans="1:12" ht="15" customHeight="1">
      <c r="A33" s="171"/>
      <c r="B33" s="150"/>
      <c r="C33" s="151"/>
      <c r="D33" s="152"/>
      <c r="E33" s="151"/>
      <c r="F33" s="152"/>
      <c r="G33" s="153">
        <f t="shared" si="3"/>
        <v>0</v>
      </c>
      <c r="H33" s="152"/>
      <c r="I33" s="153">
        <f t="shared" si="4"/>
        <v>0</v>
      </c>
      <c r="J33" s="152"/>
      <c r="K33" s="154"/>
      <c r="L33" s="155">
        <f t="shared" si="5"/>
        <v>0</v>
      </c>
    </row>
    <row r="34" spans="1:12" ht="15" customHeight="1">
      <c r="A34" s="171"/>
      <c r="B34" s="150"/>
      <c r="C34" s="151"/>
      <c r="D34" s="152"/>
      <c r="E34" s="151"/>
      <c r="F34" s="152"/>
      <c r="G34" s="153">
        <f t="shared" si="3"/>
        <v>0</v>
      </c>
      <c r="H34" s="152"/>
      <c r="I34" s="153">
        <f t="shared" si="4"/>
        <v>0</v>
      </c>
      <c r="J34" s="152"/>
      <c r="K34" s="154"/>
      <c r="L34" s="155">
        <f t="shared" si="5"/>
        <v>0</v>
      </c>
    </row>
    <row r="35" spans="1:12" ht="15" customHeight="1" thickBot="1">
      <c r="A35" s="172"/>
      <c r="B35" s="173"/>
      <c r="C35" s="174"/>
      <c r="D35" s="175"/>
      <c r="E35" s="174"/>
      <c r="F35" s="175"/>
      <c r="G35" s="176">
        <f t="shared" si="3"/>
        <v>0</v>
      </c>
      <c r="H35" s="175"/>
      <c r="I35" s="176">
        <f t="shared" si="4"/>
        <v>0</v>
      </c>
      <c r="J35" s="175"/>
      <c r="K35" s="177"/>
      <c r="L35" s="178">
        <f t="shared" si="5"/>
        <v>0</v>
      </c>
    </row>
    <row r="36" spans="1:12" ht="15" customHeight="1" thickTop="1" thickBot="1">
      <c r="A36" s="202" t="s">
        <v>21</v>
      </c>
      <c r="B36" s="204"/>
      <c r="C36" s="86" t="s">
        <v>22</v>
      </c>
      <c r="D36" s="129" t="s">
        <v>22</v>
      </c>
      <c r="E36" s="86"/>
      <c r="F36" s="89">
        <f>SUM(F28:F35)</f>
        <v>0</v>
      </c>
      <c r="G36" s="91">
        <f t="shared" si="3"/>
        <v>0</v>
      </c>
      <c r="H36" s="89">
        <f>SUM(H28:H35)</f>
        <v>0</v>
      </c>
      <c r="I36" s="91">
        <f t="shared" si="4"/>
        <v>0</v>
      </c>
      <c r="J36" s="89">
        <f>SUM(J28:J35)</f>
        <v>0</v>
      </c>
      <c r="K36" s="87">
        <f>SUM(K28:K35)</f>
        <v>0</v>
      </c>
      <c r="L36" s="88">
        <f t="shared" si="5"/>
        <v>0</v>
      </c>
    </row>
    <row r="37" spans="1:12" ht="15" customHeight="1">
      <c r="A37" s="205" t="s">
        <v>23</v>
      </c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</row>
    <row r="38" spans="1:12" s="29" customFormat="1" ht="15" customHeight="1">
      <c r="A38" s="32"/>
      <c r="B38" s="33"/>
      <c r="C38" s="34"/>
      <c r="D38" s="33"/>
      <c r="E38" s="35"/>
      <c r="F38" s="33"/>
      <c r="G38" s="33"/>
      <c r="H38" s="33"/>
      <c r="I38" s="33"/>
      <c r="J38" s="33"/>
      <c r="K38" s="33"/>
      <c r="L38" s="36"/>
    </row>
    <row r="39" spans="1:12" ht="15" customHeight="1">
      <c r="A39" s="23" t="s">
        <v>97</v>
      </c>
      <c r="B39" s="23"/>
      <c r="D39" s="23"/>
      <c r="E39" s="23"/>
      <c r="F39" s="23"/>
    </row>
  </sheetData>
  <mergeCells count="32">
    <mergeCell ref="A19:B19"/>
    <mergeCell ref="E1:I2"/>
    <mergeCell ref="K1:L1"/>
    <mergeCell ref="A5:B10"/>
    <mergeCell ref="C5:E8"/>
    <mergeCell ref="F5:G6"/>
    <mergeCell ref="H5:I6"/>
    <mergeCell ref="J5:J8"/>
    <mergeCell ref="K5:K8"/>
    <mergeCell ref="L5:L8"/>
    <mergeCell ref="F7:G7"/>
    <mergeCell ref="H7:I7"/>
    <mergeCell ref="F8:G8"/>
    <mergeCell ref="H8:I8"/>
    <mergeCell ref="C9:C10"/>
    <mergeCell ref="D9:E10"/>
    <mergeCell ref="A21:D21"/>
    <mergeCell ref="A36:B36"/>
    <mergeCell ref="A37:L37"/>
    <mergeCell ref="K22:K25"/>
    <mergeCell ref="L22:L25"/>
    <mergeCell ref="F24:G24"/>
    <mergeCell ref="H24:I24"/>
    <mergeCell ref="F25:G25"/>
    <mergeCell ref="H25:I25"/>
    <mergeCell ref="J22:J25"/>
    <mergeCell ref="A22:B27"/>
    <mergeCell ref="C22:E25"/>
    <mergeCell ref="F22:G23"/>
    <mergeCell ref="H22:I23"/>
    <mergeCell ref="C26:C27"/>
    <mergeCell ref="D26:E27"/>
  </mergeCells>
  <phoneticPr fontId="1"/>
  <dataValidations count="4">
    <dataValidation allowBlank="1" showInputMessage="1" sqref="K1" xr:uid="{07832A16-5D9C-4011-ADED-B0F969DD6773}"/>
    <dataValidation type="list" allowBlank="1" showInputMessage="1" sqref="E28:E35 E11:E18" xr:uid="{1A25A48D-CDE6-44AA-BBDA-BE231E877508}">
      <formula1>"kWh／年,㎥／年"</formula1>
    </dataValidation>
    <dataValidation type="list" allowBlank="1" showInputMessage="1" sqref="C28:C35 C11:C18" xr:uid="{C4A0715B-9043-4096-B46D-E1022D0461CC}">
      <formula1>"電気,ガス,水道"</formula1>
    </dataValidation>
    <dataValidation type="list" allowBlank="1" showInputMessage="1" sqref="A21" xr:uid="{AA7DD9EC-B976-4C4F-A1AA-F78CF4A09576}">
      <formula1>"補助金有り（脱炭素ビルリノベ事業）,補助金有り（脱炭素化推進事業債）"</formula1>
    </dataValidation>
  </dataValidations>
  <printOptions horizontalCentered="1"/>
  <pageMargins left="0.19685039370078741" right="0.19685039370078741" top="0.94488188976377963" bottom="0.15748031496062992" header="0.31496062992125984" footer="0.31496062992125984"/>
  <pageSetup paperSize="9" scale="96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B00E2-E458-4DB3-AA7F-6F7B434BBA2F}">
  <sheetPr>
    <tabColor rgb="FF7030A0"/>
  </sheetPr>
  <dimension ref="A1:G27"/>
  <sheetViews>
    <sheetView view="pageBreakPreview" zoomScale="85" zoomScaleNormal="100" zoomScaleSheetLayoutView="85" workbookViewId="0">
      <selection activeCell="H1" sqref="H1"/>
    </sheetView>
  </sheetViews>
  <sheetFormatPr defaultColWidth="9" defaultRowHeight="30" customHeight="1"/>
  <cols>
    <col min="1" max="1" width="9" style="80" customWidth="1"/>
    <col min="2" max="2" width="5.75" style="80" customWidth="1"/>
    <col min="3" max="3" width="24" style="80" customWidth="1"/>
    <col min="4" max="4" width="21.625" style="118" customWidth="1"/>
    <col min="5" max="5" width="8.75" style="117" customWidth="1"/>
    <col min="6" max="6" width="9.875" style="80" customWidth="1"/>
    <col min="7" max="16384" width="9" style="80"/>
  </cols>
  <sheetData>
    <row r="1" spans="1:7" ht="24" customHeight="1">
      <c r="D1" s="37"/>
      <c r="E1" s="226" t="s">
        <v>162</v>
      </c>
      <c r="F1" s="262"/>
      <c r="G1" s="227"/>
    </row>
    <row r="2" spans="1:7" ht="24" customHeight="1">
      <c r="D2" s="80"/>
      <c r="E2" s="80"/>
      <c r="F2" s="104"/>
      <c r="G2" s="81" t="s">
        <v>105</v>
      </c>
    </row>
    <row r="3" spans="1:7" ht="30" customHeight="1">
      <c r="B3" s="261" t="s">
        <v>170</v>
      </c>
      <c r="C3" s="261"/>
      <c r="D3" s="261"/>
      <c r="E3" s="261"/>
      <c r="F3" s="261"/>
    </row>
    <row r="4" spans="1:7" ht="30" customHeight="1">
      <c r="B4" s="80" t="s">
        <v>82</v>
      </c>
      <c r="D4" s="80"/>
      <c r="E4" s="80"/>
    </row>
    <row r="5" spans="1:7" ht="30" customHeight="1">
      <c r="B5" s="105" t="s">
        <v>106</v>
      </c>
      <c r="C5" s="106" t="s">
        <v>107</v>
      </c>
      <c r="D5" s="107"/>
      <c r="E5" s="108" t="s">
        <v>5</v>
      </c>
      <c r="F5" s="108"/>
    </row>
    <row r="6" spans="1:7" ht="30" customHeight="1">
      <c r="B6" s="105" t="s">
        <v>108</v>
      </c>
      <c r="C6" s="106" t="s">
        <v>109</v>
      </c>
      <c r="D6" s="107"/>
      <c r="E6" s="108" t="s">
        <v>5</v>
      </c>
      <c r="F6" s="108"/>
    </row>
    <row r="7" spans="1:7" ht="30" customHeight="1">
      <c r="B7" s="105" t="s">
        <v>110</v>
      </c>
      <c r="C7" s="106" t="s">
        <v>3</v>
      </c>
      <c r="D7" s="109" t="str">
        <f>IF(D5="","",D6/D5*100)</f>
        <v/>
      </c>
      <c r="E7" s="108" t="s">
        <v>7</v>
      </c>
      <c r="F7" s="110" t="s">
        <v>111</v>
      </c>
    </row>
    <row r="8" spans="1:7" ht="30" customHeight="1">
      <c r="B8" s="105" t="s">
        <v>112</v>
      </c>
      <c r="C8" s="106" t="s">
        <v>113</v>
      </c>
      <c r="D8" s="107"/>
      <c r="E8" s="108" t="s">
        <v>5</v>
      </c>
      <c r="F8" s="108"/>
    </row>
    <row r="9" spans="1:7" ht="30" customHeight="1">
      <c r="B9" s="105" t="s">
        <v>114</v>
      </c>
      <c r="C9" s="106" t="s">
        <v>115</v>
      </c>
      <c r="D9" s="111" t="str">
        <f>IF(D6="","",D6-D8)</f>
        <v/>
      </c>
      <c r="E9" s="108" t="s">
        <v>5</v>
      </c>
      <c r="F9" s="108" t="s">
        <v>116</v>
      </c>
    </row>
    <row r="10" spans="1:7" ht="30" customHeight="1">
      <c r="B10" s="105" t="s">
        <v>117</v>
      </c>
      <c r="C10" s="106" t="s">
        <v>8</v>
      </c>
      <c r="D10" s="107"/>
      <c r="E10" s="108" t="s">
        <v>118</v>
      </c>
      <c r="F10" s="108" t="s">
        <v>119</v>
      </c>
    </row>
    <row r="11" spans="1:7" ht="30" customHeight="1">
      <c r="B11" s="105" t="s">
        <v>120</v>
      </c>
      <c r="C11" s="106" t="s">
        <v>121</v>
      </c>
      <c r="D11" s="111" t="str">
        <f>IF(D6="","",D5*D10)</f>
        <v/>
      </c>
      <c r="E11" s="108" t="s">
        <v>6</v>
      </c>
      <c r="F11" s="108" t="s">
        <v>122</v>
      </c>
    </row>
    <row r="12" spans="1:7" ht="30" customHeight="1">
      <c r="B12" s="105" t="s">
        <v>123</v>
      </c>
      <c r="C12" s="106" t="s">
        <v>4</v>
      </c>
      <c r="D12" s="111" t="str">
        <f>IF(D6="","",D6*D10)</f>
        <v/>
      </c>
      <c r="E12" s="108" t="s">
        <v>6</v>
      </c>
      <c r="F12" s="108" t="s">
        <v>124</v>
      </c>
    </row>
    <row r="13" spans="1:7" ht="30" customHeight="1">
      <c r="B13" s="105" t="s">
        <v>125</v>
      </c>
      <c r="C13" s="106" t="s">
        <v>126</v>
      </c>
      <c r="D13" s="111" t="str">
        <f>IF(D6="","",D8*D10)</f>
        <v/>
      </c>
      <c r="E13" s="108" t="s">
        <v>6</v>
      </c>
      <c r="F13" s="108" t="s">
        <v>127</v>
      </c>
    </row>
    <row r="14" spans="1:7" ht="30" customHeight="1">
      <c r="A14" s="112"/>
      <c r="B14" s="105" t="s">
        <v>128</v>
      </c>
      <c r="C14" s="106" t="s">
        <v>129</v>
      </c>
      <c r="D14" s="111" t="str">
        <f>IFERROR(D9*D10,"")</f>
        <v/>
      </c>
      <c r="E14" s="113" t="s">
        <v>6</v>
      </c>
      <c r="F14" s="108" t="s">
        <v>130</v>
      </c>
      <c r="G14" s="112"/>
    </row>
    <row r="15" spans="1:7" ht="17.45" customHeight="1">
      <c r="A15" s="112"/>
      <c r="B15" s="112"/>
      <c r="C15" s="112"/>
      <c r="D15" s="114"/>
      <c r="E15" s="115"/>
      <c r="F15" s="112"/>
      <c r="G15" s="112"/>
    </row>
    <row r="16" spans="1:7" ht="30" customHeight="1">
      <c r="B16" s="80" t="s">
        <v>81</v>
      </c>
      <c r="D16" s="116"/>
      <c r="G16" s="112"/>
    </row>
    <row r="17" spans="1:7" ht="30" customHeight="1">
      <c r="B17" s="105" t="s">
        <v>106</v>
      </c>
      <c r="C17" s="106" t="s">
        <v>107</v>
      </c>
      <c r="D17" s="107"/>
      <c r="E17" s="108" t="s">
        <v>5</v>
      </c>
      <c r="F17" s="108"/>
      <c r="G17" s="112"/>
    </row>
    <row r="18" spans="1:7" ht="30" customHeight="1">
      <c r="B18" s="105" t="s">
        <v>108</v>
      </c>
      <c r="C18" s="106" t="s">
        <v>109</v>
      </c>
      <c r="D18" s="107"/>
      <c r="E18" s="108" t="s">
        <v>5</v>
      </c>
      <c r="F18" s="108"/>
      <c r="G18" s="112"/>
    </row>
    <row r="19" spans="1:7" ht="30" customHeight="1">
      <c r="B19" s="105" t="s">
        <v>110</v>
      </c>
      <c r="C19" s="106" t="s">
        <v>3</v>
      </c>
      <c r="D19" s="109" t="str">
        <f>IF(D17="","",D18/D17*100)</f>
        <v/>
      </c>
      <c r="E19" s="108" t="s">
        <v>7</v>
      </c>
      <c r="F19" s="110" t="s">
        <v>111</v>
      </c>
      <c r="G19" s="112"/>
    </row>
    <row r="20" spans="1:7" ht="30" customHeight="1">
      <c r="B20" s="105" t="s">
        <v>112</v>
      </c>
      <c r="C20" s="106" t="s">
        <v>113</v>
      </c>
      <c r="D20" s="107"/>
      <c r="E20" s="108" t="s">
        <v>5</v>
      </c>
      <c r="F20" s="108"/>
      <c r="G20" s="112"/>
    </row>
    <row r="21" spans="1:7" ht="30" customHeight="1">
      <c r="B21" s="105" t="s">
        <v>114</v>
      </c>
      <c r="C21" s="106" t="s">
        <v>115</v>
      </c>
      <c r="D21" s="111" t="str">
        <f>IF(D18="","",D18-D20)</f>
        <v/>
      </c>
      <c r="E21" s="108" t="s">
        <v>5</v>
      </c>
      <c r="F21" s="108" t="s">
        <v>116</v>
      </c>
      <c r="G21" s="112"/>
    </row>
    <row r="22" spans="1:7" ht="30" customHeight="1">
      <c r="B22" s="105" t="s">
        <v>117</v>
      </c>
      <c r="C22" s="106" t="s">
        <v>8</v>
      </c>
      <c r="D22" s="107"/>
      <c r="E22" s="108" t="s">
        <v>118</v>
      </c>
      <c r="F22" s="108" t="s">
        <v>119</v>
      </c>
      <c r="G22" s="112"/>
    </row>
    <row r="23" spans="1:7" ht="30" customHeight="1">
      <c r="B23" s="105" t="s">
        <v>120</v>
      </c>
      <c r="C23" s="106" t="s">
        <v>121</v>
      </c>
      <c r="D23" s="111" t="str">
        <f>IF(D18="","",D17*D22)</f>
        <v/>
      </c>
      <c r="E23" s="108" t="s">
        <v>6</v>
      </c>
      <c r="F23" s="108" t="s">
        <v>122</v>
      </c>
      <c r="G23" s="112"/>
    </row>
    <row r="24" spans="1:7" ht="30" customHeight="1">
      <c r="B24" s="105" t="s">
        <v>123</v>
      </c>
      <c r="C24" s="106" t="s">
        <v>4</v>
      </c>
      <c r="D24" s="111" t="str">
        <f>IF(D18="","",D18*D22)</f>
        <v/>
      </c>
      <c r="E24" s="108" t="s">
        <v>6</v>
      </c>
      <c r="F24" s="108" t="s">
        <v>124</v>
      </c>
      <c r="G24" s="112"/>
    </row>
    <row r="25" spans="1:7" ht="30" customHeight="1">
      <c r="B25" s="105" t="s">
        <v>125</v>
      </c>
      <c r="C25" s="106" t="s">
        <v>126</v>
      </c>
      <c r="D25" s="111" t="str">
        <f>IF(D18="","",D20*D22)</f>
        <v/>
      </c>
      <c r="E25" s="108" t="s">
        <v>6</v>
      </c>
      <c r="F25" s="108" t="s">
        <v>127</v>
      </c>
      <c r="G25" s="112"/>
    </row>
    <row r="26" spans="1:7" ht="30" customHeight="1">
      <c r="A26" s="112"/>
      <c r="B26" s="105" t="s">
        <v>128</v>
      </c>
      <c r="C26" s="106" t="s">
        <v>129</v>
      </c>
      <c r="D26" s="111" t="str">
        <f>IFERROR(D21*D22,"")</f>
        <v/>
      </c>
      <c r="E26" s="113" t="s">
        <v>6</v>
      </c>
      <c r="F26" s="108" t="s">
        <v>130</v>
      </c>
      <c r="G26" s="112"/>
    </row>
    <row r="27" spans="1:7" ht="30" customHeight="1">
      <c r="A27" s="112"/>
      <c r="B27" s="119" t="s">
        <v>131</v>
      </c>
      <c r="C27" s="119"/>
      <c r="D27" s="119"/>
      <c r="E27" s="119"/>
      <c r="F27" s="119"/>
      <c r="G27" s="112"/>
    </row>
  </sheetData>
  <mergeCells count="2">
    <mergeCell ref="B3:F3"/>
    <mergeCell ref="E1:G1"/>
  </mergeCells>
  <phoneticPr fontId="1"/>
  <dataValidations count="1">
    <dataValidation allowBlank="1" showInputMessage="1" sqref="E1" xr:uid="{9B31692F-597B-4F7E-AB96-5DB6FAC8DC02}"/>
  </dataValidations>
  <printOptions horizontalCentered="1"/>
  <pageMargins left="0.51181102362204722" right="0.51181102362204722" top="0.74803149606299213" bottom="0.74803149606299213" header="0.31496062992125984" footer="0.31496062992125984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対象施設の概要</vt:lpstr>
      <vt:lpstr>参加申込書</vt:lpstr>
      <vt:lpstr>調査報告書①a</vt:lpstr>
      <vt:lpstr>調査報告書①b</vt:lpstr>
      <vt:lpstr>調査報告書②a</vt:lpstr>
      <vt:lpstr>調査報告書②b</vt:lpstr>
      <vt:lpstr>調査報告書③a</vt:lpstr>
      <vt:lpstr>調査報告書③b</vt:lpstr>
      <vt:lpstr>参加申込書!Print_Area</vt:lpstr>
      <vt:lpstr>対象施設の概要!Print_Area</vt:lpstr>
      <vt:lpstr>調査報告書①a!Print_Area</vt:lpstr>
      <vt:lpstr>調査報告書①b!Print_Area</vt:lpstr>
      <vt:lpstr>調査報告書②a!Print_Area</vt:lpstr>
      <vt:lpstr>調査報告書②b!Print_Area</vt:lpstr>
      <vt:lpstr>調査報告書③a!Print_Area</vt:lpstr>
      <vt:lpstr>調査報告書③b!Print_Area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2018-12-27T05:35:25Z</dcterms:created>
  <dcterms:modified xsi:type="dcterms:W3CDTF">2025-10-02T01:08:46Z</dcterms:modified>
</cp:coreProperties>
</file>