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1D4E9AEC-FFB8-4EE2-80E0-9A70F984966B}" xr6:coauthVersionLast="47" xr6:coauthVersionMax="47" xr10:uidLastSave="{00000000-0000-0000-0000-000000000000}"/>
  <bookViews>
    <workbookView xWindow="-108" yWindow="-108" windowWidth="23256" windowHeight="12720" tabRatio="822" firstSheet="1" activeTab="1" xr2:uid="{00000000-000D-0000-FFFF-FFFF00000000}"/>
  </bookViews>
  <sheets>
    <sheet name="メモ" sheetId="14" state="hidden" r:id="rId1"/>
    <sheet name="体裁" sheetId="23" r:id="rId2"/>
    <sheet name="11-1" sheetId="9" r:id="rId3"/>
    <sheet name="11-1-2" sheetId="24" r:id="rId4"/>
    <sheet name="11-2" sheetId="8" r:id="rId5"/>
    <sheet name="12-1" sheetId="17" r:id="rId6"/>
    <sheet name="12-2" sheetId="18" r:id="rId7"/>
    <sheet name="12-3" sheetId="19" r:id="rId8"/>
    <sheet name="12-4" sheetId="20" r:id="rId9"/>
    <sheet name="12-5" sheetId="21" r:id="rId10"/>
    <sheet name="13-1" sheetId="1" r:id="rId11"/>
    <sheet name="13-2" sheetId="4" r:id="rId12"/>
    <sheet name="14-1" sheetId="10" r:id="rId13"/>
    <sheet name="14-2" sheetId="11" r:id="rId14"/>
    <sheet name="14-3" sheetId="12" r:id="rId15"/>
    <sheet name="14-4" sheetId="13" r:id="rId16"/>
    <sheet name="15" sheetId="22" r:id="rId17"/>
  </sheets>
  <definedNames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hidden="1">#REF!</definedName>
    <definedName name="_Order1" hidden="1">255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hidden="1">#REF!</definedName>
    <definedName name="_xlnm.Print_Area" localSheetId="2">'11-1'!$A$1:$M$32</definedName>
    <definedName name="_xlnm.Print_Area" localSheetId="3">'11-1-2'!$A$1:$L$32</definedName>
    <definedName name="_xlnm.Print_Area" localSheetId="4">'11-2'!$A$1:$H$23</definedName>
    <definedName name="_xlnm.Print_Area" localSheetId="5">'12-1'!$A$1:$A$43</definedName>
    <definedName name="_xlnm.Print_Area" localSheetId="6">'12-2'!$A$1:$A$43</definedName>
    <definedName name="_xlnm.Print_Area" localSheetId="7">'12-3'!$A$1:$A$43</definedName>
    <definedName name="_xlnm.Print_Area" localSheetId="8">'12-4'!$A$1:$A$43</definedName>
    <definedName name="_xlnm.Print_Area" localSheetId="9">'12-5'!$A$1:$A$43</definedName>
    <definedName name="_xlnm.Print_Area" localSheetId="10">'13-1'!$A$1:$U$32</definedName>
    <definedName name="_xlnm.Print_Area" localSheetId="11">'13-2'!$A$1:$D$52</definedName>
    <definedName name="_xlnm.Print_Area" localSheetId="12">'14-1'!$A$1:$E$34</definedName>
    <definedName name="_xlnm.Print_Area" localSheetId="13">'14-2'!$A$1:$F$57</definedName>
    <definedName name="_xlnm.Print_Area" localSheetId="14">'14-3'!$A$1:$E$33</definedName>
    <definedName name="_xlnm.Print_Area" localSheetId="15">'14-4'!$A$1:$H$39</definedName>
    <definedName name="_xlnm.Print_Area" localSheetId="16">'15'!$A$1:$A$42</definedName>
    <definedName name="_xlnm.Print_Area" localSheetId="0">メモ!$C$2:$I$27</definedName>
    <definedName name="_xlnm.Print_Area" localSheetId="1">体裁!$A$1:$A$51</definedName>
    <definedName name="_xlnm.Print_Titles" localSheetId="13">'14-2'!$1:$5</definedName>
    <definedName name="受水" localSheetId="11" hidden="1">#REF!</definedName>
    <definedName name="受水" localSheetId="12" hidden="1">#REF!</definedName>
    <definedName name="受水" localSheetId="13" hidden="1">#REF!</definedName>
    <definedName name="受水" localSheetId="14" hidden="1">#REF!</definedName>
    <definedName name="受水" localSheetId="15" hidden="1">#REF!</definedName>
    <definedName name="受水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8" l="1"/>
  <c r="H14" i="9"/>
  <c r="I14" i="9" s="1"/>
  <c r="F14" i="9"/>
  <c r="G14" i="9" s="1"/>
  <c r="E23" i="9" l="1"/>
  <c r="E22" i="9"/>
  <c r="E21" i="9"/>
  <c r="E20" i="9"/>
  <c r="E19" i="9"/>
  <c r="E18" i="9"/>
  <c r="E17" i="9"/>
  <c r="E16" i="9"/>
  <c r="E15" i="9"/>
  <c r="E14" i="9"/>
  <c r="U25" i="1"/>
  <c r="H23" i="9"/>
  <c r="I23" i="9" s="1"/>
  <c r="H22" i="9"/>
  <c r="I22" i="9" s="1"/>
  <c r="H21" i="9"/>
  <c r="I21" i="9" s="1"/>
  <c r="H20" i="9"/>
  <c r="I20" i="9" s="1"/>
  <c r="H19" i="9"/>
  <c r="I19" i="9" s="1"/>
  <c r="H18" i="9"/>
  <c r="I18" i="9" s="1"/>
  <c r="H17" i="9"/>
  <c r="I17" i="9" s="1"/>
  <c r="H16" i="9"/>
  <c r="I16" i="9" s="1"/>
  <c r="H15" i="9"/>
  <c r="I15" i="9" s="1"/>
  <c r="F23" i="9"/>
  <c r="G23" i="9" s="1"/>
  <c r="F22" i="9"/>
  <c r="G22" i="9" s="1"/>
  <c r="F21" i="9"/>
  <c r="G21" i="9" s="1"/>
  <c r="F20" i="9"/>
  <c r="G20" i="9" s="1"/>
  <c r="F19" i="9"/>
  <c r="G19" i="9" s="1"/>
  <c r="F18" i="9"/>
  <c r="G18" i="9" s="1"/>
  <c r="F17" i="9"/>
  <c r="G17" i="9" s="1"/>
  <c r="F16" i="9"/>
  <c r="G16" i="9" s="1"/>
  <c r="F15" i="9"/>
  <c r="G15" i="9" s="1"/>
  <c r="A12" i="24" l="1"/>
  <c r="B12" i="24"/>
  <c r="A13" i="24"/>
  <c r="B13" i="24"/>
  <c r="A14" i="24"/>
  <c r="B14" i="24"/>
  <c r="A15" i="24"/>
  <c r="B15" i="24"/>
  <c r="A16" i="24"/>
  <c r="B16" i="24"/>
  <c r="A17" i="24"/>
  <c r="B17" i="24"/>
  <c r="A18" i="24"/>
  <c r="B18" i="24"/>
  <c r="A19" i="24"/>
  <c r="B19" i="24"/>
  <c r="A20" i="24"/>
  <c r="B20" i="24"/>
  <c r="I11" i="24"/>
  <c r="B11" i="24"/>
  <c r="K21" i="24" s="1"/>
  <c r="A11" i="24"/>
  <c r="K20" i="24"/>
  <c r="J20" i="24"/>
  <c r="I20" i="24"/>
  <c r="K19" i="24"/>
  <c r="J19" i="24"/>
  <c r="I19" i="24"/>
  <c r="K18" i="24"/>
  <c r="J18" i="24"/>
  <c r="I18" i="24"/>
  <c r="K17" i="24"/>
  <c r="J17" i="24"/>
  <c r="I17" i="24"/>
  <c r="K16" i="24"/>
  <c r="J16" i="24"/>
  <c r="I16" i="24"/>
  <c r="K15" i="24"/>
  <c r="J15" i="24"/>
  <c r="I15" i="24"/>
  <c r="K14" i="24"/>
  <c r="J14" i="24"/>
  <c r="I14" i="24"/>
  <c r="K13" i="24"/>
  <c r="J13" i="24"/>
  <c r="I13" i="24"/>
  <c r="K12" i="24"/>
  <c r="J12" i="24"/>
  <c r="I12" i="24"/>
  <c r="K11" i="24"/>
  <c r="J11" i="24"/>
  <c r="D21" i="24" l="1"/>
  <c r="H21" i="24"/>
  <c r="E21" i="24"/>
  <c r="I21" i="24"/>
  <c r="F21" i="24"/>
  <c r="J21" i="24"/>
  <c r="C21" i="24"/>
  <c r="G21" i="24"/>
  <c r="E17" i="8" l="1"/>
  <c r="E18" i="1" l="1"/>
  <c r="E16" i="1"/>
  <c r="E15" i="1"/>
  <c r="E14" i="1"/>
  <c r="E13" i="1"/>
  <c r="C30" i="12"/>
  <c r="F22" i="1" s="1"/>
  <c r="E15" i="8" l="1"/>
  <c r="K9" i="1" l="1"/>
  <c r="Q9" i="1" s="1"/>
  <c r="U26" i="1"/>
  <c r="O24" i="1"/>
  <c r="N24" i="1"/>
  <c r="N11" i="1" s="1"/>
  <c r="T24" i="1"/>
  <c r="T11" i="1" s="1"/>
  <c r="S24" i="1"/>
  <c r="S11" i="1" s="1"/>
  <c r="R24" i="1"/>
  <c r="R11" i="1" s="1"/>
  <c r="Q24" i="1"/>
  <c r="Q11" i="1" s="1"/>
  <c r="P24" i="1"/>
  <c r="P11" i="1" s="1"/>
  <c r="M24" i="1"/>
  <c r="M11" i="1" s="1"/>
  <c r="L24" i="1"/>
  <c r="L11" i="1" s="1"/>
  <c r="O11" i="1"/>
  <c r="K24" i="1"/>
  <c r="K11" i="1" s="1"/>
  <c r="G23" i="1"/>
  <c r="H23" i="1" s="1"/>
  <c r="I23" i="1" s="1"/>
  <c r="J23" i="1" s="1"/>
  <c r="C31" i="10"/>
  <c r="F20" i="1" s="1"/>
  <c r="D26" i="11"/>
  <c r="B16" i="4" s="1"/>
  <c r="E17" i="1" s="1"/>
  <c r="J7" i="1"/>
  <c r="I7" i="1"/>
  <c r="H7" i="1"/>
  <c r="G7" i="1"/>
  <c r="F7" i="1"/>
  <c r="E18" i="8" l="1"/>
  <c r="G20" i="1"/>
  <c r="H20" i="1" s="1"/>
  <c r="I20" i="1" s="1"/>
  <c r="J20" i="1" s="1"/>
  <c r="U23" i="1"/>
  <c r="U24" i="1"/>
  <c r="E12" i="1"/>
  <c r="S9" i="1"/>
  <c r="U7" i="1"/>
  <c r="R9" i="1"/>
  <c r="N9" i="1"/>
  <c r="O9" i="1"/>
  <c r="L9" i="1"/>
  <c r="P9" i="1"/>
  <c r="T9" i="1"/>
  <c r="M9" i="1"/>
  <c r="E13" i="8"/>
  <c r="E12" i="8"/>
  <c r="E10" i="8"/>
  <c r="E8" i="8"/>
  <c r="G8" i="8"/>
  <c r="E14" i="8" l="1"/>
  <c r="E19" i="8" s="1"/>
  <c r="U12" i="1"/>
  <c r="E27" i="1"/>
  <c r="U20" i="1"/>
  <c r="U17" i="1"/>
  <c r="U9" i="1"/>
  <c r="L22" i="9" l="1"/>
  <c r="L31" i="9" l="1"/>
  <c r="L31" i="24" s="1"/>
  <c r="D56" i="1" l="1"/>
  <c r="E56" i="1"/>
  <c r="U10" i="1"/>
  <c r="U8" i="1"/>
  <c r="U42" i="1"/>
  <c r="F24" i="9" l="1"/>
  <c r="G24" i="9" s="1"/>
  <c r="G22" i="1"/>
  <c r="H22" i="1" s="1"/>
  <c r="I22" i="1" s="1"/>
  <c r="J22" i="1" s="1"/>
  <c r="E44" i="1"/>
  <c r="E45" i="1"/>
  <c r="E46" i="1"/>
  <c r="E47" i="1"/>
  <c r="C40" i="11"/>
  <c r="F21" i="1" s="1"/>
  <c r="F32" i="11"/>
  <c r="U14" i="1"/>
  <c r="L16" i="9"/>
  <c r="U22" i="1" l="1"/>
  <c r="G21" i="1"/>
  <c r="F19" i="1"/>
  <c r="F11" i="1" l="1"/>
  <c r="G19" i="1"/>
  <c r="H21" i="1"/>
  <c r="I21" i="1" s="1"/>
  <c r="J21" i="1" s="1"/>
  <c r="L15" i="9"/>
  <c r="L14" i="9"/>
  <c r="H19" i="1" l="1"/>
  <c r="G11" i="1"/>
  <c r="U21" i="1"/>
  <c r="J24" i="9"/>
  <c r="K24" i="9"/>
  <c r="L24" i="9" l="1"/>
  <c r="I19" i="1"/>
  <c r="H11" i="1"/>
  <c r="F49" i="1"/>
  <c r="I11" i="1" l="1"/>
  <c r="J19" i="1"/>
  <c r="J11" i="1" s="1"/>
  <c r="L32" i="9"/>
  <c r="L32" i="24" s="1"/>
  <c r="A42" i="19"/>
  <c r="U19" i="1" l="1"/>
  <c r="U11" i="1"/>
  <c r="H22" i="8"/>
  <c r="A42" i="20"/>
  <c r="A42" i="17"/>
  <c r="A41" i="22"/>
  <c r="E33" i="10"/>
  <c r="D51" i="4"/>
  <c r="U62" i="1"/>
  <c r="H38" i="13"/>
  <c r="F56" i="11"/>
  <c r="F28" i="11" s="1"/>
  <c r="U31" i="1"/>
  <c r="E32" i="12"/>
  <c r="A42" i="18"/>
  <c r="A42" i="21"/>
  <c r="D52" i="4"/>
  <c r="U63" i="1"/>
  <c r="H39" i="13"/>
  <c r="F57" i="11"/>
  <c r="F29" i="11" s="1"/>
  <c r="U32" i="1"/>
  <c r="A42" i="22"/>
  <c r="E33" i="12"/>
  <c r="E34" i="10"/>
  <c r="A43" i="18"/>
  <c r="A43" i="21"/>
  <c r="A43" i="17"/>
  <c r="H23" i="8"/>
  <c r="A43" i="20"/>
  <c r="A43" i="19"/>
  <c r="F15" i="8" l="1"/>
  <c r="E40" i="1" l="1"/>
  <c r="U40" i="1" s="1"/>
  <c r="E39" i="1"/>
  <c r="U45" i="1"/>
  <c r="U44" i="1"/>
  <c r="G23" i="14"/>
  <c r="F23" i="14"/>
  <c r="E23" i="14"/>
  <c r="G20" i="14"/>
  <c r="G21" i="14" s="1"/>
  <c r="F20" i="14"/>
  <c r="F21" i="14" s="1"/>
  <c r="E20" i="14"/>
  <c r="E21" i="14" s="1"/>
  <c r="U56" i="1"/>
  <c r="U55" i="1"/>
  <c r="U54" i="1"/>
  <c r="U53" i="1"/>
  <c r="U52" i="1"/>
  <c r="U46" i="1"/>
  <c r="D46" i="1"/>
  <c r="D45" i="1"/>
  <c r="V42" i="1"/>
  <c r="E38" i="1" l="1"/>
  <c r="U39" i="1"/>
  <c r="E48" i="1"/>
  <c r="E43" i="1" s="1"/>
  <c r="F50" i="1"/>
  <c r="U47" i="1"/>
  <c r="U15" i="1"/>
  <c r="U13" i="1"/>
  <c r="D14" i="1"/>
  <c r="D15" i="1"/>
  <c r="U16" i="1"/>
  <c r="U48" i="1" l="1"/>
  <c r="B18" i="4"/>
  <c r="L23" i="9"/>
  <c r="L21" i="9"/>
  <c r="L20" i="9"/>
  <c r="L19" i="9"/>
  <c r="L18" i="9"/>
  <c r="L17" i="9"/>
  <c r="N51" i="1" l="1"/>
  <c r="R51" i="1"/>
  <c r="L50" i="1"/>
  <c r="P50" i="1"/>
  <c r="T50" i="1"/>
  <c r="L49" i="1"/>
  <c r="P49" i="1"/>
  <c r="T49" i="1"/>
  <c r="K50" i="1"/>
  <c r="S49" i="1"/>
  <c r="K51" i="1"/>
  <c r="O51" i="1"/>
  <c r="S51" i="1"/>
  <c r="M50" i="1"/>
  <c r="Q50" i="1"/>
  <c r="H49" i="1"/>
  <c r="M49" i="1"/>
  <c r="Q49" i="1"/>
  <c r="M51" i="1"/>
  <c r="O50" i="1"/>
  <c r="K49" i="1"/>
  <c r="L51" i="1"/>
  <c r="P51" i="1"/>
  <c r="T51" i="1"/>
  <c r="N50" i="1"/>
  <c r="R50" i="1"/>
  <c r="I49" i="1"/>
  <c r="N49" i="1"/>
  <c r="R49" i="1"/>
  <c r="Q51" i="1"/>
  <c r="S50" i="1"/>
  <c r="O49" i="1"/>
  <c r="H51" i="1"/>
  <c r="J51" i="1"/>
  <c r="I51" i="1"/>
  <c r="F51" i="1"/>
  <c r="F43" i="1" s="1"/>
  <c r="G50" i="1"/>
  <c r="J49" i="1"/>
  <c r="I50" i="1"/>
  <c r="G51" i="1"/>
  <c r="G49" i="1"/>
  <c r="H50" i="1"/>
  <c r="J6" i="1"/>
  <c r="J27" i="1" s="1"/>
  <c r="J50" i="1"/>
  <c r="F41" i="1"/>
  <c r="F38" i="1" s="1"/>
  <c r="S6" i="1"/>
  <c r="G41" i="1"/>
  <c r="G38" i="1" s="1"/>
  <c r="K41" i="1"/>
  <c r="K38" i="1" s="1"/>
  <c r="O41" i="1"/>
  <c r="O38" i="1" s="1"/>
  <c r="S41" i="1"/>
  <c r="S38" i="1" s="1"/>
  <c r="H41" i="1"/>
  <c r="H38" i="1" s="1"/>
  <c r="L41" i="1"/>
  <c r="L38" i="1" s="1"/>
  <c r="P41" i="1"/>
  <c r="P38" i="1" s="1"/>
  <c r="T41" i="1"/>
  <c r="T38" i="1" s="1"/>
  <c r="I41" i="1"/>
  <c r="I38" i="1" s="1"/>
  <c r="M41" i="1"/>
  <c r="M38" i="1" s="1"/>
  <c r="Q41" i="1"/>
  <c r="Q38" i="1" s="1"/>
  <c r="N41" i="1"/>
  <c r="N38" i="1" s="1"/>
  <c r="R41" i="1"/>
  <c r="R38" i="1" s="1"/>
  <c r="J41" i="1"/>
  <c r="J38" i="1" s="1"/>
  <c r="R6" i="1"/>
  <c r="N6" i="1"/>
  <c r="G6" i="1"/>
  <c r="O6" i="1"/>
  <c r="Q6" i="1"/>
  <c r="I6" i="1"/>
  <c r="P6" i="1"/>
  <c r="L6" i="1"/>
  <c r="H6" i="1"/>
  <c r="H24" i="9"/>
  <c r="I24" i="9" s="1"/>
  <c r="U38" i="1" l="1"/>
  <c r="F6" i="1"/>
  <c r="F27" i="1" s="1"/>
  <c r="M6" i="1"/>
  <c r="G27" i="1"/>
  <c r="N27" i="1"/>
  <c r="P27" i="1"/>
  <c r="N43" i="1"/>
  <c r="N57" i="1" s="1"/>
  <c r="U50" i="1"/>
  <c r="O43" i="1"/>
  <c r="O57" i="1" s="1"/>
  <c r="J43" i="1"/>
  <c r="J57" i="1" s="1"/>
  <c r="O27" i="1"/>
  <c r="K43" i="1"/>
  <c r="K57" i="1" s="1"/>
  <c r="Q27" i="1"/>
  <c r="T43" i="1"/>
  <c r="T57" i="1" s="1"/>
  <c r="H27" i="1"/>
  <c r="S27" i="1"/>
  <c r="H43" i="1"/>
  <c r="H57" i="1" s="1"/>
  <c r="I43" i="1"/>
  <c r="I57" i="1" s="1"/>
  <c r="P43" i="1"/>
  <c r="P57" i="1" s="1"/>
  <c r="U41" i="1"/>
  <c r="G43" i="1"/>
  <c r="G57" i="1" s="1"/>
  <c r="Q43" i="1"/>
  <c r="Q57" i="1" s="1"/>
  <c r="S43" i="1"/>
  <c r="S57" i="1" s="1"/>
  <c r="L43" i="1"/>
  <c r="L57" i="1" s="1"/>
  <c r="L27" i="1"/>
  <c r="U49" i="1"/>
  <c r="I27" i="1"/>
  <c r="R27" i="1"/>
  <c r="U51" i="1"/>
  <c r="R43" i="1"/>
  <c r="R57" i="1" s="1"/>
  <c r="M43" i="1"/>
  <c r="M57" i="1" s="1"/>
  <c r="K6" i="1"/>
  <c r="T6" i="1"/>
  <c r="M27" i="1" l="1"/>
  <c r="U43" i="1"/>
  <c r="U6" i="1"/>
  <c r="K27" i="1"/>
  <c r="T27" i="1"/>
  <c r="F57" i="1"/>
  <c r="U57" i="1" s="1"/>
  <c r="U27" i="1" l="1"/>
  <c r="V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提案要請番号を記載して下さい。
全てのシートの右下に反映されます</t>
        </r>
      </text>
    </comment>
    <comment ref="R3" authorId="0" shapeId="0" xr:uid="{CCA7CC5C-E0F6-41DB-90D1-37E885D5E15C}">
      <text>
        <r>
          <rPr>
            <b/>
            <sz val="9"/>
            <color indexed="81"/>
            <rFont val="MS P ゴシック"/>
            <family val="3"/>
            <charset val="128"/>
          </rPr>
          <t>一次エネルギー換算係数、CO2排出係数は募集要項を確認</t>
        </r>
      </text>
    </comment>
    <comment ref="F10" authorId="0" shapeId="0" xr:uid="{040F5A2E-805B-40A1-953A-CC00649B3B44}">
      <text>
        <r>
          <rPr>
            <b/>
            <sz val="9"/>
            <color indexed="81"/>
            <rFont val="MS P ゴシック"/>
            <family val="3"/>
            <charset val="128"/>
          </rPr>
          <t>募集要項の一次ｴﾈﾙｷﾞｰﾍﾞｰｽ量を転記してください（ここだけ小数第1位まで記載）</t>
        </r>
      </text>
    </comment>
    <comment ref="H10" authorId="0" shapeId="0" xr:uid="{27A438C0-7DFB-468A-A712-3095FB35C905}">
      <text>
        <r>
          <rPr>
            <b/>
            <sz val="9"/>
            <color indexed="81"/>
            <rFont val="MS P ゴシック"/>
            <family val="3"/>
            <charset val="128"/>
          </rPr>
          <t>募集要項の二酸化炭素ﾍﾞｰｽ量を転記してください（ここだけ小数第1位まで記載）</t>
        </r>
      </text>
    </comment>
    <comment ref="C14" authorId="0" shapeId="0" xr:uid="{78907A27-E9D3-4F89-A264-B61E78F3DA51}">
      <text>
        <r>
          <rPr>
            <b/>
            <sz val="10"/>
            <color indexed="81"/>
            <rFont val="ＭＳ Ｐゴシック"/>
            <family val="3"/>
            <charset val="128"/>
          </rPr>
          <t>リストから、電気・ガス・水道を選択してください。</t>
        </r>
      </text>
    </comment>
    <comment ref="D14" authorId="0" shapeId="0" xr:uid="{19F22B95-AA8E-4375-8572-29E7F3C01EEE}">
      <text>
        <r>
          <rPr>
            <b/>
            <sz val="9"/>
            <color indexed="81"/>
            <rFont val="MS P ゴシック"/>
            <family val="3"/>
            <charset val="128"/>
          </rPr>
          <t>削減量は小数点以下を整理して、整数で入力してください</t>
        </r>
      </text>
    </comment>
    <comment ref="K14" authorId="0" shapeId="0" xr:uid="{EC3B5C8C-BB21-4B78-BFE7-5749F66724D1}">
      <text>
        <r>
          <rPr>
            <b/>
            <sz val="9"/>
            <color indexed="81"/>
            <rFont val="MS P ゴシック"/>
            <family val="3"/>
            <charset val="128"/>
          </rPr>
          <t>金額は小数点以下を整理して、整数で入力してください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8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様式第11の1「年間削減量」と対応させてください。</t>
        </r>
      </text>
    </comment>
    <comment ref="B11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様式第11号の1の項目が自動入力されます。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" authorId="0" shapeId="0" xr:uid="{00000000-0006-0000-04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(注)
ベージュで色付けされているセルのみ入力して下さい。
それ以外のセルは自動計算されます。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U25" authorId="0" shapeId="0" xr:uid="{EA308104-9AD6-48A1-BD77-69869B1A3C44}">
      <text>
        <r>
          <rPr>
            <b/>
            <sz val="14"/>
            <color indexed="81"/>
            <rFont val="ＭＳ Ｐゴシック"/>
            <family val="3"/>
            <charset val="128"/>
          </rPr>
          <t>11号の2　L　にリンクします</t>
        </r>
      </text>
    </comment>
    <comment ref="D36" authorId="0" shapeId="0" xr:uid="{00000000-0006-0000-0A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(注)
ベージュで色付けされているセルのみ入力して下さい。
それ以外のセルは自動計算されます。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2" authorId="0" shapeId="0" xr:uid="{00000000-0006-0000-0B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(注)
ベージュで色付けされているセルのみ入力して下さい。
それ以外のセルは自動計算されます。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8" authorId="0" shapeId="0" xr:uid="{00000000-0006-0000-0C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(注)
ベージュで色付けされているセルのみ入力して下さい。
それ以外のセルは自動計算されます。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9" authorId="0" shapeId="0" xr:uid="{00000000-0006-0000-0D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(注)
ベージュで色付けされているセルのみ入力して下さい。
それ以外のセルは自動計算されます。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8" authorId="0" shapeId="0" xr:uid="{00000000-0006-0000-0E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(注)
ベージュで色付けされているセルのみ入力して下さい。
それ以外のセルは自動計算されます。</t>
        </r>
      </text>
    </comment>
  </commentList>
</comments>
</file>

<file path=xl/sharedStrings.xml><?xml version="1.0" encoding="utf-8"?>
<sst xmlns="http://schemas.openxmlformats.org/spreadsheetml/2006/main" count="720" uniqueCount="334">
  <si>
    <t>(様式第13号の2)</t>
    <rPh sb="1" eb="3">
      <t>ヨウシキ</t>
    </rPh>
    <rPh sb="3" eb="4">
      <t>ダイ</t>
    </rPh>
    <rPh sb="6" eb="7">
      <t>ゴウ</t>
    </rPh>
    <phoneticPr fontId="11"/>
  </si>
  <si>
    <t>収支内訳</t>
  </si>
  <si>
    <t>0年度</t>
  </si>
  <si>
    <t>初年度</t>
  </si>
  <si>
    <t>2年度</t>
  </si>
  <si>
    <t>3年度</t>
  </si>
  <si>
    <t>4年度</t>
  </si>
  <si>
    <t>5年度</t>
  </si>
  <si>
    <t>6年度</t>
    <rPh sb="1" eb="3">
      <t>ネンド</t>
    </rPh>
    <phoneticPr fontId="11"/>
  </si>
  <si>
    <t>7年度</t>
    <rPh sb="1" eb="3">
      <t>ネンド</t>
    </rPh>
    <phoneticPr fontId="11"/>
  </si>
  <si>
    <t>8年度</t>
    <rPh sb="1" eb="3">
      <t>ネンド</t>
    </rPh>
    <phoneticPr fontId="11"/>
  </si>
  <si>
    <t>9年度</t>
    <rPh sb="1" eb="3">
      <t>ネンド</t>
    </rPh>
    <phoneticPr fontId="11"/>
  </si>
  <si>
    <t>10年度</t>
    <rPh sb="2" eb="4">
      <t>ネンド</t>
    </rPh>
    <phoneticPr fontId="11"/>
  </si>
  <si>
    <t>11年度</t>
    <rPh sb="2" eb="4">
      <t>ネンド</t>
    </rPh>
    <phoneticPr fontId="11"/>
  </si>
  <si>
    <t>12年度</t>
    <rPh sb="2" eb="4">
      <t>ネンド</t>
    </rPh>
    <phoneticPr fontId="11"/>
  </si>
  <si>
    <t>13年度</t>
    <rPh sb="2" eb="4">
      <t>ネンド</t>
    </rPh>
    <phoneticPr fontId="11"/>
  </si>
  <si>
    <t>14年度</t>
    <rPh sb="2" eb="4">
      <t>ネンド</t>
    </rPh>
    <phoneticPr fontId="11"/>
  </si>
  <si>
    <t>15年度</t>
    <rPh sb="2" eb="4">
      <t>ネンド</t>
    </rPh>
    <phoneticPr fontId="11"/>
  </si>
  <si>
    <t>合計</t>
  </si>
  <si>
    <t>　調達資金（自己資金・借入）</t>
    <rPh sb="11" eb="13">
      <t>カリイレ</t>
    </rPh>
    <phoneticPr fontId="11"/>
  </si>
  <si>
    <t>―</t>
    <phoneticPr fontId="11"/>
  </si>
  <si>
    <t>　補助金</t>
  </si>
  <si>
    <t>　ＥＳＣＯサービス料</t>
  </si>
  <si>
    <t>　保険料</t>
  </si>
  <si>
    <t>　借入金返済</t>
    <phoneticPr fontId="11"/>
  </si>
  <si>
    <t>　金利償還分</t>
    <phoneticPr fontId="11"/>
  </si>
  <si>
    <t>　固定資産税</t>
  </si>
  <si>
    <t>―</t>
  </si>
  <si>
    <t>借入金残高</t>
    <rPh sb="2" eb="3">
      <t>キン</t>
    </rPh>
    <phoneticPr fontId="11"/>
  </si>
  <si>
    <t>A3版横書きで作成すること</t>
    <rPh sb="2" eb="3">
      <t>バン</t>
    </rPh>
    <rPh sb="3" eb="5">
      <t>ヨコガ</t>
    </rPh>
    <rPh sb="7" eb="9">
      <t>サクセイ</t>
    </rPh>
    <phoneticPr fontId="11"/>
  </si>
  <si>
    <t>提案する省エネルギーサービス期間以降の列には「―」を記載すること</t>
    <rPh sb="0" eb="2">
      <t>テイアン</t>
    </rPh>
    <rPh sb="4" eb="5">
      <t>ショウ</t>
    </rPh>
    <rPh sb="14" eb="16">
      <t>キカン</t>
    </rPh>
    <rPh sb="16" eb="18">
      <t>イコウ</t>
    </rPh>
    <rPh sb="19" eb="20">
      <t>レツ</t>
    </rPh>
    <rPh sb="26" eb="28">
      <t>キサイ</t>
    </rPh>
    <phoneticPr fontId="11"/>
  </si>
  <si>
    <t>※１：別途作成する内訳がある場合は添付すること。</t>
    <phoneticPr fontId="11"/>
  </si>
  <si>
    <t>15年間総計</t>
    <rPh sb="2" eb="4">
      <t>ネンカン</t>
    </rPh>
    <rPh sb="4" eb="6">
      <t>ソウケイ</t>
    </rPh>
    <phoneticPr fontId="11"/>
  </si>
  <si>
    <t>Eサ期間</t>
    <rPh sb="2" eb="4">
      <t>キカン</t>
    </rPh>
    <phoneticPr fontId="11"/>
  </si>
  <si>
    <t>Eサ後15年めまで</t>
    <rPh sb="2" eb="3">
      <t>アト</t>
    </rPh>
    <rPh sb="5" eb="6">
      <t>ネン</t>
    </rPh>
    <phoneticPr fontId="11"/>
  </si>
  <si>
    <t>大阪府</t>
    <rPh sb="0" eb="3">
      <t>オオサカフ</t>
    </rPh>
    <phoneticPr fontId="11"/>
  </si>
  <si>
    <t>削減額</t>
    <rPh sb="0" eb="2">
      <t>サクゲン</t>
    </rPh>
    <rPh sb="2" eb="3">
      <t>ガク</t>
    </rPh>
    <phoneticPr fontId="11"/>
  </si>
  <si>
    <t>-</t>
    <phoneticPr fontId="11"/>
  </si>
  <si>
    <t>Eサ料</t>
    <rPh sb="2" eb="3">
      <t>リョウ</t>
    </rPh>
    <phoneticPr fontId="11"/>
  </si>
  <si>
    <t>大阪市</t>
    <rPh sb="0" eb="3">
      <t>オオサカシ</t>
    </rPh>
    <phoneticPr fontId="11"/>
  </si>
  <si>
    <t>保証利益</t>
    <rPh sb="0" eb="4">
      <t>ホショウリエキ</t>
    </rPh>
    <phoneticPr fontId="11"/>
  </si>
  <si>
    <t>＋</t>
    <phoneticPr fontId="11"/>
  </si>
  <si>
    <t>削減保証額</t>
    <rPh sb="0" eb="2">
      <t>サクゲン</t>
    </rPh>
    <rPh sb="2" eb="4">
      <t>ホショウ</t>
    </rPh>
    <rPh sb="4" eb="5">
      <t>ガク</t>
    </rPh>
    <phoneticPr fontId="11"/>
  </si>
  <si>
    <t>維持管理費</t>
    <rPh sb="0" eb="2">
      <t>イジ</t>
    </rPh>
    <rPh sb="2" eb="4">
      <t>カンリ</t>
    </rPh>
    <rPh sb="4" eb="5">
      <t>ヒ</t>
    </rPh>
    <phoneticPr fontId="11"/>
  </si>
  <si>
    <t>横浜市</t>
    <rPh sb="0" eb="2">
      <t>ヨコハマ</t>
    </rPh>
    <rPh sb="2" eb="3">
      <t>シ</t>
    </rPh>
    <phoneticPr fontId="11"/>
  </si>
  <si>
    <t>埼玉県</t>
    <rPh sb="0" eb="2">
      <t>サイタマ</t>
    </rPh>
    <rPh sb="2" eb="3">
      <t>ケン</t>
    </rPh>
    <phoneticPr fontId="11"/>
  </si>
  <si>
    <t>浦添市</t>
    <rPh sb="0" eb="2">
      <t>ウラソエ</t>
    </rPh>
    <rPh sb="2" eb="3">
      <t>シ</t>
    </rPh>
    <phoneticPr fontId="11"/>
  </si>
  <si>
    <t>四日市市</t>
    <rPh sb="0" eb="4">
      <t>ヨッカイチシ</t>
    </rPh>
    <phoneticPr fontId="11"/>
  </si>
  <si>
    <t>① Cash-in</t>
    <phoneticPr fontId="11"/>
  </si>
  <si>
    <t>② Cash-out</t>
    <phoneticPr fontId="11"/>
  </si>
  <si>
    <t>① Cash-in 合計</t>
    <rPh sb="10" eb="12">
      <t>ゴウケイ</t>
    </rPh>
    <phoneticPr fontId="11"/>
  </si>
  <si>
    <t>② Cash-out 合計</t>
    <rPh sb="11" eb="13">
      <t>ゴウケイ</t>
    </rPh>
    <phoneticPr fontId="11"/>
  </si>
  <si>
    <t>事業資金計画書</t>
    <phoneticPr fontId="11"/>
  </si>
  <si>
    <t>事業資金計画書</t>
    <rPh sb="0" eb="2">
      <t>ジギョウ</t>
    </rPh>
    <rPh sb="2" eb="4">
      <t>シキン</t>
    </rPh>
    <rPh sb="4" eb="6">
      <t>ケイカク</t>
    </rPh>
    <rPh sb="6" eb="7">
      <t>ショ</t>
    </rPh>
    <phoneticPr fontId="11"/>
  </si>
  <si>
    <t>項目</t>
    <rPh sb="0" eb="2">
      <t>コウモク</t>
    </rPh>
    <phoneticPr fontId="11"/>
  </si>
  <si>
    <t>備考</t>
    <rPh sb="0" eb="2">
      <t>ビコウ</t>
    </rPh>
    <phoneticPr fontId="11"/>
  </si>
  <si>
    <t>詳細診断費</t>
    <rPh sb="0" eb="2">
      <t>ショウサイ</t>
    </rPh>
    <rPh sb="2" eb="4">
      <t>シンダン</t>
    </rPh>
    <rPh sb="4" eb="5">
      <t>ヒ</t>
    </rPh>
    <phoneticPr fontId="11"/>
  </si>
  <si>
    <t>設計費</t>
    <rPh sb="0" eb="2">
      <t>セッケイ</t>
    </rPh>
    <rPh sb="2" eb="3">
      <t>ヒ</t>
    </rPh>
    <phoneticPr fontId="11"/>
  </si>
  <si>
    <t>工事費</t>
    <rPh sb="0" eb="3">
      <t>コウジヒ</t>
    </rPh>
    <phoneticPr fontId="11"/>
  </si>
  <si>
    <t>工事監理費</t>
    <rPh sb="0" eb="2">
      <t>コウジ</t>
    </rPh>
    <rPh sb="2" eb="4">
      <t>カンリ</t>
    </rPh>
    <rPh sb="4" eb="5">
      <t>ヒ</t>
    </rPh>
    <phoneticPr fontId="11"/>
  </si>
  <si>
    <t>計測機器設置費</t>
    <rPh sb="0" eb="2">
      <t>ケイソク</t>
    </rPh>
    <rPh sb="2" eb="4">
      <t>キキ</t>
    </rPh>
    <rPh sb="4" eb="6">
      <t>セッチ</t>
    </rPh>
    <rPh sb="6" eb="7">
      <t>ヒ</t>
    </rPh>
    <phoneticPr fontId="11"/>
  </si>
  <si>
    <t>合計</t>
    <rPh sb="0" eb="2">
      <t>ゴウケイ</t>
    </rPh>
    <phoneticPr fontId="11"/>
  </si>
  <si>
    <t>(様式第13号の1)</t>
    <rPh sb="1" eb="3">
      <t>ヨウシキ</t>
    </rPh>
    <rPh sb="3" eb="4">
      <t>ダイ</t>
    </rPh>
    <rPh sb="6" eb="7">
      <t>ゴウ</t>
    </rPh>
    <phoneticPr fontId="11"/>
  </si>
  <si>
    <t>14号の1</t>
    <rPh sb="2" eb="3">
      <t>ゴウ</t>
    </rPh>
    <phoneticPr fontId="11"/>
  </si>
  <si>
    <t>削減予定額</t>
    <rPh sb="0" eb="2">
      <t>サクゲン</t>
    </rPh>
    <rPh sb="2" eb="4">
      <t>ヨテイ</t>
    </rPh>
    <rPh sb="4" eb="5">
      <t>ガク</t>
    </rPh>
    <phoneticPr fontId="30"/>
  </si>
  <si>
    <t>円/年</t>
    <rPh sb="0" eb="1">
      <t>エン</t>
    </rPh>
    <rPh sb="2" eb="3">
      <t>ネン</t>
    </rPh>
    <phoneticPr fontId="30"/>
  </si>
  <si>
    <t>保証率</t>
    <rPh sb="0" eb="2">
      <t>ホショウ</t>
    </rPh>
    <rPh sb="2" eb="3">
      <t>リツ</t>
    </rPh>
    <phoneticPr fontId="30"/>
  </si>
  <si>
    <t>％</t>
    <phoneticPr fontId="30"/>
  </si>
  <si>
    <t>省エネルギーサービス期間</t>
    <rPh sb="0" eb="1">
      <t>ショウ</t>
    </rPh>
    <rPh sb="10" eb="12">
      <t>キカン</t>
    </rPh>
    <phoneticPr fontId="30"/>
  </si>
  <si>
    <t>円</t>
    <rPh sb="0" eb="1">
      <t>エン</t>
    </rPh>
    <phoneticPr fontId="30"/>
  </si>
  <si>
    <t>削減保証総額</t>
    <rPh sb="0" eb="2">
      <t>サクゲン</t>
    </rPh>
    <rPh sb="2" eb="4">
      <t>ホショウ</t>
    </rPh>
    <rPh sb="4" eb="6">
      <t>ソウガク</t>
    </rPh>
    <phoneticPr fontId="30"/>
  </si>
  <si>
    <t>エネルギーの種別</t>
    <rPh sb="6" eb="8">
      <t>シュベツ</t>
    </rPh>
    <phoneticPr fontId="30"/>
  </si>
  <si>
    <t>CO2排出係数</t>
    <rPh sb="3" eb="5">
      <t>ハイシュツ</t>
    </rPh>
    <rPh sb="5" eb="7">
      <t>ケイスウ</t>
    </rPh>
    <phoneticPr fontId="30"/>
  </si>
  <si>
    <t>MJ/kWh</t>
    <phoneticPr fontId="30"/>
  </si>
  <si>
    <t>kg-CO2/kWh</t>
    <phoneticPr fontId="30"/>
  </si>
  <si>
    <t>ガス（13A）</t>
    <phoneticPr fontId="30"/>
  </si>
  <si>
    <t>MJ/㎥</t>
    <phoneticPr fontId="30"/>
  </si>
  <si>
    <t>kg-CO2/㎥</t>
    <phoneticPr fontId="30"/>
  </si>
  <si>
    <t>提 案 総 括 表</t>
  </si>
  <si>
    <t>改修提案項目</t>
  </si>
  <si>
    <t>電気・ガス・水等</t>
  </si>
  <si>
    <t>1次エネルギーベース量</t>
    <phoneticPr fontId="30"/>
  </si>
  <si>
    <t>二酸化炭素ベース量</t>
    <phoneticPr fontId="30"/>
  </si>
  <si>
    <t>工事他投資額</t>
    <rPh sb="3" eb="5">
      <t>トウシ</t>
    </rPh>
    <rPh sb="5" eb="6">
      <t>ガク</t>
    </rPh>
    <phoneticPr fontId="30"/>
  </si>
  <si>
    <t>単純回収年</t>
    <rPh sb="0" eb="2">
      <t>タンジュン</t>
    </rPh>
    <rPh sb="2" eb="4">
      <t>カイシュウ</t>
    </rPh>
    <rPh sb="4" eb="5">
      <t>ネン</t>
    </rPh>
    <phoneticPr fontId="30"/>
  </si>
  <si>
    <t>(MJ/年)</t>
    <rPh sb="4" eb="5">
      <t>ネン</t>
    </rPh>
    <phoneticPr fontId="30"/>
  </si>
  <si>
    <t xml:space="preserve">(kg-CO2／年) </t>
    <phoneticPr fontId="30"/>
  </si>
  <si>
    <t>種別</t>
  </si>
  <si>
    <t>年間削減量</t>
  </si>
  <si>
    <t>削減量</t>
  </si>
  <si>
    <t>削減率</t>
  </si>
  <si>
    <t>A</t>
  </si>
  <si>
    <t>B</t>
  </si>
  <si>
    <t>B/A</t>
  </si>
  <si>
    <t>MJ／年</t>
  </si>
  <si>
    <t>％</t>
  </si>
  <si>
    <r>
      <t>kg-CO</t>
    </r>
    <r>
      <rPr>
        <vertAlign val="subscript"/>
        <sz val="10.5"/>
        <color rgb="FF000000"/>
        <rFont val="ＭＳ ゴシック"/>
        <family val="3"/>
        <charset val="128"/>
      </rPr>
      <t>2</t>
    </r>
    <r>
      <rPr>
        <sz val="10.5"/>
        <color rgb="FF000000"/>
        <rFont val="ＭＳ ゴシック"/>
        <family val="3"/>
        <charset val="128"/>
      </rPr>
      <t>／年</t>
    </r>
  </si>
  <si>
    <t>円／年</t>
    <phoneticPr fontId="30"/>
  </si>
  <si>
    <t>円</t>
    <phoneticPr fontId="30"/>
  </si>
  <si>
    <t>年</t>
    <phoneticPr fontId="30"/>
  </si>
  <si>
    <t>計</t>
  </si>
  <si>
    <t>－</t>
  </si>
  <si>
    <t>（注）削減率は小数点以下第３位を四捨五入、単純回収年は小数点以下第２位を四捨五入、その他は小数点以下第１位を四捨五入すること。</t>
  </si>
  <si>
    <r>
      <t>　　　</t>
    </r>
    <r>
      <rPr>
        <sz val="9"/>
        <color theme="1"/>
        <rFont val="ＭＳ ゴシック"/>
        <family val="3"/>
        <charset val="128"/>
      </rPr>
      <t>マイナスの場合（削減項目については実質的に増加するという意味）は▲を付すこと。</t>
    </r>
  </si>
  <si>
    <t>11号の2</t>
    <rPh sb="2" eb="3">
      <t>ゴウ</t>
    </rPh>
    <phoneticPr fontId="11"/>
  </si>
  <si>
    <t>事業者利益額　①-②</t>
    <rPh sb="0" eb="2">
      <t>ジギョウ</t>
    </rPh>
    <rPh sb="2" eb="3">
      <t>シャ</t>
    </rPh>
    <rPh sb="3" eb="5">
      <t>リエキ</t>
    </rPh>
    <rPh sb="5" eb="6">
      <t>ガク</t>
    </rPh>
    <phoneticPr fontId="11"/>
  </si>
  <si>
    <t>　詳細診断費</t>
    <rPh sb="1" eb="3">
      <t>ショウサイ</t>
    </rPh>
    <rPh sb="3" eb="5">
      <t>シンダン</t>
    </rPh>
    <rPh sb="5" eb="6">
      <t>ヒ</t>
    </rPh>
    <phoneticPr fontId="11"/>
  </si>
  <si>
    <t>13号の4</t>
    <phoneticPr fontId="11"/>
  </si>
  <si>
    <t xml:space="preserve">  設計費</t>
    <rPh sb="2" eb="4">
      <t>セッケイ</t>
    </rPh>
    <rPh sb="4" eb="5">
      <t>ヒ</t>
    </rPh>
    <phoneticPr fontId="11"/>
  </si>
  <si>
    <t>　工事費</t>
    <phoneticPr fontId="11"/>
  </si>
  <si>
    <t>14号の2</t>
    <rPh sb="2" eb="3">
      <t>ゴウ</t>
    </rPh>
    <phoneticPr fontId="11"/>
  </si>
  <si>
    <t>14号の3</t>
    <rPh sb="2" eb="3">
      <t>ゴウ</t>
    </rPh>
    <phoneticPr fontId="11"/>
  </si>
  <si>
    <t>　運転管理費</t>
    <phoneticPr fontId="11"/>
  </si>
  <si>
    <t>　計測・検証費</t>
    <phoneticPr fontId="11"/>
  </si>
  <si>
    <t>　維持管理費</t>
    <phoneticPr fontId="11"/>
  </si>
  <si>
    <t>金額</t>
    <rPh sb="0" eb="2">
      <t>キンガク</t>
    </rPh>
    <phoneticPr fontId="11"/>
  </si>
  <si>
    <t>金利</t>
    <phoneticPr fontId="11"/>
  </si>
  <si>
    <t>%</t>
    <phoneticPr fontId="11"/>
  </si>
  <si>
    <t>補助金：　有り</t>
    <rPh sb="5" eb="6">
      <t>ア</t>
    </rPh>
    <phoneticPr fontId="11"/>
  </si>
  <si>
    <t>（様式第14号の1）</t>
    <phoneticPr fontId="11"/>
  </si>
  <si>
    <t>維持管理提案書</t>
    <rPh sb="0" eb="2">
      <t>イジ</t>
    </rPh>
    <rPh sb="2" eb="4">
      <t>カンリ</t>
    </rPh>
    <rPh sb="4" eb="7">
      <t>テイアンショ</t>
    </rPh>
    <phoneticPr fontId="11"/>
  </si>
  <si>
    <t>a.維持管理計画書</t>
    <rPh sb="2" eb="4">
      <t>イジ</t>
    </rPh>
    <rPh sb="4" eb="6">
      <t>カンリ</t>
    </rPh>
    <rPh sb="6" eb="8">
      <t>ケイカク</t>
    </rPh>
    <rPh sb="8" eb="9">
      <t>ショ</t>
    </rPh>
    <phoneticPr fontId="11"/>
  </si>
  <si>
    <t>②維持管理費見積書</t>
    <rPh sb="1" eb="3">
      <t>イジ</t>
    </rPh>
    <rPh sb="3" eb="6">
      <t>カンリヒ</t>
    </rPh>
    <rPh sb="6" eb="9">
      <t>ミツモリショ</t>
    </rPh>
    <phoneticPr fontId="11"/>
  </si>
  <si>
    <t>（様式第14号の2）</t>
    <phoneticPr fontId="11"/>
  </si>
  <si>
    <t>b.計測・検証計画書</t>
    <rPh sb="2" eb="4">
      <t>ケイソク</t>
    </rPh>
    <rPh sb="5" eb="7">
      <t>ケンショウ</t>
    </rPh>
    <rPh sb="7" eb="9">
      <t>ケイカク</t>
    </rPh>
    <rPh sb="9" eb="10">
      <t>ショ</t>
    </rPh>
    <phoneticPr fontId="11"/>
  </si>
  <si>
    <t>改修提案項目</t>
    <rPh sb="0" eb="2">
      <t>カイシュウ</t>
    </rPh>
    <rPh sb="2" eb="4">
      <t>テイアン</t>
    </rPh>
    <rPh sb="4" eb="6">
      <t>コウモク</t>
    </rPh>
    <phoneticPr fontId="11"/>
  </si>
  <si>
    <t>名称</t>
    <rPh sb="0" eb="2">
      <t>メイショウ</t>
    </rPh>
    <phoneticPr fontId="11"/>
  </si>
  <si>
    <t>数量</t>
    <rPh sb="0" eb="2">
      <t>スウリョウ</t>
    </rPh>
    <phoneticPr fontId="11"/>
  </si>
  <si>
    <t>単位</t>
    <rPh sb="0" eb="2">
      <t>タンイ</t>
    </rPh>
    <phoneticPr fontId="11"/>
  </si>
  <si>
    <t>③計測・検証費見積書</t>
    <rPh sb="1" eb="3">
      <t>ケイソク</t>
    </rPh>
    <rPh sb="4" eb="6">
      <t>ケンショウ</t>
    </rPh>
    <rPh sb="6" eb="7">
      <t>ヒ</t>
    </rPh>
    <rPh sb="7" eb="10">
      <t>ミツモリショ</t>
    </rPh>
    <phoneticPr fontId="11"/>
  </si>
  <si>
    <t>金額　(円/年)</t>
    <rPh sb="0" eb="2">
      <t>キンガク</t>
    </rPh>
    <rPh sb="4" eb="5">
      <t>エン</t>
    </rPh>
    <rPh sb="6" eb="7">
      <t>ネン</t>
    </rPh>
    <phoneticPr fontId="11"/>
  </si>
  <si>
    <t>備考　(積算根拠など)</t>
    <rPh sb="0" eb="2">
      <t>ビコウ</t>
    </rPh>
    <rPh sb="4" eb="6">
      <t>セキサン</t>
    </rPh>
    <rPh sb="6" eb="8">
      <t>コンキョ</t>
    </rPh>
    <phoneticPr fontId="11"/>
  </si>
  <si>
    <t>（様式第14号の3）</t>
    <phoneticPr fontId="11"/>
  </si>
  <si>
    <t>c.運転管理方針計画書</t>
    <rPh sb="2" eb="4">
      <t>ウンテン</t>
    </rPh>
    <rPh sb="4" eb="6">
      <t>カンリ</t>
    </rPh>
    <rPh sb="6" eb="8">
      <t>ホウシン</t>
    </rPh>
    <rPh sb="8" eb="10">
      <t>ケイカク</t>
    </rPh>
    <rPh sb="10" eb="11">
      <t>ショ</t>
    </rPh>
    <phoneticPr fontId="11"/>
  </si>
  <si>
    <t>②運転管理費見積書</t>
    <rPh sb="1" eb="3">
      <t>ウンテン</t>
    </rPh>
    <rPh sb="3" eb="6">
      <t>カンリヒ</t>
    </rPh>
    <rPh sb="6" eb="9">
      <t>ミツモリショ</t>
    </rPh>
    <phoneticPr fontId="11"/>
  </si>
  <si>
    <t>（様式第14号の4）</t>
    <phoneticPr fontId="11"/>
  </si>
  <si>
    <t>d.緊急時対応提案書</t>
    <rPh sb="2" eb="5">
      <t>キンキュウジ</t>
    </rPh>
    <rPh sb="5" eb="7">
      <t>タイオウ</t>
    </rPh>
    <rPh sb="7" eb="10">
      <t>テイアンショ</t>
    </rPh>
    <phoneticPr fontId="11"/>
  </si>
  <si>
    <t>―</t>
    <phoneticPr fontId="11"/>
  </si>
  <si>
    <t>―</t>
    <phoneticPr fontId="11"/>
  </si>
  <si>
    <t>13号の3</t>
    <phoneticPr fontId="11"/>
  </si>
  <si>
    <t>13号の3</t>
    <rPh sb="2" eb="3">
      <t>ゴウ</t>
    </rPh>
    <phoneticPr fontId="11"/>
  </si>
  <si>
    <t>無</t>
    <rPh sb="0" eb="1">
      <t>ナシ</t>
    </rPh>
    <phoneticPr fontId="11"/>
  </si>
  <si>
    <t>(様式第11号の2)</t>
    <rPh sb="1" eb="3">
      <t>ヨウシキ</t>
    </rPh>
    <rPh sb="3" eb="4">
      <t>ダイ</t>
    </rPh>
    <rPh sb="6" eb="7">
      <t>ゴウ</t>
    </rPh>
    <phoneticPr fontId="11"/>
  </si>
  <si>
    <t>補助金</t>
    <rPh sb="0" eb="3">
      <t>ホジョキン</t>
    </rPh>
    <phoneticPr fontId="11"/>
  </si>
  <si>
    <t>―</t>
    <phoneticPr fontId="11"/>
  </si>
  <si>
    <t>13号の4</t>
    <rPh sb="2" eb="3">
      <t>ゴウ</t>
    </rPh>
    <phoneticPr fontId="11"/>
  </si>
  <si>
    <t>メモ</t>
    <phoneticPr fontId="11"/>
  </si>
  <si>
    <t>修正内容</t>
    <rPh sb="0" eb="2">
      <t>シュウセイ</t>
    </rPh>
    <rPh sb="2" eb="4">
      <t>ナイヨウ</t>
    </rPh>
    <phoneticPr fontId="11"/>
  </si>
  <si>
    <t>11号の1</t>
    <rPh sb="2" eb="3">
      <t>ゴウ</t>
    </rPh>
    <phoneticPr fontId="11"/>
  </si>
  <si>
    <t>12号</t>
    <rPh sb="2" eb="3">
      <t>ゴウ</t>
    </rPh>
    <phoneticPr fontId="11"/>
  </si>
  <si>
    <t>提案総括表</t>
    <rPh sb="0" eb="5">
      <t>テイアンソウカツヒョウ</t>
    </rPh>
    <phoneticPr fontId="11"/>
  </si>
  <si>
    <t>契約内容提案書</t>
    <rPh sb="0" eb="2">
      <t>ケイヤク</t>
    </rPh>
    <rPh sb="2" eb="4">
      <t>ナイヨウ</t>
    </rPh>
    <rPh sb="4" eb="7">
      <t>テイアンショ</t>
    </rPh>
    <phoneticPr fontId="11"/>
  </si>
  <si>
    <t>技術提案書</t>
    <rPh sb="0" eb="2">
      <t>ギジュツ</t>
    </rPh>
    <rPh sb="2" eb="5">
      <t>テイアンショ</t>
    </rPh>
    <phoneticPr fontId="11"/>
  </si>
  <si>
    <t>13号の1</t>
    <rPh sb="2" eb="3">
      <t>ゴウ</t>
    </rPh>
    <phoneticPr fontId="11"/>
  </si>
  <si>
    <t>自動計算機能付</t>
    <rPh sb="0" eb="2">
      <t>ジドウ</t>
    </rPh>
    <rPh sb="2" eb="4">
      <t>ケイサン</t>
    </rPh>
    <rPh sb="4" eb="6">
      <t>キノウ</t>
    </rPh>
    <rPh sb="6" eb="7">
      <t>ツキ</t>
    </rPh>
    <phoneticPr fontId="11"/>
  </si>
  <si>
    <t>13号の2</t>
    <rPh sb="2" eb="3">
      <t>ゴウ</t>
    </rPh>
    <phoneticPr fontId="11"/>
  </si>
  <si>
    <t>事業者資金計画書</t>
    <rPh sb="0" eb="2">
      <t>ジギョウ</t>
    </rPh>
    <rPh sb="2" eb="3">
      <t>シャ</t>
    </rPh>
    <rPh sb="3" eb="5">
      <t>シキン</t>
    </rPh>
    <rPh sb="5" eb="7">
      <t>ケイカク</t>
    </rPh>
    <rPh sb="7" eb="8">
      <t>ショ</t>
    </rPh>
    <phoneticPr fontId="11"/>
  </si>
  <si>
    <t>13号の3</t>
    <rPh sb="2" eb="3">
      <t>ゴウ</t>
    </rPh>
    <phoneticPr fontId="11"/>
  </si>
  <si>
    <t>資金計画書</t>
    <rPh sb="0" eb="2">
      <t>シキン</t>
    </rPh>
    <rPh sb="2" eb="4">
      <t>ケイカク</t>
    </rPh>
    <rPh sb="4" eb="5">
      <t>ショ</t>
    </rPh>
    <phoneticPr fontId="11"/>
  </si>
  <si>
    <t>旧名称</t>
    <rPh sb="0" eb="1">
      <t>キュウ</t>
    </rPh>
    <rPh sb="1" eb="3">
      <t>メイショウ</t>
    </rPh>
    <phoneticPr fontId="11"/>
  </si>
  <si>
    <t>新名称</t>
    <rPh sb="0" eb="3">
      <t>シンメイショウ</t>
    </rPh>
    <phoneticPr fontId="11"/>
  </si>
  <si>
    <t>-</t>
    <phoneticPr fontId="11"/>
  </si>
  <si>
    <t>-</t>
    <phoneticPr fontId="11"/>
  </si>
  <si>
    <t>-</t>
    <phoneticPr fontId="11"/>
  </si>
  <si>
    <t>削減額計画書</t>
    <rPh sb="0" eb="2">
      <t>サクゲン</t>
    </rPh>
    <rPh sb="2" eb="3">
      <t>ガク</t>
    </rPh>
    <rPh sb="3" eb="5">
      <t>ケイカク</t>
    </rPh>
    <rPh sb="5" eb="6">
      <t>ショ</t>
    </rPh>
    <phoneticPr fontId="11"/>
  </si>
  <si>
    <t>事業者収支計画書</t>
    <rPh sb="0" eb="2">
      <t>ジギョウ</t>
    </rPh>
    <rPh sb="2" eb="3">
      <t>シャ</t>
    </rPh>
    <rPh sb="3" eb="5">
      <t>シュウシ</t>
    </rPh>
    <rPh sb="5" eb="7">
      <t>ケイカク</t>
    </rPh>
    <rPh sb="7" eb="8">
      <t>ショ</t>
    </rPh>
    <phoneticPr fontId="11"/>
  </si>
  <si>
    <t>想定維持管理費を含めた15年間利益の表示</t>
    <rPh sb="0" eb="2">
      <t>ソウテイ</t>
    </rPh>
    <rPh sb="2" eb="7">
      <t>イジカンリヒ</t>
    </rPh>
    <rPh sb="8" eb="9">
      <t>フク</t>
    </rPh>
    <rPh sb="13" eb="14">
      <t>ネン</t>
    </rPh>
    <rPh sb="14" eb="15">
      <t>カン</t>
    </rPh>
    <rPh sb="15" eb="17">
      <t>リエキ</t>
    </rPh>
    <rPh sb="18" eb="20">
      <t>ヒョウジ</t>
    </rPh>
    <phoneticPr fontId="11"/>
  </si>
  <si>
    <t>自動計算化</t>
    <rPh sb="0" eb="2">
      <t>ジドウ</t>
    </rPh>
    <rPh sb="2" eb="4">
      <t>ケイサン</t>
    </rPh>
    <rPh sb="4" eb="5">
      <t>カ</t>
    </rPh>
    <phoneticPr fontId="11"/>
  </si>
  <si>
    <t>自己資金・外部借入金等一覧表</t>
    <rPh sb="0" eb="4">
      <t>ジコシキン</t>
    </rPh>
    <rPh sb="5" eb="9">
      <t>ガイブカリイレ</t>
    </rPh>
    <rPh sb="9" eb="10">
      <t>キン</t>
    </rPh>
    <rPh sb="10" eb="11">
      <t>ナド</t>
    </rPh>
    <rPh sb="11" eb="13">
      <t>イチラン</t>
    </rPh>
    <rPh sb="13" eb="14">
      <t>ヒョウ</t>
    </rPh>
    <phoneticPr fontId="11"/>
  </si>
  <si>
    <t>工事予算など経費計画書</t>
    <rPh sb="0" eb="2">
      <t>コウジ</t>
    </rPh>
    <rPh sb="2" eb="4">
      <t>ヨサン</t>
    </rPh>
    <rPh sb="6" eb="8">
      <t>ケイヒ</t>
    </rPh>
    <rPh sb="8" eb="10">
      <t>ケイカク</t>
    </rPh>
    <rPh sb="10" eb="11">
      <t>ショ</t>
    </rPh>
    <phoneticPr fontId="11"/>
  </si>
  <si>
    <t>-</t>
    <phoneticPr fontId="11"/>
  </si>
  <si>
    <t>補助金無し・有り1枚化</t>
    <rPh sb="0" eb="3">
      <t>ホジョキン</t>
    </rPh>
    <rPh sb="3" eb="4">
      <t>ナシ</t>
    </rPh>
    <rPh sb="6" eb="7">
      <t>アリ</t>
    </rPh>
    <rPh sb="9" eb="10">
      <t>マイ</t>
    </rPh>
    <rPh sb="10" eb="11">
      <t>カ</t>
    </rPh>
    <phoneticPr fontId="11"/>
  </si>
  <si>
    <t>補助金無し・有り1枚化。レイアウト替え</t>
    <rPh sb="17" eb="18">
      <t>ガ</t>
    </rPh>
    <phoneticPr fontId="11"/>
  </si>
  <si>
    <t>13号の5</t>
    <rPh sb="2" eb="3">
      <t>ゴウ</t>
    </rPh>
    <phoneticPr fontId="11"/>
  </si>
  <si>
    <t>補助金関係提案書</t>
    <rPh sb="0" eb="3">
      <t>ホジョキン</t>
    </rPh>
    <rPh sb="3" eb="5">
      <t>カンケイ</t>
    </rPh>
    <rPh sb="5" eb="8">
      <t>テイアンショ</t>
    </rPh>
    <phoneticPr fontId="11"/>
  </si>
  <si>
    <t>-</t>
    <phoneticPr fontId="11"/>
  </si>
  <si>
    <t>維持管理計画書</t>
    <rPh sb="0" eb="7">
      <t>イジカンリケイカクショ</t>
    </rPh>
    <phoneticPr fontId="11"/>
  </si>
  <si>
    <t>計測・検証計画書</t>
    <rPh sb="0" eb="2">
      <t>ケイソク</t>
    </rPh>
    <rPh sb="3" eb="5">
      <t>ケンショウ</t>
    </rPh>
    <rPh sb="5" eb="7">
      <t>ケイカク</t>
    </rPh>
    <rPh sb="7" eb="8">
      <t>ショ</t>
    </rPh>
    <phoneticPr fontId="11"/>
  </si>
  <si>
    <t>-</t>
    <phoneticPr fontId="11"/>
  </si>
  <si>
    <t>運転管理方針計画書</t>
    <rPh sb="0" eb="2">
      <t>ウンテン</t>
    </rPh>
    <rPh sb="2" eb="4">
      <t>カンリ</t>
    </rPh>
    <rPh sb="4" eb="6">
      <t>ホウシン</t>
    </rPh>
    <rPh sb="6" eb="8">
      <t>ケイカク</t>
    </rPh>
    <rPh sb="8" eb="9">
      <t>ショ</t>
    </rPh>
    <phoneticPr fontId="11"/>
  </si>
  <si>
    <t>-</t>
    <phoneticPr fontId="11"/>
  </si>
  <si>
    <t>14号の4</t>
    <rPh sb="2" eb="3">
      <t>ゴウ</t>
    </rPh>
    <phoneticPr fontId="11"/>
  </si>
  <si>
    <t>緊急時対応提案書</t>
    <rPh sb="0" eb="3">
      <t>キンキュウジ</t>
    </rPh>
    <rPh sb="3" eb="5">
      <t>タイオウ</t>
    </rPh>
    <rPh sb="5" eb="8">
      <t>テイアンショ</t>
    </rPh>
    <phoneticPr fontId="11"/>
  </si>
  <si>
    <t>-</t>
    <phoneticPr fontId="11"/>
  </si>
  <si>
    <t>　計測機器設置費</t>
    <phoneticPr fontId="11"/>
  </si>
  <si>
    <t>　工事監理費</t>
    <phoneticPr fontId="11"/>
  </si>
  <si>
    <t>A</t>
    <phoneticPr fontId="30"/>
  </si>
  <si>
    <t>B</t>
    <phoneticPr fontId="30"/>
  </si>
  <si>
    <t>C</t>
    <phoneticPr fontId="30"/>
  </si>
  <si>
    <t>D</t>
    <phoneticPr fontId="30"/>
  </si>
  <si>
    <t>E</t>
    <phoneticPr fontId="30"/>
  </si>
  <si>
    <t>F</t>
    <phoneticPr fontId="30"/>
  </si>
  <si>
    <t>G</t>
    <phoneticPr fontId="30"/>
  </si>
  <si>
    <t>H</t>
    <phoneticPr fontId="30"/>
  </si>
  <si>
    <t>I</t>
    <phoneticPr fontId="30"/>
  </si>
  <si>
    <t>J</t>
    <phoneticPr fontId="30"/>
  </si>
  <si>
    <t>残年数</t>
    <rPh sb="0" eb="1">
      <t>ザン</t>
    </rPh>
    <rPh sb="1" eb="3">
      <t>ネンスウ</t>
    </rPh>
    <phoneticPr fontId="11"/>
  </si>
  <si>
    <t>年</t>
    <rPh sb="0" eb="1">
      <t>ネン</t>
    </rPh>
    <phoneticPr fontId="11"/>
  </si>
  <si>
    <t>円</t>
    <phoneticPr fontId="11"/>
  </si>
  <si>
    <t>L</t>
    <phoneticPr fontId="11"/>
  </si>
  <si>
    <t>M</t>
    <phoneticPr fontId="11"/>
  </si>
  <si>
    <t>N</t>
    <phoneticPr fontId="11"/>
  </si>
  <si>
    <t>契約終了後</t>
    <rPh sb="0" eb="2">
      <t>ケイヤク</t>
    </rPh>
    <rPh sb="2" eb="4">
      <t>シュウリョウ</t>
    </rPh>
    <rPh sb="4" eb="5">
      <t>ゴ</t>
    </rPh>
    <phoneticPr fontId="11"/>
  </si>
  <si>
    <t>維持管理費</t>
    <phoneticPr fontId="11"/>
  </si>
  <si>
    <r>
      <t>(様式第11号の1</t>
    </r>
    <r>
      <rPr>
        <sz val="11"/>
        <color theme="1"/>
        <rFont val="ＭＳ Ｐゴシック"/>
        <family val="2"/>
        <charset val="128"/>
        <scheme val="minor"/>
      </rPr>
      <t>)</t>
    </r>
    <rPh sb="1" eb="3">
      <t>ヨウシキ</t>
    </rPh>
    <rPh sb="3" eb="4">
      <t>ダイ</t>
    </rPh>
    <rPh sb="6" eb="7">
      <t>ゴウ</t>
    </rPh>
    <phoneticPr fontId="11"/>
  </si>
  <si>
    <t>（様式第12号の1）</t>
  </si>
  <si>
    <t>技 術 提 案 書</t>
  </si>
  <si>
    <t>（様式第12号の2）</t>
    <phoneticPr fontId="11"/>
  </si>
  <si>
    <t>（様式第12号の3）</t>
    <phoneticPr fontId="11"/>
  </si>
  <si>
    <t>（様式第12号の4）</t>
    <phoneticPr fontId="11"/>
  </si>
  <si>
    <t>（様式第15号）</t>
    <phoneticPr fontId="11"/>
  </si>
  <si>
    <t>提案要請番号</t>
    <rPh sb="0" eb="2">
      <t>テイアン</t>
    </rPh>
    <rPh sb="2" eb="4">
      <t>ヨウセイ</t>
    </rPh>
    <rPh sb="4" eb="6">
      <t>バンゴウ</t>
    </rPh>
    <phoneticPr fontId="11"/>
  </si>
  <si>
    <t>提案書の体裁（共通）</t>
  </si>
  <si>
    <t>(事業名称 ：　        ESCO事業)</t>
    <rPh sb="1" eb="3">
      <t>ジギョウ</t>
    </rPh>
    <rPh sb="3" eb="5">
      <t>メイショウ</t>
    </rPh>
    <rPh sb="20" eb="22">
      <t>ジギョウ</t>
    </rPh>
    <phoneticPr fontId="11"/>
  </si>
  <si>
    <t>（１）－１</t>
    <phoneticPr fontId="11"/>
  </si>
  <si>
    <t>・Ａ４縦版で枚数に制限は設けません。ただし、別途指定したもの、および図面やフロー図等Ａ４縦版に収まらないものはＡ３横版を認めます（様式を拡大して下さい）。</t>
    <phoneticPr fontId="11"/>
  </si>
  <si>
    <t>・書類の境には、各々の書類名称番号（(1)～(6)）を記したインデックスを付けてください。</t>
    <phoneticPr fontId="11"/>
  </si>
  <si>
    <t>（様式第12号の5）</t>
    <phoneticPr fontId="11"/>
  </si>
  <si>
    <t>○○●●</t>
    <phoneticPr fontId="11"/>
  </si>
  <si>
    <t>内訳は第14号の2に記載すること</t>
    <rPh sb="0" eb="2">
      <t>ウチワケ</t>
    </rPh>
    <rPh sb="3" eb="4">
      <t>ダイ</t>
    </rPh>
    <rPh sb="6" eb="7">
      <t>ゴウ</t>
    </rPh>
    <rPh sb="10" eb="12">
      <t>キサイ</t>
    </rPh>
    <phoneticPr fontId="11"/>
  </si>
  <si>
    <t>②計測機器設置費見積書</t>
    <rPh sb="1" eb="3">
      <t>ケイソク</t>
    </rPh>
    <rPh sb="3" eb="5">
      <t>キキ</t>
    </rPh>
    <rPh sb="5" eb="7">
      <t>セッチ</t>
    </rPh>
    <rPh sb="7" eb="8">
      <t>ヒ</t>
    </rPh>
    <rPh sb="8" eb="11">
      <t>ミツモリショ</t>
    </rPh>
    <phoneticPr fontId="11"/>
  </si>
  <si>
    <t>①運転管理方針</t>
    <rPh sb="1" eb="3">
      <t>ウンテン</t>
    </rPh>
    <rPh sb="3" eb="5">
      <t>カンリ</t>
    </rPh>
    <rPh sb="5" eb="7">
      <t>ホウシン</t>
    </rPh>
    <phoneticPr fontId="11"/>
  </si>
  <si>
    <t>その他</t>
    <rPh sb="2" eb="3">
      <t>タ</t>
    </rPh>
    <phoneticPr fontId="11"/>
  </si>
  <si>
    <r>
      <t>　その他</t>
    </r>
    <r>
      <rPr>
        <vertAlign val="superscript"/>
        <sz val="10.5"/>
        <rFont val="ＭＳ ゴシック"/>
        <family val="3"/>
        <charset val="128"/>
      </rPr>
      <t>※１</t>
    </r>
    <phoneticPr fontId="11"/>
  </si>
  <si>
    <t>b．事業者収支計画書</t>
    <phoneticPr fontId="11"/>
  </si>
  <si>
    <r>
      <t>　その他</t>
    </r>
    <r>
      <rPr>
        <vertAlign val="superscript"/>
        <sz val="10.5"/>
        <rFont val="ＭＳ ゴシック"/>
        <family val="3"/>
        <charset val="128"/>
      </rPr>
      <t>※１</t>
    </r>
    <phoneticPr fontId="11"/>
  </si>
  <si>
    <t>ＥＳＣＯサービス料は毎年一定とすること。</t>
  </si>
  <si>
    <t>ＥＳＣＯサービス料総額</t>
    <rPh sb="9" eb="11">
      <t>ソウガク</t>
    </rPh>
    <phoneticPr fontId="30"/>
  </si>
  <si>
    <t>①ＥＳＣＯ設備の維持管理計画書</t>
    <rPh sb="5" eb="7">
      <t>セツビ</t>
    </rPh>
    <rPh sb="8" eb="10">
      <t>イジ</t>
    </rPh>
    <rPh sb="10" eb="12">
      <t>カンリ</t>
    </rPh>
    <rPh sb="12" eb="14">
      <t>ケイカク</t>
    </rPh>
    <rPh sb="14" eb="15">
      <t>ショ</t>
    </rPh>
    <phoneticPr fontId="11"/>
  </si>
  <si>
    <r>
      <t>・</t>
    </r>
    <r>
      <rPr>
        <sz val="10"/>
        <color rgb="FF000000"/>
        <rFont val="ＭＳ ゴシック"/>
        <family val="3"/>
        <charset val="128"/>
      </rPr>
      <t>本文、改修提案項目番号、通し番号、事業名称、提案要請番号すべて、文字はＭＳゴシック10.5ポイントとしてください。</t>
    </r>
    <phoneticPr fontId="11"/>
  </si>
  <si>
    <r>
      <t>(</t>
    </r>
    <r>
      <rPr>
        <sz val="11"/>
        <color theme="1"/>
        <rFont val="ＭＳ Ｐゴシック"/>
        <family val="2"/>
        <charset val="128"/>
        <scheme val="minor"/>
      </rPr>
      <t>2)-1</t>
    </r>
    <phoneticPr fontId="11"/>
  </si>
  <si>
    <t>(2)-2</t>
    <phoneticPr fontId="11"/>
  </si>
  <si>
    <t>(4)-3</t>
    <phoneticPr fontId="11"/>
  </si>
  <si>
    <t>　工事監理費</t>
    <rPh sb="1" eb="3">
      <t>コウジ</t>
    </rPh>
    <rPh sb="3" eb="5">
      <t>カンリ</t>
    </rPh>
    <rPh sb="5" eb="6">
      <t>ヒ</t>
    </rPh>
    <phoneticPr fontId="11"/>
  </si>
  <si>
    <t>(5)-5</t>
    <phoneticPr fontId="11"/>
  </si>
  <si>
    <t>(6)-1</t>
    <phoneticPr fontId="11"/>
  </si>
  <si>
    <t xml:space="preserve">  ※施設毎に作成</t>
    <phoneticPr fontId="11"/>
  </si>
  <si>
    <t>a.改修提案項目一覧表　</t>
    <phoneticPr fontId="30"/>
  </si>
  <si>
    <t>年間削減予定額</t>
    <rPh sb="0" eb="2">
      <t>ネンカン</t>
    </rPh>
    <rPh sb="2" eb="4">
      <t>サクゲン</t>
    </rPh>
    <rPh sb="4" eb="6">
      <t>ヨテイ</t>
    </rPh>
    <rPh sb="6" eb="7">
      <t>ガク</t>
    </rPh>
    <phoneticPr fontId="11"/>
  </si>
  <si>
    <t>年間削減保証額</t>
    <rPh sb="0" eb="2">
      <t>ネンカン</t>
    </rPh>
    <rPh sb="2" eb="4">
      <t>サクゲン</t>
    </rPh>
    <rPh sb="4" eb="6">
      <t>ホショウ</t>
    </rPh>
    <rPh sb="6" eb="7">
      <t>ガク</t>
    </rPh>
    <phoneticPr fontId="11"/>
  </si>
  <si>
    <t>省エネルギーサービス料</t>
    <rPh sb="0" eb="1">
      <t>ショウ</t>
    </rPh>
    <rPh sb="10" eb="11">
      <t>リョウ</t>
    </rPh>
    <phoneticPr fontId="30"/>
  </si>
  <si>
    <t>年間の市の保証利益</t>
    <rPh sb="0" eb="2">
      <t>ネンカン</t>
    </rPh>
    <rPh sb="3" eb="4">
      <t>シ</t>
    </rPh>
    <rPh sb="5" eb="7">
      <t>ホショウ</t>
    </rPh>
    <rPh sb="7" eb="9">
      <t>リエキ</t>
    </rPh>
    <phoneticPr fontId="11"/>
  </si>
  <si>
    <t>年</t>
    <rPh sb="0" eb="1">
      <t>ネン</t>
    </rPh>
    <phoneticPr fontId="11"/>
  </si>
  <si>
    <t>ＥＳＣＯサービス中の市利益総額</t>
    <rPh sb="8" eb="9">
      <t>ナカ</t>
    </rPh>
    <rPh sb="10" eb="11">
      <t>シ</t>
    </rPh>
    <rPh sb="11" eb="13">
      <t>リエキ</t>
    </rPh>
    <rPh sb="13" eb="15">
      <t>ソウガク</t>
    </rPh>
    <phoneticPr fontId="30"/>
  </si>
  <si>
    <t>ＥＳＣＯ契約中</t>
    <rPh sb="4" eb="6">
      <t>ケイヤク</t>
    </rPh>
    <rPh sb="6" eb="7">
      <t>ナカ</t>
    </rPh>
    <phoneticPr fontId="11"/>
  </si>
  <si>
    <t>C-E</t>
    <phoneticPr fontId="11"/>
  </si>
  <si>
    <t>A＋E×G</t>
    <phoneticPr fontId="11"/>
  </si>
  <si>
    <t>C×G</t>
    <phoneticPr fontId="11"/>
  </si>
  <si>
    <t>15年-G</t>
    <phoneticPr fontId="11"/>
  </si>
  <si>
    <t>市の利益総額</t>
    <rPh sb="0" eb="1">
      <t>シ</t>
    </rPh>
    <rPh sb="2" eb="4">
      <t>リエキ</t>
    </rPh>
    <rPh sb="4" eb="6">
      <t>ソウガク</t>
    </rPh>
    <phoneticPr fontId="11"/>
  </si>
  <si>
    <t>円</t>
    <rPh sb="0" eb="1">
      <t>エン</t>
    </rPh>
    <phoneticPr fontId="11"/>
  </si>
  <si>
    <t>事業収支(市の利益総額)</t>
    <rPh sb="0" eb="2">
      <t>ジギョウ</t>
    </rPh>
    <rPh sb="2" eb="4">
      <t>シュウシ</t>
    </rPh>
    <rPh sb="5" eb="6">
      <t>シ</t>
    </rPh>
    <rPh sb="7" eb="9">
      <t>リエキ</t>
    </rPh>
    <rPh sb="9" eb="11">
      <t>ソウガク</t>
    </rPh>
    <phoneticPr fontId="11"/>
  </si>
  <si>
    <t>O</t>
    <phoneticPr fontId="11"/>
  </si>
  <si>
    <t>H - I</t>
    <phoneticPr fontId="11"/>
  </si>
  <si>
    <t xml:space="preserve">１．改修提案項目の説明 </t>
    <phoneticPr fontId="11"/>
  </si>
  <si>
    <t xml:space="preserve">２．環境への配慮  </t>
    <rPh sb="2" eb="4">
      <t>カンキョウ</t>
    </rPh>
    <rPh sb="6" eb="8">
      <t>ハイリョ</t>
    </rPh>
    <phoneticPr fontId="11"/>
  </si>
  <si>
    <t xml:space="preserve">３．ＥＳＣＯ設備と既存設備との関係 </t>
    <rPh sb="6" eb="8">
      <t>セツビ</t>
    </rPh>
    <rPh sb="9" eb="11">
      <t>キゾン</t>
    </rPh>
    <rPh sb="11" eb="13">
      <t>セツビ</t>
    </rPh>
    <rPh sb="15" eb="17">
      <t>カンケイ</t>
    </rPh>
    <phoneticPr fontId="11"/>
  </si>
  <si>
    <t xml:space="preserve">４．工事中の対応 </t>
    <rPh sb="2" eb="4">
      <t>コウジ</t>
    </rPh>
    <rPh sb="4" eb="5">
      <t>ナカ</t>
    </rPh>
    <rPh sb="6" eb="8">
      <t>タイオウ</t>
    </rPh>
    <phoneticPr fontId="11"/>
  </si>
  <si>
    <t xml:space="preserve">５．契約期間終了後の対応  </t>
    <rPh sb="2" eb="4">
      <t>ケイヤク</t>
    </rPh>
    <rPh sb="4" eb="6">
      <t>キカン</t>
    </rPh>
    <rPh sb="6" eb="8">
      <t>シュウリョウ</t>
    </rPh>
    <rPh sb="8" eb="9">
      <t>ゴ</t>
    </rPh>
    <rPh sb="10" eb="12">
      <t>タイオウ</t>
    </rPh>
    <phoneticPr fontId="11"/>
  </si>
  <si>
    <t>a．事業収支計画書</t>
    <phoneticPr fontId="11"/>
  </si>
  <si>
    <t>契約中の削減保証額</t>
    <rPh sb="0" eb="2">
      <t>ケイヤク</t>
    </rPh>
    <rPh sb="2" eb="3">
      <t>ナカ</t>
    </rPh>
    <rPh sb="4" eb="6">
      <t>サクゲン</t>
    </rPh>
    <rPh sb="6" eb="8">
      <t>ホショウ</t>
    </rPh>
    <rPh sb="8" eb="9">
      <t>ガク</t>
    </rPh>
    <phoneticPr fontId="11"/>
  </si>
  <si>
    <t>削減予定額</t>
    <rPh sb="2" eb="4">
      <t>ヨテイ</t>
    </rPh>
    <phoneticPr fontId="11"/>
  </si>
  <si>
    <t>―</t>
    <phoneticPr fontId="11"/>
  </si>
  <si>
    <t>改修工事等経費</t>
    <rPh sb="0" eb="2">
      <t>カイシュウ</t>
    </rPh>
    <rPh sb="2" eb="4">
      <t>コウジ</t>
    </rPh>
    <rPh sb="4" eb="5">
      <t>ナド</t>
    </rPh>
    <rPh sb="5" eb="7">
      <t>ケイヒ</t>
    </rPh>
    <phoneticPr fontId="11"/>
  </si>
  <si>
    <t>省エネルギーサービス料</t>
    <rPh sb="0" eb="1">
      <t>ショウ</t>
    </rPh>
    <rPh sb="10" eb="11">
      <t>リョウ</t>
    </rPh>
    <phoneticPr fontId="11"/>
  </si>
  <si>
    <t>その他</t>
    <rPh sb="2" eb="3">
      <t>タ</t>
    </rPh>
    <phoneticPr fontId="11"/>
  </si>
  <si>
    <t>契約終了後</t>
    <rPh sb="0" eb="2">
      <t>ケイヤク</t>
    </rPh>
    <rPh sb="2" eb="5">
      <t>シュウリョウゴ</t>
    </rPh>
    <phoneticPr fontId="11"/>
  </si>
  <si>
    <t>　維持管理費の想定費</t>
    <rPh sb="7" eb="9">
      <t>ソウテイ</t>
    </rPh>
    <rPh sb="9" eb="10">
      <t>ヒ</t>
    </rPh>
    <phoneticPr fontId="11"/>
  </si>
  <si>
    <t>（様式第13号の2）</t>
    <phoneticPr fontId="11"/>
  </si>
  <si>
    <t>b. 改修工事等経費</t>
    <rPh sb="3" eb="5">
      <t>カイシュウ</t>
    </rPh>
    <rPh sb="5" eb="7">
      <t>コウジ</t>
    </rPh>
    <rPh sb="7" eb="8">
      <t>ナド</t>
    </rPh>
    <rPh sb="8" eb="10">
      <t>ケイヒ</t>
    </rPh>
    <phoneticPr fontId="11"/>
  </si>
  <si>
    <t>13号の2</t>
    <phoneticPr fontId="11"/>
  </si>
  <si>
    <t>13号の2</t>
    <phoneticPr fontId="11"/>
  </si>
  <si>
    <t>11号の2</t>
    <rPh sb="2" eb="3">
      <t>ゴウ</t>
    </rPh>
    <phoneticPr fontId="11"/>
  </si>
  <si>
    <t>(注)ベージュで色付けされているセルのみ入力して下さい。それ以外のセルは自動計算されます。</t>
    <phoneticPr fontId="11"/>
  </si>
  <si>
    <t>その他、検討している事項があれば記入すること。</t>
    <phoneticPr fontId="11"/>
  </si>
  <si>
    <t>①省エネルギー効果の計測・検証方法　</t>
    <rPh sb="1" eb="2">
      <t>ショウ</t>
    </rPh>
    <rPh sb="7" eb="9">
      <t>コウカ</t>
    </rPh>
    <rPh sb="10" eb="12">
      <t>ケイソク</t>
    </rPh>
    <rPh sb="13" eb="15">
      <t>ケンショウ</t>
    </rPh>
    <rPh sb="15" eb="17">
      <t>ホウホウ</t>
    </rPh>
    <phoneticPr fontId="11"/>
  </si>
  <si>
    <t>―</t>
    <phoneticPr fontId="11"/>
  </si>
  <si>
    <t>―</t>
    <phoneticPr fontId="11"/>
  </si>
  <si>
    <t>市利益額　①-②</t>
    <rPh sb="0" eb="1">
      <t>シ</t>
    </rPh>
    <rPh sb="1" eb="3">
      <t>リエキ</t>
    </rPh>
    <rPh sb="3" eb="4">
      <t>ガク</t>
    </rPh>
    <phoneticPr fontId="11"/>
  </si>
  <si>
    <t>契約後の削減保証額</t>
    <rPh sb="0" eb="2">
      <t>ケイヤク</t>
    </rPh>
    <rPh sb="2" eb="3">
      <t>ゴ</t>
    </rPh>
    <rPh sb="4" eb="6">
      <t>サクゲン</t>
    </rPh>
    <rPh sb="6" eb="8">
      <t>ホショウ</t>
    </rPh>
    <rPh sb="8" eb="9">
      <t>ガク</t>
    </rPh>
    <phoneticPr fontId="11"/>
  </si>
  <si>
    <t>C</t>
    <phoneticPr fontId="11"/>
  </si>
  <si>
    <t>0</t>
    <phoneticPr fontId="11"/>
  </si>
  <si>
    <t xml:space="preserve">      維持管理提案書</t>
    <rPh sb="6" eb="8">
      <t>イジ</t>
    </rPh>
    <rPh sb="8" eb="10">
      <t>カンリ</t>
    </rPh>
    <rPh sb="10" eb="13">
      <t>テイアンショ</t>
    </rPh>
    <phoneticPr fontId="11"/>
  </si>
  <si>
    <t>（消費税込み）</t>
    <phoneticPr fontId="30"/>
  </si>
  <si>
    <t>　(消費税込み)</t>
    <rPh sb="2" eb="5">
      <t>ショウヒゼイ</t>
    </rPh>
    <rPh sb="5" eb="6">
      <t>コ</t>
    </rPh>
    <phoneticPr fontId="30"/>
  </si>
  <si>
    <t>ESCO契約期間　〇年</t>
    <rPh sb="4" eb="6">
      <t>ケイヤク</t>
    </rPh>
    <rPh sb="6" eb="8">
      <t>キカン</t>
    </rPh>
    <rPh sb="10" eb="11">
      <t>ネン</t>
    </rPh>
    <phoneticPr fontId="11"/>
  </si>
  <si>
    <t>(消費税込み　　単位：円)</t>
    <rPh sb="1" eb="4">
      <t>ショウヒゼイ</t>
    </rPh>
    <rPh sb="4" eb="5">
      <t>コ</t>
    </rPh>
    <phoneticPr fontId="11"/>
  </si>
  <si>
    <t>（消費税込み　単位：円）</t>
    <phoneticPr fontId="11"/>
  </si>
  <si>
    <t>（消費税込み　単位：円）</t>
    <phoneticPr fontId="11"/>
  </si>
  <si>
    <t>（消費税込み　単位：円）</t>
    <rPh sb="1" eb="4">
      <t>ショウヒゼイ</t>
    </rPh>
    <rPh sb="4" eb="5">
      <t>コ</t>
    </rPh>
    <phoneticPr fontId="11"/>
  </si>
  <si>
    <t>①対応提案書 　</t>
    <rPh sb="1" eb="3">
      <t>タイオウ</t>
    </rPh>
    <rPh sb="3" eb="6">
      <t>テイアンショ</t>
    </rPh>
    <phoneticPr fontId="11"/>
  </si>
  <si>
    <t>②省エネルギーサービス期間中の緊急連絡体制表　</t>
    <rPh sb="1" eb="2">
      <t>ショウ</t>
    </rPh>
    <rPh sb="11" eb="14">
      <t>キカンチュウ</t>
    </rPh>
    <rPh sb="15" eb="17">
      <t>キンキュウ</t>
    </rPh>
    <rPh sb="17" eb="19">
      <t>レンラク</t>
    </rPh>
    <rPh sb="19" eb="21">
      <t>タイセイ</t>
    </rPh>
    <rPh sb="21" eb="22">
      <t>ヒョウ</t>
    </rPh>
    <phoneticPr fontId="11"/>
  </si>
  <si>
    <t>④その他特記事項　</t>
    <rPh sb="3" eb="4">
      <t>タ</t>
    </rPh>
    <rPh sb="4" eb="6">
      <t>トッキ</t>
    </rPh>
    <rPh sb="6" eb="8">
      <t>ジコウ</t>
    </rPh>
    <phoneticPr fontId="11"/>
  </si>
  <si>
    <t>提案総括表</t>
    <rPh sb="0" eb="2">
      <t>テイアン</t>
    </rPh>
    <rPh sb="2" eb="5">
      <t>ソウカツヒョウ</t>
    </rPh>
    <phoneticPr fontId="11"/>
  </si>
  <si>
    <t>b．ESCO事業提案書</t>
    <rPh sb="6" eb="8">
      <t>ジギョウ</t>
    </rPh>
    <rPh sb="8" eb="11">
      <t>テイアンショ</t>
    </rPh>
    <phoneticPr fontId="11"/>
  </si>
  <si>
    <t>（自己資金型）</t>
    <rPh sb="1" eb="3">
      <t>ジコ</t>
    </rPh>
    <rPh sb="3" eb="5">
      <t>シキン</t>
    </rPh>
    <rPh sb="5" eb="6">
      <t>ガタ</t>
    </rPh>
    <phoneticPr fontId="11"/>
  </si>
  <si>
    <t xml:space="preserve">ＥＳＣＯ設備の設置計画図 </t>
    <phoneticPr fontId="11"/>
  </si>
  <si>
    <t>(様式第11号の1の2)</t>
    <rPh sb="1" eb="3">
      <t>ヨウシキ</t>
    </rPh>
    <rPh sb="3" eb="4">
      <t>ダイ</t>
    </rPh>
    <rPh sb="6" eb="7">
      <t>ゴウ</t>
    </rPh>
    <phoneticPr fontId="11"/>
  </si>
  <si>
    <t>提 案 総 括 表</t>
    <phoneticPr fontId="11"/>
  </si>
  <si>
    <t>a-2.削減量算出根拠一覧表</t>
    <rPh sb="4" eb="7">
      <t>サクゲンリョウ</t>
    </rPh>
    <rPh sb="7" eb="9">
      <t>サンシュツ</t>
    </rPh>
    <rPh sb="9" eb="11">
      <t>コンキョ</t>
    </rPh>
    <phoneticPr fontId="11"/>
  </si>
  <si>
    <t>改修提案項目</t>
    <rPh sb="0" eb="2">
      <t>カイシュウ</t>
    </rPh>
    <rPh sb="2" eb="6">
      <t>テイアンコウモク</t>
    </rPh>
    <phoneticPr fontId="11"/>
  </si>
  <si>
    <t>電気・ガス・水道使用量</t>
    <rPh sb="0" eb="2">
      <t>デンキ</t>
    </rPh>
    <rPh sb="6" eb="8">
      <t>スイドウ</t>
    </rPh>
    <rPh sb="8" eb="11">
      <t>シヨウリョウ</t>
    </rPh>
    <phoneticPr fontId="11"/>
  </si>
  <si>
    <t>省エネルギー改修前</t>
    <rPh sb="0" eb="1">
      <t>ショウ</t>
    </rPh>
    <rPh sb="6" eb="9">
      <t>カイシュウマエ</t>
    </rPh>
    <phoneticPr fontId="11"/>
  </si>
  <si>
    <t>省エネルギー改修後</t>
    <rPh sb="0" eb="1">
      <t>ショウ</t>
    </rPh>
    <rPh sb="6" eb="8">
      <t>カイシュウ</t>
    </rPh>
    <rPh sb="8" eb="9">
      <t>ゴ</t>
    </rPh>
    <phoneticPr fontId="11"/>
  </si>
  <si>
    <t>年間削減量</t>
    <rPh sb="0" eb="2">
      <t>ネンカン</t>
    </rPh>
    <rPh sb="2" eb="5">
      <t>サクゲンリョウ</t>
    </rPh>
    <phoneticPr fontId="11"/>
  </si>
  <si>
    <t>電気</t>
    <rPh sb="0" eb="2">
      <t>デンキ</t>
    </rPh>
    <phoneticPr fontId="11"/>
  </si>
  <si>
    <t>ガス</t>
    <phoneticPr fontId="11"/>
  </si>
  <si>
    <t>水道</t>
    <rPh sb="0" eb="2">
      <t>スイドウ</t>
    </rPh>
    <phoneticPr fontId="11"/>
  </si>
  <si>
    <t>kWh/年</t>
    <rPh sb="4" eb="5">
      <t>ネン</t>
    </rPh>
    <phoneticPr fontId="11"/>
  </si>
  <si>
    <t>ｍ3/年</t>
    <rPh sb="3" eb="4">
      <t>ネン</t>
    </rPh>
    <phoneticPr fontId="11"/>
  </si>
  <si>
    <t>（注）改修提案項目及び年間削減量の数値は、改修提案項目一覧表（様式第11号の1）と対応させること。</t>
    <rPh sb="1" eb="2">
      <t>チュウ</t>
    </rPh>
    <rPh sb="3" eb="9">
      <t>カイシュウテイアンコウモク</t>
    </rPh>
    <rPh sb="9" eb="10">
      <t>オヨ</t>
    </rPh>
    <rPh sb="11" eb="13">
      <t>ネンカン</t>
    </rPh>
    <rPh sb="13" eb="16">
      <t>サクゲンリョウ</t>
    </rPh>
    <rPh sb="17" eb="19">
      <t>スウチ</t>
    </rPh>
    <rPh sb="21" eb="23">
      <t>カイシュウ</t>
    </rPh>
    <rPh sb="23" eb="25">
      <t>テイアン</t>
    </rPh>
    <rPh sb="25" eb="27">
      <t>コウモク</t>
    </rPh>
    <rPh sb="27" eb="29">
      <t>イチラン</t>
    </rPh>
    <rPh sb="29" eb="30">
      <t>ヒョウ</t>
    </rPh>
    <rPh sb="31" eb="33">
      <t>ヨウシキ</t>
    </rPh>
    <rPh sb="33" eb="34">
      <t>ダイ</t>
    </rPh>
    <rPh sb="36" eb="37">
      <t>ゴウ</t>
    </rPh>
    <rPh sb="41" eb="43">
      <t>タイオウ</t>
    </rPh>
    <phoneticPr fontId="11"/>
  </si>
  <si>
    <t>　　　マイナスの場合（削減項目については実質的に増加するという意味）は▲を付すこと。</t>
    <phoneticPr fontId="11"/>
  </si>
  <si>
    <t>(2)-1-2</t>
    <phoneticPr fontId="11"/>
  </si>
  <si>
    <t>(3)-1-</t>
    <phoneticPr fontId="11"/>
  </si>
  <si>
    <t>(3)-2-</t>
    <phoneticPr fontId="11"/>
  </si>
  <si>
    <t>(3)-3-</t>
    <phoneticPr fontId="11"/>
  </si>
  <si>
    <t>(3)-4-</t>
    <phoneticPr fontId="11"/>
  </si>
  <si>
    <t>(3)-5-</t>
    <phoneticPr fontId="11"/>
  </si>
  <si>
    <t>(4)-1</t>
    <phoneticPr fontId="11"/>
  </si>
  <si>
    <t>(4)-2</t>
    <phoneticPr fontId="11"/>
  </si>
  <si>
    <t>(5)-1</t>
    <phoneticPr fontId="11"/>
  </si>
  <si>
    <t>(5)-2</t>
  </si>
  <si>
    <t>(5)-3</t>
    <phoneticPr fontId="11"/>
  </si>
  <si>
    <t>(5)-4</t>
  </si>
  <si>
    <t>事業名称→</t>
    <rPh sb="0" eb="4">
      <t>ジギョウメイショウ</t>
    </rPh>
    <phoneticPr fontId="11"/>
  </si>
  <si>
    <t>一次エネルギー換算係数</t>
    <rPh sb="0" eb="2">
      <t>イチジ</t>
    </rPh>
    <rPh sb="7" eb="9">
      <t>カンサン</t>
    </rPh>
    <rPh sb="9" eb="11">
      <t>ケイスウ</t>
    </rPh>
    <phoneticPr fontId="30"/>
  </si>
  <si>
    <t>省エネ効果の計測・検証方法</t>
    <phoneticPr fontId="11"/>
  </si>
  <si>
    <t>電気</t>
    <rPh sb="0" eb="2">
      <t>デンキ</t>
    </rPh>
    <phoneticPr fontId="30"/>
  </si>
  <si>
    <t>　　　年間削減量・削減予定額・工事他投資額を記入するときも、同様に端数処理した数値を記入すること。</t>
    <rPh sb="3" eb="8">
      <t>ネンカンサクゲンリョウ</t>
    </rPh>
    <rPh sb="9" eb="14">
      <t>サクゲンヨテイガク</t>
    </rPh>
    <rPh sb="15" eb="21">
      <t>コウジホカトウシガク</t>
    </rPh>
    <rPh sb="22" eb="24">
      <t>キニュウ</t>
    </rPh>
    <rPh sb="30" eb="32">
      <t>ドウヨウ</t>
    </rPh>
    <rPh sb="33" eb="37">
      <t>ハスウショリ</t>
    </rPh>
    <rPh sb="39" eb="41">
      <t>スウチ</t>
    </rPh>
    <rPh sb="42" eb="44">
      <t>キニュウ</t>
    </rPh>
    <phoneticPr fontId="11"/>
  </si>
  <si>
    <t>西成区役所</t>
    <rPh sb="0" eb="5">
      <t>ニシナリクヤクショ</t>
    </rPh>
    <phoneticPr fontId="11"/>
  </si>
  <si>
    <t>K</t>
    <phoneticPr fontId="11"/>
  </si>
  <si>
    <t>終了後M年の総額</t>
    <rPh sb="0" eb="3">
      <t>シュウリョウゴ</t>
    </rPh>
    <rPh sb="4" eb="5">
      <t>ネン</t>
    </rPh>
    <rPh sb="6" eb="8">
      <t>ソウガク</t>
    </rPh>
    <phoneticPr fontId="11"/>
  </si>
  <si>
    <t>J ＋N</t>
    <phoneticPr fontId="11"/>
  </si>
  <si>
    <t>K×M-L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</si>
</sst>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¥&quot;#,##0;&quot;¥&quot;\-#,##0"/>
    <numFmt numFmtId="176" formatCode="[$-411]ggge&quot;年&quot;m&quot;月&quot;d&quot;日&quot;;@"/>
    <numFmt numFmtId="177" formatCode="h&quot;時&quot;mm&quot;分&quot;;@"/>
    <numFmt numFmtId="178" formatCode="#,##0_ "/>
    <numFmt numFmtId="179" formatCode="#,##0;&quot;▲ &quot;#,##0"/>
    <numFmt numFmtId="180" formatCode="#,##0.0;&quot;▲ &quot;#,##0.0"/>
    <numFmt numFmtId="181" formatCode="#,##0.00;&quot;▲ &quot;#,##0.00"/>
    <numFmt numFmtId="182" formatCode="0.0_ "/>
    <numFmt numFmtId="183" formatCode="0.000_ "/>
    <numFmt numFmtId="184" formatCode="#,##0.0_);[Red]\(#,##0.0\)"/>
  </numFmts>
  <fonts count="6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vertAlign val="superscript"/>
      <sz val="10.5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.5"/>
      <color rgb="FF00000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vertAlign val="subscript"/>
      <sz val="10.5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trike/>
      <sz val="10.5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rgb="FFCCFFFF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indexed="64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double">
        <color auto="1"/>
      </bottom>
      <diagonal/>
    </border>
  </borders>
  <cellStyleXfs count="7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585">
    <xf numFmtId="0" fontId="0" fillId="0" borderId="0" xfId="0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Fill="1">
      <alignment vertical="center"/>
    </xf>
    <xf numFmtId="0" fontId="15" fillId="0" borderId="0" xfId="0" applyFont="1">
      <alignment vertical="center"/>
    </xf>
    <xf numFmtId="38" fontId="14" fillId="0" borderId="0" xfId="1" applyFont="1">
      <alignment vertical="center"/>
    </xf>
    <xf numFmtId="38" fontId="14" fillId="0" borderId="0" xfId="0" applyNumberFormat="1" applyFont="1">
      <alignment vertical="center"/>
    </xf>
    <xf numFmtId="2" fontId="14" fillId="0" borderId="0" xfId="0" applyNumberFormat="1" applyFont="1">
      <alignment vertical="center"/>
    </xf>
    <xf numFmtId="38" fontId="10" fillId="0" borderId="3" xfId="1" applyFont="1" applyFill="1" applyBorder="1" applyAlignment="1">
      <alignment horizontal="right" vertical="center" wrapText="1"/>
    </xf>
    <xf numFmtId="0" fontId="1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38" fontId="14" fillId="0" borderId="0" xfId="0" applyNumberFormat="1" applyFont="1" applyFill="1">
      <alignment vertical="center"/>
    </xf>
    <xf numFmtId="0" fontId="20" fillId="0" borderId="0" xfId="0" applyFont="1" applyAlignment="1">
      <alignment vertical="center"/>
    </xf>
    <xf numFmtId="0" fontId="10" fillId="0" borderId="0" xfId="0" applyFont="1" applyFill="1" applyBorder="1">
      <alignment vertical="center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>
      <alignment vertical="center"/>
    </xf>
    <xf numFmtId="0" fontId="21" fillId="2" borderId="0" xfId="0" quotePrefix="1" applyFont="1" applyFill="1" applyAlignment="1">
      <alignment horizontal="center" vertical="center"/>
    </xf>
    <xf numFmtId="0" fontId="21" fillId="2" borderId="0" xfId="0" applyFont="1" applyFill="1" applyAlignment="1">
      <alignment vertical="center" shrinkToFit="1"/>
    </xf>
    <xf numFmtId="0" fontId="21" fillId="2" borderId="0" xfId="0" applyFont="1" applyFill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3" xfId="0" applyFont="1" applyBorder="1" applyAlignment="1">
      <alignment horizontal="distributed" vertical="center" justifyLastLine="1"/>
    </xf>
    <xf numFmtId="0" fontId="26" fillId="0" borderId="0" xfId="0" applyFont="1" applyAlignment="1">
      <alignment vertical="center" justifyLastLine="1"/>
    </xf>
    <xf numFmtId="0" fontId="24" fillId="0" borderId="2" xfId="0" applyFont="1" applyBorder="1" applyAlignment="1">
      <alignment horizontal="distributed" vertical="center" justifyLastLine="1"/>
    </xf>
    <xf numFmtId="0" fontId="24" fillId="0" borderId="9" xfId="0" applyFont="1" applyBorder="1" applyAlignment="1">
      <alignment horizontal="distributed" vertical="center" justifyLastLine="1"/>
    </xf>
    <xf numFmtId="0" fontId="27" fillId="0" borderId="2" xfId="0" applyFont="1" applyBorder="1" applyAlignment="1">
      <alignment horizontal="distributed" vertical="center" justifyLastLine="1"/>
    </xf>
    <xf numFmtId="0" fontId="21" fillId="2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8" fillId="0" borderId="0" xfId="2" applyFont="1">
      <alignment vertical="center"/>
    </xf>
    <xf numFmtId="0" fontId="28" fillId="0" borderId="0" xfId="2" applyFont="1" applyAlignment="1">
      <alignment horizontal="right" vertical="center"/>
    </xf>
    <xf numFmtId="0" fontId="28" fillId="0" borderId="0" xfId="2" applyFont="1" applyAlignment="1">
      <alignment horizontal="center" vertical="center"/>
    </xf>
    <xf numFmtId="0" fontId="29" fillId="0" borderId="0" xfId="2" applyFont="1" applyAlignment="1">
      <alignment horizontal="right" vertical="top"/>
    </xf>
    <xf numFmtId="0" fontId="28" fillId="0" borderId="0" xfId="2" applyFont="1" applyFill="1" applyBorder="1">
      <alignment vertical="center"/>
    </xf>
    <xf numFmtId="0" fontId="28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horizontal="right" vertical="center"/>
    </xf>
    <xf numFmtId="0" fontId="28" fillId="0" borderId="0" xfId="2" applyFont="1" applyFill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9" fontId="31" fillId="0" borderId="3" xfId="2" applyNumberFormat="1" applyFont="1" applyBorder="1" applyAlignment="1">
      <alignment horizontal="center" vertical="center"/>
    </xf>
    <xf numFmtId="0" fontId="31" fillId="0" borderId="3" xfId="2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vertical="top" wrapText="1"/>
    </xf>
    <xf numFmtId="0" fontId="31" fillId="0" borderId="0" xfId="2" applyFont="1" applyFill="1" applyBorder="1" applyAlignment="1">
      <alignment horizontal="center" vertical="top" wrapText="1"/>
    </xf>
    <xf numFmtId="176" fontId="28" fillId="0" borderId="0" xfId="2" applyNumberFormat="1" applyFont="1" applyFill="1" applyBorder="1" applyAlignment="1">
      <alignment vertical="center"/>
    </xf>
    <xf numFmtId="176" fontId="28" fillId="0" borderId="0" xfId="2" applyNumberFormat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left" vertical="center"/>
    </xf>
    <xf numFmtId="177" fontId="28" fillId="0" borderId="0" xfId="2" applyNumberFormat="1" applyFont="1" applyFill="1" applyBorder="1" applyAlignment="1">
      <alignment vertical="center"/>
    </xf>
    <xf numFmtId="177" fontId="28" fillId="0" borderId="0" xfId="2" applyNumberFormat="1" applyFont="1" applyFill="1" applyBorder="1" applyAlignment="1">
      <alignment horizontal="center" vertical="center"/>
    </xf>
    <xf numFmtId="20" fontId="28" fillId="0" borderId="0" xfId="2" applyNumberFormat="1" applyFont="1" applyFill="1" applyBorder="1" applyAlignment="1">
      <alignment vertical="center"/>
    </xf>
    <xf numFmtId="20" fontId="28" fillId="0" borderId="0" xfId="2" applyNumberFormat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vertical="top" wrapText="1"/>
    </xf>
    <xf numFmtId="0" fontId="28" fillId="0" borderId="0" xfId="2" applyFont="1" applyFill="1" applyBorder="1" applyAlignment="1">
      <alignment horizontal="center" vertical="top" wrapText="1"/>
    </xf>
    <xf numFmtId="0" fontId="28" fillId="0" borderId="0" xfId="2" applyFont="1" applyFill="1" applyBorder="1" applyAlignment="1">
      <alignment horizontal="left" vertical="top" wrapText="1"/>
    </xf>
    <xf numFmtId="0" fontId="34" fillId="0" borderId="0" xfId="2" applyFont="1" applyFill="1" applyBorder="1" applyAlignment="1">
      <alignment vertical="center"/>
    </xf>
    <xf numFmtId="0" fontId="34" fillId="0" borderId="0" xfId="2" applyFont="1" applyFill="1" applyBorder="1" applyAlignment="1">
      <alignment horizontal="center" vertical="center"/>
    </xf>
    <xf numFmtId="49" fontId="28" fillId="0" borderId="0" xfId="2" applyNumberFormat="1" applyFont="1" applyFill="1" applyBorder="1" applyAlignment="1">
      <alignment horizontal="left" vertical="center"/>
    </xf>
    <xf numFmtId="0" fontId="28" fillId="0" borderId="0" xfId="2" applyFont="1" applyFill="1" applyBorder="1" applyAlignment="1">
      <alignment horizontal="center" vertical="center" wrapText="1"/>
    </xf>
    <xf numFmtId="0" fontId="28" fillId="0" borderId="0" xfId="2" applyFont="1" applyFill="1" applyBorder="1" applyAlignment="1">
      <alignment vertical="center" wrapText="1"/>
    </xf>
    <xf numFmtId="0" fontId="28" fillId="0" borderId="0" xfId="2" applyFont="1" applyFill="1" applyBorder="1" applyAlignment="1">
      <alignment horizontal="left" vertical="center" indent="1"/>
    </xf>
    <xf numFmtId="0" fontId="36" fillId="0" borderId="0" xfId="5" applyFont="1" applyFill="1" applyBorder="1" applyAlignment="1">
      <alignment horizontal="center" vertical="center"/>
    </xf>
    <xf numFmtId="0" fontId="8" fillId="0" borderId="0" xfId="2">
      <alignment vertical="center"/>
    </xf>
    <xf numFmtId="0" fontId="28" fillId="0" borderId="3" xfId="2" applyFont="1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40" fillId="0" borderId="33" xfId="2" applyFont="1" applyBorder="1" applyAlignment="1">
      <alignment vertical="center"/>
    </xf>
    <xf numFmtId="0" fontId="41" fillId="0" borderId="33" xfId="2" applyFont="1" applyBorder="1" applyAlignment="1">
      <alignment vertical="center"/>
    </xf>
    <xf numFmtId="0" fontId="41" fillId="0" borderId="33" xfId="2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 wrapText="1"/>
    </xf>
    <xf numFmtId="0" fontId="24" fillId="0" borderId="50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8" fillId="0" borderId="1" xfId="2" applyBorder="1" applyAlignment="1">
      <alignment horizontal="center" vertical="top" wrapText="1"/>
    </xf>
    <xf numFmtId="0" fontId="8" fillId="0" borderId="54" xfId="2" applyBorder="1" applyAlignment="1">
      <alignment horizontal="center" vertical="top" wrapText="1"/>
    </xf>
    <xf numFmtId="0" fontId="40" fillId="0" borderId="2" xfId="2" applyFont="1" applyBorder="1" applyAlignment="1">
      <alignment horizontal="center" vertical="center" wrapText="1"/>
    </xf>
    <xf numFmtId="0" fontId="40" fillId="0" borderId="3" xfId="2" applyFont="1" applyBorder="1" applyAlignment="1">
      <alignment horizontal="center" vertical="center" wrapText="1"/>
    </xf>
    <xf numFmtId="0" fontId="40" fillId="0" borderId="4" xfId="2" applyFont="1" applyBorder="1" applyAlignment="1">
      <alignment horizontal="center" vertical="center" wrapText="1"/>
    </xf>
    <xf numFmtId="0" fontId="24" fillId="0" borderId="60" xfId="2" applyFont="1" applyBorder="1" applyAlignment="1">
      <alignment horizontal="center" vertical="center" wrapText="1"/>
    </xf>
    <xf numFmtId="0" fontId="40" fillId="0" borderId="0" xfId="2" applyFont="1" applyAlignment="1">
      <alignment horizontal="justify" vertical="center"/>
    </xf>
    <xf numFmtId="38" fontId="10" fillId="0" borderId="42" xfId="0" applyNumberFormat="1" applyFont="1" applyFill="1" applyBorder="1" applyAlignment="1">
      <alignment horizontal="right" vertical="center" wrapText="1"/>
    </xf>
    <xf numFmtId="0" fontId="10" fillId="0" borderId="42" xfId="0" applyFont="1" applyFill="1" applyBorder="1" applyAlignment="1">
      <alignment horizontal="right" vertical="center" wrapText="1"/>
    </xf>
    <xf numFmtId="38" fontId="10" fillId="0" borderId="27" xfId="1" applyNumberFormat="1" applyFont="1" applyFill="1" applyBorder="1" applyAlignment="1">
      <alignment horizontal="right" vertical="center" wrapText="1"/>
    </xf>
    <xf numFmtId="38" fontId="10" fillId="0" borderId="27" xfId="1" applyNumberFormat="1" applyFont="1" applyFill="1" applyBorder="1" applyAlignment="1">
      <alignment vertical="center" wrapText="1"/>
    </xf>
    <xf numFmtId="0" fontId="46" fillId="0" borderId="66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31" xfId="0" applyBorder="1" applyAlignment="1">
      <alignment vertical="center"/>
    </xf>
    <xf numFmtId="0" fontId="0" fillId="0" borderId="0" xfId="0" applyBorder="1">
      <alignment vertical="center"/>
    </xf>
    <xf numFmtId="5" fontId="0" fillId="0" borderId="0" xfId="0" applyNumberFormat="1" applyBorder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>
      <alignment vertical="center"/>
    </xf>
    <xf numFmtId="0" fontId="21" fillId="0" borderId="0" xfId="0" quotePrefix="1" applyFont="1" applyFill="1" applyAlignment="1">
      <alignment horizontal="center" vertical="center"/>
    </xf>
    <xf numFmtId="0" fontId="21" fillId="0" borderId="0" xfId="0" applyFont="1" applyFill="1" applyAlignment="1">
      <alignment vertical="center" shrinkToFit="1"/>
    </xf>
    <xf numFmtId="0" fontId="21" fillId="0" borderId="0" xfId="0" applyFont="1" applyFill="1" applyAlignment="1">
      <alignment horizontal="center" vertical="center" shrinkToFit="1"/>
    </xf>
    <xf numFmtId="0" fontId="31" fillId="4" borderId="3" xfId="2" applyFont="1" applyFill="1" applyBorder="1" applyAlignment="1">
      <alignment horizontal="center" vertical="center"/>
    </xf>
    <xf numFmtId="0" fontId="31" fillId="4" borderId="3" xfId="2" applyNumberFormat="1" applyFont="1" applyFill="1" applyBorder="1" applyAlignment="1">
      <alignment horizontal="distributed" vertical="center" justifyLastLine="1" shrinkToFit="1"/>
    </xf>
    <xf numFmtId="0" fontId="10" fillId="5" borderId="6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38" fontId="16" fillId="0" borderId="42" xfId="0" applyNumberFormat="1" applyFont="1" applyFill="1" applyBorder="1" applyAlignment="1">
      <alignment horizontal="right" vertical="center" wrapText="1"/>
    </xf>
    <xf numFmtId="38" fontId="16" fillId="0" borderId="42" xfId="0" quotePrefix="1" applyNumberFormat="1" applyFont="1" applyFill="1" applyBorder="1" applyAlignment="1">
      <alignment horizontal="center" vertical="center" wrapText="1"/>
    </xf>
    <xf numFmtId="0" fontId="10" fillId="4" borderId="6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38" fontId="10" fillId="0" borderId="3" xfId="0" applyNumberFormat="1" applyFont="1" applyFill="1" applyBorder="1" applyAlignment="1">
      <alignment horizontal="right" vertical="center" wrapText="1"/>
    </xf>
    <xf numFmtId="0" fontId="10" fillId="0" borderId="13" xfId="0" applyFont="1" applyFill="1" applyBorder="1" applyAlignment="1">
      <alignment horizontal="justify" vertical="center" wrapText="1"/>
    </xf>
    <xf numFmtId="0" fontId="46" fillId="0" borderId="6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justify" vertical="center" wrapText="1"/>
    </xf>
    <xf numFmtId="38" fontId="10" fillId="0" borderId="4" xfId="0" applyNumberFormat="1" applyFont="1" applyFill="1" applyBorder="1" applyAlignment="1">
      <alignment horizontal="right"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horizontal="justify" vertical="center" wrapText="1"/>
    </xf>
    <xf numFmtId="0" fontId="46" fillId="0" borderId="67" xfId="0" applyFont="1" applyFill="1" applyBorder="1" applyAlignment="1">
      <alignment horizontal="center" vertical="center" wrapText="1"/>
    </xf>
    <xf numFmtId="38" fontId="10" fillId="0" borderId="9" xfId="0" applyNumberFormat="1" applyFont="1" applyFill="1" applyBorder="1" applyAlignment="1">
      <alignment horizontal="right" vertical="center" wrapText="1"/>
    </xf>
    <xf numFmtId="38" fontId="16" fillId="5" borderId="2" xfId="0" applyNumberFormat="1" applyFont="1" applyFill="1" applyBorder="1" applyAlignment="1">
      <alignment horizontal="right" vertical="center" wrapText="1"/>
    </xf>
    <xf numFmtId="38" fontId="23" fillId="5" borderId="68" xfId="0" quotePrefix="1" applyNumberFormat="1" applyFont="1" applyFill="1" applyBorder="1" applyAlignment="1">
      <alignment horizontal="center" vertical="center" wrapText="1"/>
    </xf>
    <xf numFmtId="38" fontId="16" fillId="5" borderId="3" xfId="0" quotePrefix="1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1" fillId="0" borderId="0" xfId="2" applyFont="1" applyFill="1" applyBorder="1" applyAlignment="1">
      <alignment horizontal="center" vertical="center" wrapText="1"/>
    </xf>
    <xf numFmtId="0" fontId="31" fillId="0" borderId="0" xfId="2" applyFont="1" applyFill="1" applyBorder="1" applyAlignment="1">
      <alignment horizontal="center" vertical="center" shrinkToFit="1"/>
    </xf>
    <xf numFmtId="0" fontId="31" fillId="0" borderId="0" xfId="2" applyFont="1" applyFill="1" applyBorder="1" applyAlignment="1">
      <alignment vertical="center" wrapText="1"/>
    </xf>
    <xf numFmtId="0" fontId="28" fillId="0" borderId="3" xfId="2" applyFont="1" applyFill="1" applyBorder="1" applyAlignment="1">
      <alignment horizontal="center" vertical="center"/>
    </xf>
    <xf numFmtId="38" fontId="32" fillId="0" borderId="3" xfId="3" applyNumberFormat="1" applyFont="1" applyFill="1" applyBorder="1" applyAlignment="1">
      <alignment horizontal="right" vertical="center"/>
    </xf>
    <xf numFmtId="0" fontId="31" fillId="0" borderId="3" xfId="2" applyFont="1" applyFill="1" applyBorder="1" applyAlignment="1">
      <alignment horizontal="center" vertical="center" wrapText="1"/>
    </xf>
    <xf numFmtId="38" fontId="47" fillId="0" borderId="0" xfId="2" applyNumberFormat="1" applyFont="1" applyFill="1" applyBorder="1" applyAlignment="1">
      <alignment vertical="center" wrapText="1"/>
    </xf>
    <xf numFmtId="0" fontId="7" fillId="0" borderId="0" xfId="2" applyFont="1">
      <alignment vertical="center"/>
    </xf>
    <xf numFmtId="0" fontId="10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41" fillId="0" borderId="0" xfId="0" applyFont="1" applyAlignment="1">
      <alignment horizontal="justify" vertical="center"/>
    </xf>
    <xf numFmtId="0" fontId="24" fillId="0" borderId="91" xfId="0" applyFont="1" applyBorder="1" applyAlignment="1">
      <alignment horizontal="justify" vertical="center" wrapText="1"/>
    </xf>
    <xf numFmtId="0" fontId="24" fillId="0" borderId="92" xfId="0" applyFont="1" applyBorder="1" applyAlignment="1">
      <alignment horizontal="justify" vertical="center" wrapText="1"/>
    </xf>
    <xf numFmtId="0" fontId="24" fillId="0" borderId="93" xfId="0" applyFont="1" applyBorder="1" applyAlignment="1">
      <alignment horizontal="justify" vertical="center" wrapText="1"/>
    </xf>
    <xf numFmtId="0" fontId="6" fillId="0" borderId="0" xfId="2" applyFont="1" applyFill="1" applyAlignment="1">
      <alignment vertical="center" shrinkToFit="1"/>
    </xf>
    <xf numFmtId="0" fontId="8" fillId="0" borderId="0" xfId="2" applyFill="1" applyAlignment="1">
      <alignment vertical="center" shrinkToFit="1"/>
    </xf>
    <xf numFmtId="0" fontId="8" fillId="0" borderId="0" xfId="2" applyAlignment="1">
      <alignment horizontal="right" vertical="center"/>
    </xf>
    <xf numFmtId="0" fontId="31" fillId="0" borderId="0" xfId="2" applyFont="1" applyFill="1" applyBorder="1" applyAlignment="1">
      <alignment horizontal="right" vertical="center"/>
    </xf>
    <xf numFmtId="0" fontId="31" fillId="0" borderId="0" xfId="2" applyFont="1" applyFill="1" applyBorder="1" applyAlignment="1">
      <alignment horizontal="right" vertical="top"/>
    </xf>
    <xf numFmtId="0" fontId="50" fillId="0" borderId="0" xfId="2" applyFont="1">
      <alignment vertical="center"/>
    </xf>
    <xf numFmtId="0" fontId="0" fillId="0" borderId="0" xfId="0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31" fillId="0" borderId="1" xfId="2" applyFont="1" applyFill="1" applyBorder="1" applyAlignment="1">
      <alignment horizontal="center" vertical="center" wrapText="1"/>
    </xf>
    <xf numFmtId="0" fontId="31" fillId="4" borderId="4" xfId="2" applyFont="1" applyFill="1" applyBorder="1" applyAlignment="1">
      <alignment horizontal="center" vertical="center"/>
    </xf>
    <xf numFmtId="0" fontId="31" fillId="4" borderId="4" xfId="2" applyNumberFormat="1" applyFont="1" applyFill="1" applyBorder="1" applyAlignment="1">
      <alignment horizontal="distributed" vertical="center" justifyLastLine="1" shrinkToFit="1"/>
    </xf>
    <xf numFmtId="38" fontId="32" fillId="0" borderId="4" xfId="3" applyNumberFormat="1" applyFont="1" applyFill="1" applyBorder="1" applyAlignment="1">
      <alignment horizontal="right" vertical="center"/>
    </xf>
    <xf numFmtId="0" fontId="31" fillId="0" borderId="4" xfId="2" applyFont="1" applyFill="1" applyBorder="1" applyAlignment="1">
      <alignment horizontal="center" vertical="center" wrapText="1"/>
    </xf>
    <xf numFmtId="0" fontId="31" fillId="0" borderId="4" xfId="2" applyFont="1" applyFill="1" applyBorder="1" applyAlignment="1">
      <alignment horizontal="center" vertical="center"/>
    </xf>
    <xf numFmtId="0" fontId="31" fillId="4" borderId="19" xfId="2" applyFont="1" applyFill="1" applyBorder="1" applyAlignment="1">
      <alignment horizontal="center" vertical="center" wrapText="1"/>
    </xf>
    <xf numFmtId="38" fontId="47" fillId="0" borderId="19" xfId="2" applyNumberFormat="1" applyFont="1" applyFill="1" applyBorder="1" applyAlignment="1">
      <alignment vertical="center" wrapText="1"/>
    </xf>
    <xf numFmtId="0" fontId="31" fillId="0" borderId="19" xfId="2" applyFont="1" applyFill="1" applyBorder="1" applyAlignment="1">
      <alignment horizontal="center" vertical="center" wrapText="1"/>
    </xf>
    <xf numFmtId="0" fontId="31" fillId="4" borderId="2" xfId="2" applyFont="1" applyFill="1" applyBorder="1" applyAlignment="1">
      <alignment horizontal="center" vertical="center"/>
    </xf>
    <xf numFmtId="38" fontId="32" fillId="0" borderId="2" xfId="3" applyNumberFormat="1" applyFont="1" applyFill="1" applyBorder="1" applyAlignment="1">
      <alignment horizontal="right" vertical="center"/>
    </xf>
    <xf numFmtId="0" fontId="31" fillId="0" borderId="2" xfId="2" applyFont="1" applyFill="1" applyBorder="1" applyAlignment="1">
      <alignment horizontal="center" vertical="center" wrapText="1"/>
    </xf>
    <xf numFmtId="0" fontId="31" fillId="0" borderId="2" xfId="2" applyFont="1" applyFill="1" applyBorder="1" applyAlignment="1">
      <alignment horizontal="center" vertical="center" shrinkToFit="1"/>
    </xf>
    <xf numFmtId="0" fontId="31" fillId="4" borderId="1" xfId="2" applyFont="1" applyFill="1" applyBorder="1" applyAlignment="1">
      <alignment horizontal="center" vertical="center"/>
    </xf>
    <xf numFmtId="0" fontId="31" fillId="4" borderId="1" xfId="2" applyNumberFormat="1" applyFont="1" applyFill="1" applyBorder="1" applyAlignment="1">
      <alignment horizontal="distributed" vertical="center" justifyLastLine="1" shrinkToFit="1"/>
    </xf>
    <xf numFmtId="38" fontId="32" fillId="0" borderId="1" xfId="3" applyNumberFormat="1" applyFont="1" applyFill="1" applyBorder="1" applyAlignment="1">
      <alignment horizontal="right" vertical="center"/>
    </xf>
    <xf numFmtId="0" fontId="31" fillId="0" borderId="1" xfId="2" applyFont="1" applyFill="1" applyBorder="1" applyAlignment="1">
      <alignment horizontal="center" vertical="center"/>
    </xf>
    <xf numFmtId="0" fontId="52" fillId="0" borderId="0" xfId="0" applyFont="1" applyAlignment="1">
      <alignment horizontal="justify" vertical="center"/>
    </xf>
    <xf numFmtId="0" fontId="21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5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46" fillId="0" borderId="13" xfId="0" applyFont="1" applyFill="1" applyBorder="1" applyAlignment="1">
      <alignment horizontal="justify" vertical="center"/>
    </xf>
    <xf numFmtId="0" fontId="37" fillId="0" borderId="1" xfId="2" applyFont="1" applyBorder="1" applyAlignment="1">
      <alignment horizontal="center" vertical="center" shrinkToFit="1"/>
    </xf>
    <xf numFmtId="0" fontId="5" fillId="3" borderId="0" xfId="2" applyFont="1" applyFill="1" applyAlignment="1" applyProtection="1">
      <alignment vertical="center" shrinkToFit="1"/>
      <protection locked="0"/>
    </xf>
    <xf numFmtId="0" fontId="40" fillId="3" borderId="2" xfId="2" applyFont="1" applyFill="1" applyBorder="1" applyAlignment="1" applyProtection="1">
      <alignment horizontal="center" vertical="center" shrinkToFit="1"/>
      <protection locked="0"/>
    </xf>
    <xf numFmtId="0" fontId="40" fillId="3" borderId="3" xfId="2" applyFont="1" applyFill="1" applyBorder="1" applyAlignment="1" applyProtection="1">
      <alignment horizontal="center" vertical="center" shrinkToFit="1"/>
      <protection locked="0"/>
    </xf>
    <xf numFmtId="0" fontId="40" fillId="3" borderId="4" xfId="2" applyFont="1" applyFill="1" applyBorder="1" applyAlignment="1" applyProtection="1">
      <alignment horizontal="center" vertical="center" shrinkToFit="1"/>
      <protection locked="0"/>
    </xf>
    <xf numFmtId="38" fontId="32" fillId="3" borderId="3" xfId="3" applyNumberFormat="1" applyFont="1" applyFill="1" applyBorder="1" applyAlignment="1" applyProtection="1">
      <alignment horizontal="right" vertical="center"/>
      <protection locked="0"/>
    </xf>
    <xf numFmtId="38" fontId="32" fillId="3" borderId="3" xfId="3" applyFont="1" applyFill="1" applyBorder="1" applyAlignment="1" applyProtection="1">
      <alignment horizontal="right" vertical="center"/>
      <protection locked="0"/>
    </xf>
    <xf numFmtId="38" fontId="10" fillId="3" borderId="3" xfId="1" applyFont="1" applyFill="1" applyBorder="1" applyAlignment="1" applyProtection="1">
      <alignment horizontal="right" vertical="center" wrapText="1"/>
      <protection locked="0"/>
    </xf>
    <xf numFmtId="0" fontId="10" fillId="3" borderId="3" xfId="0" applyFont="1" applyFill="1" applyBorder="1" applyAlignment="1" applyProtection="1">
      <alignment horizontal="right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right" vertical="center" wrapText="1"/>
      <protection locked="0"/>
    </xf>
    <xf numFmtId="38" fontId="16" fillId="3" borderId="27" xfId="0" applyNumberFormat="1" applyFont="1" applyFill="1" applyBorder="1" applyAlignment="1" applyProtection="1">
      <alignment horizontal="right" vertical="center" wrapText="1"/>
      <protection locked="0"/>
    </xf>
    <xf numFmtId="38" fontId="16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14" fillId="3" borderId="0" xfId="0" applyFont="1" applyFill="1" applyProtection="1">
      <alignment vertical="center"/>
      <protection locked="0"/>
    </xf>
    <xf numFmtId="0" fontId="55" fillId="0" borderId="13" xfId="0" applyFont="1" applyFill="1" applyBorder="1" applyAlignment="1">
      <alignment horizontal="left" vertical="center" wrapText="1" indent="1"/>
    </xf>
    <xf numFmtId="38" fontId="16" fillId="5" borderId="2" xfId="0" applyNumberFormat="1" applyFont="1" applyFill="1" applyBorder="1" applyAlignment="1">
      <alignment horizontal="right" vertical="center" shrinkToFit="1"/>
    </xf>
    <xf numFmtId="38" fontId="16" fillId="5" borderId="26" xfId="1" applyNumberFormat="1" applyFont="1" applyFill="1" applyBorder="1" applyAlignment="1">
      <alignment horizontal="right" vertical="center" shrinkToFit="1"/>
    </xf>
    <xf numFmtId="38" fontId="16" fillId="5" borderId="8" xfId="1" applyFont="1" applyFill="1" applyBorder="1" applyAlignment="1">
      <alignment horizontal="right" vertical="center" shrinkToFit="1"/>
    </xf>
    <xf numFmtId="38" fontId="16" fillId="5" borderId="8" xfId="0" applyNumberFormat="1" applyFont="1" applyFill="1" applyBorder="1" applyAlignment="1">
      <alignment horizontal="right" vertical="center" shrinkToFit="1"/>
    </xf>
    <xf numFmtId="38" fontId="16" fillId="4" borderId="2" xfId="0" applyNumberFormat="1" applyFont="1" applyFill="1" applyBorder="1" applyAlignment="1">
      <alignment horizontal="right" vertical="center" shrinkToFit="1"/>
    </xf>
    <xf numFmtId="38" fontId="16" fillId="5" borderId="68" xfId="0" applyNumberFormat="1" applyFont="1" applyFill="1" applyBorder="1" applyAlignment="1">
      <alignment horizontal="right" vertical="center" shrinkToFit="1"/>
    </xf>
    <xf numFmtId="178" fontId="0" fillId="4" borderId="88" xfId="0" applyNumberFormat="1" applyFill="1" applyBorder="1" applyAlignment="1">
      <alignment vertical="center" shrinkToFit="1"/>
    </xf>
    <xf numFmtId="178" fontId="24" fillId="0" borderId="3" xfId="0" applyNumberFormat="1" applyFont="1" applyBorder="1" applyAlignment="1">
      <alignment horizontal="right" vertical="center"/>
    </xf>
    <xf numFmtId="178" fontId="27" fillId="4" borderId="2" xfId="0" applyNumberFormat="1" applyFont="1" applyFill="1" applyBorder="1" applyAlignment="1">
      <alignment horizontal="right" vertical="center"/>
    </xf>
    <xf numFmtId="178" fontId="24" fillId="3" borderId="2" xfId="0" applyNumberFormat="1" applyFont="1" applyFill="1" applyBorder="1" applyAlignment="1" applyProtection="1">
      <alignment horizontal="right" vertical="center"/>
      <protection locked="0"/>
    </xf>
    <xf numFmtId="178" fontId="24" fillId="3" borderId="3" xfId="0" applyNumberFormat="1" applyFont="1" applyFill="1" applyBorder="1" applyAlignment="1" applyProtection="1">
      <alignment horizontal="right" vertical="center"/>
      <protection locked="0"/>
    </xf>
    <xf numFmtId="178" fontId="24" fillId="3" borderId="9" xfId="0" applyNumberFormat="1" applyFont="1" applyFill="1" applyBorder="1" applyAlignment="1" applyProtection="1">
      <alignment horizontal="right" vertical="center"/>
      <protection locked="0"/>
    </xf>
    <xf numFmtId="0" fontId="0" fillId="3" borderId="70" xfId="0" applyFill="1" applyBorder="1" applyAlignment="1" applyProtection="1">
      <alignment vertical="center" shrinkToFit="1"/>
      <protection locked="0"/>
    </xf>
    <xf numFmtId="0" fontId="0" fillId="3" borderId="19" xfId="0" applyFill="1" applyBorder="1" applyAlignment="1" applyProtection="1">
      <alignment vertical="center" shrinkToFit="1"/>
      <protection locked="0"/>
    </xf>
    <xf numFmtId="0" fontId="0" fillId="3" borderId="27" xfId="0" applyFill="1" applyBorder="1" applyAlignment="1" applyProtection="1">
      <alignment vertical="center" shrinkToFit="1"/>
      <protection locked="0"/>
    </xf>
    <xf numFmtId="0" fontId="0" fillId="3" borderId="3" xfId="0" applyFill="1" applyBorder="1" applyAlignment="1" applyProtection="1">
      <alignment vertical="center" shrinkToFit="1"/>
      <protection locked="0"/>
    </xf>
    <xf numFmtId="0" fontId="0" fillId="3" borderId="63" xfId="0" applyFill="1" applyBorder="1" applyAlignment="1" applyProtection="1">
      <alignment vertical="center" shrinkToFit="1"/>
      <protection locked="0"/>
    </xf>
    <xf numFmtId="0" fontId="0" fillId="3" borderId="4" xfId="0" applyFill="1" applyBorder="1" applyAlignment="1" applyProtection="1">
      <alignment vertical="center" shrinkToFit="1"/>
      <protection locked="0"/>
    </xf>
    <xf numFmtId="178" fontId="0" fillId="3" borderId="19" xfId="0" applyNumberFormat="1" applyFill="1" applyBorder="1" applyAlignment="1" applyProtection="1">
      <alignment horizontal="right" vertical="center" shrinkToFit="1"/>
      <protection locked="0"/>
    </xf>
    <xf numFmtId="178" fontId="0" fillId="3" borderId="3" xfId="0" applyNumberFormat="1" applyFill="1" applyBorder="1" applyAlignment="1" applyProtection="1">
      <alignment horizontal="right" vertical="center" shrinkToFit="1"/>
      <protection locked="0"/>
    </xf>
    <xf numFmtId="178" fontId="0" fillId="3" borderId="4" xfId="0" applyNumberFormat="1" applyFill="1" applyBorder="1" applyAlignment="1" applyProtection="1">
      <alignment horizontal="right" vertical="center" shrinkToFit="1"/>
      <protection locked="0"/>
    </xf>
    <xf numFmtId="0" fontId="31" fillId="4" borderId="2" xfId="2" applyNumberFormat="1" applyFont="1" applyFill="1" applyBorder="1" applyAlignment="1">
      <alignment horizontal="distributed" vertical="center" justifyLastLine="1" shrinkToFit="1"/>
    </xf>
    <xf numFmtId="0" fontId="0" fillId="0" borderId="0" xfId="0" applyBorder="1" applyAlignment="1">
      <alignment horizontal="center" vertical="center"/>
    </xf>
    <xf numFmtId="0" fontId="13" fillId="5" borderId="94" xfId="0" applyFont="1" applyFill="1" applyBorder="1" applyAlignment="1">
      <alignment vertical="center" shrinkToFit="1"/>
    </xf>
    <xf numFmtId="0" fontId="10" fillId="0" borderId="95" xfId="0" applyFont="1" applyFill="1" applyBorder="1" applyAlignment="1">
      <alignment horizontal="justify" vertical="center" wrapText="1"/>
    </xf>
    <xf numFmtId="0" fontId="10" fillId="3" borderId="63" xfId="0" applyFont="1" applyFill="1" applyBorder="1" applyAlignment="1" applyProtection="1">
      <alignment horizontal="center" vertical="center" wrapText="1"/>
      <protection locked="0"/>
    </xf>
    <xf numFmtId="38" fontId="10" fillId="3" borderId="4" xfId="1" applyFont="1" applyFill="1" applyBorder="1" applyAlignment="1" applyProtection="1">
      <alignment horizontal="right" vertical="center" wrapText="1"/>
      <protection locked="0"/>
    </xf>
    <xf numFmtId="38" fontId="10" fillId="3" borderId="4" xfId="1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Fill="1" applyBorder="1" applyAlignment="1" applyProtection="1">
      <alignment horizontal="center" vertical="center" wrapText="1"/>
      <protection locked="0"/>
    </xf>
    <xf numFmtId="0" fontId="13" fillId="6" borderId="94" xfId="0" applyFont="1" applyFill="1" applyBorder="1" applyAlignment="1">
      <alignment vertical="center" shrinkToFit="1"/>
    </xf>
    <xf numFmtId="0" fontId="44" fillId="3" borderId="55" xfId="2" applyNumberFormat="1" applyFont="1" applyFill="1" applyBorder="1" applyAlignment="1" applyProtection="1">
      <alignment horizontal="center" vertical="center" shrinkToFit="1"/>
      <protection locked="0"/>
    </xf>
    <xf numFmtId="0" fontId="44" fillId="3" borderId="56" xfId="2" applyNumberFormat="1" applyFont="1" applyFill="1" applyBorder="1" applyAlignment="1" applyProtection="1">
      <alignment horizontal="center" vertical="center" shrinkToFit="1"/>
      <protection locked="0"/>
    </xf>
    <xf numFmtId="0" fontId="44" fillId="3" borderId="57" xfId="2" applyNumberFormat="1" applyFont="1" applyFill="1" applyBorder="1" applyAlignment="1" applyProtection="1">
      <alignment horizontal="center" vertical="center" shrinkToFit="1"/>
      <protection locked="0"/>
    </xf>
    <xf numFmtId="49" fontId="40" fillId="3" borderId="16" xfId="2" applyNumberFormat="1" applyFont="1" applyFill="1" applyBorder="1" applyAlignment="1" applyProtection="1">
      <alignment horizontal="justify" vertical="center" shrinkToFit="1"/>
      <protection locked="0"/>
    </xf>
    <xf numFmtId="49" fontId="40" fillId="3" borderId="14" xfId="2" applyNumberFormat="1" applyFont="1" applyFill="1" applyBorder="1" applyAlignment="1" applyProtection="1">
      <alignment horizontal="justify" vertical="center" shrinkToFit="1"/>
      <protection locked="0"/>
    </xf>
    <xf numFmtId="49" fontId="40" fillId="3" borderId="47" xfId="2" applyNumberFormat="1" applyFont="1" applyFill="1" applyBorder="1" applyAlignment="1" applyProtection="1">
      <alignment horizontal="justify" vertical="center" shrinkToFit="1"/>
      <protection locked="0"/>
    </xf>
    <xf numFmtId="179" fontId="24" fillId="3" borderId="2" xfId="2" applyNumberFormat="1" applyFont="1" applyFill="1" applyBorder="1" applyAlignment="1" applyProtection="1">
      <alignment horizontal="right" vertical="center" wrapText="1"/>
      <protection locked="0"/>
    </xf>
    <xf numFmtId="179" fontId="24" fillId="3" borderId="3" xfId="2" applyNumberFormat="1" applyFont="1" applyFill="1" applyBorder="1" applyAlignment="1" applyProtection="1">
      <alignment horizontal="right" vertical="center" wrapText="1"/>
      <protection locked="0"/>
    </xf>
    <xf numFmtId="179" fontId="24" fillId="3" borderId="4" xfId="2" applyNumberFormat="1" applyFont="1" applyFill="1" applyBorder="1" applyAlignment="1" applyProtection="1">
      <alignment horizontal="right" vertical="center" wrapText="1"/>
      <protection locked="0"/>
    </xf>
    <xf numFmtId="179" fontId="24" fillId="0" borderId="60" xfId="2" applyNumberFormat="1" applyFont="1" applyBorder="1" applyAlignment="1">
      <alignment horizontal="center" vertical="center" wrapText="1"/>
    </xf>
    <xf numFmtId="179" fontId="24" fillId="0" borderId="2" xfId="2" applyNumberFormat="1" applyFont="1" applyBorder="1" applyAlignment="1">
      <alignment horizontal="right" vertical="center" wrapText="1"/>
    </xf>
    <xf numFmtId="179" fontId="24" fillId="0" borderId="3" xfId="2" applyNumberFormat="1" applyFont="1" applyBorder="1" applyAlignment="1">
      <alignment horizontal="right" vertical="center" wrapText="1"/>
    </xf>
    <xf numFmtId="179" fontId="24" fillId="0" borderId="3" xfId="2" applyNumberFormat="1" applyFont="1" applyBorder="1" applyAlignment="1">
      <alignment horizontal="right" vertical="top" wrapText="1"/>
    </xf>
    <xf numFmtId="179" fontId="24" fillId="0" borderId="4" xfId="2" applyNumberFormat="1" applyFont="1" applyBorder="1" applyAlignment="1">
      <alignment horizontal="right" vertical="center" wrapText="1"/>
    </xf>
    <xf numFmtId="179" fontId="24" fillId="0" borderId="60" xfId="2" applyNumberFormat="1" applyFont="1" applyBorder="1" applyAlignment="1">
      <alignment horizontal="right" vertical="center" wrapText="1"/>
    </xf>
    <xf numFmtId="180" fontId="24" fillId="0" borderId="49" xfId="2" applyNumberFormat="1" applyFont="1" applyBorder="1" applyAlignment="1">
      <alignment horizontal="right" vertical="center" wrapText="1"/>
    </xf>
    <xf numFmtId="180" fontId="24" fillId="0" borderId="50" xfId="2" applyNumberFormat="1" applyFont="1" applyBorder="1" applyAlignment="1">
      <alignment horizontal="right" vertical="center" wrapText="1"/>
    </xf>
    <xf numFmtId="180" fontId="24" fillId="0" borderId="58" xfId="2" applyNumberFormat="1" applyFont="1" applyBorder="1" applyAlignment="1">
      <alignment horizontal="right" vertical="center" wrapText="1"/>
    </xf>
    <xf numFmtId="180" fontId="24" fillId="0" borderId="61" xfId="2" applyNumberFormat="1" applyFont="1" applyBorder="1" applyAlignment="1">
      <alignment horizontal="right" vertical="center" wrapText="1"/>
    </xf>
    <xf numFmtId="181" fontId="24" fillId="0" borderId="2" xfId="2" applyNumberFormat="1" applyFont="1" applyBorder="1" applyAlignment="1">
      <alignment horizontal="right" vertical="center" wrapText="1"/>
    </xf>
    <xf numFmtId="181" fontId="24" fillId="0" borderId="3" xfId="2" applyNumberFormat="1" applyFont="1" applyBorder="1" applyAlignment="1">
      <alignment horizontal="right" vertical="center" wrapText="1"/>
    </xf>
    <xf numFmtId="181" fontId="24" fillId="0" borderId="4" xfId="2" applyNumberFormat="1" applyFont="1" applyBorder="1" applyAlignment="1">
      <alignment horizontal="right" vertical="center" wrapText="1"/>
    </xf>
    <xf numFmtId="181" fontId="24" fillId="0" borderId="60" xfId="2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28" fillId="3" borderId="0" xfId="2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2" fillId="0" borderId="33" xfId="2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right" vertical="center"/>
    </xf>
    <xf numFmtId="178" fontId="0" fillId="3" borderId="13" xfId="0" applyNumberFormat="1" applyFill="1" applyBorder="1" applyAlignment="1" applyProtection="1">
      <alignment horizontal="right" vertical="center"/>
      <protection locked="0"/>
    </xf>
    <xf numFmtId="178" fontId="0" fillId="4" borderId="89" xfId="0" applyNumberFormat="1" applyFill="1" applyBorder="1" applyAlignment="1">
      <alignment horizontal="right" vertical="center"/>
    </xf>
    <xf numFmtId="182" fontId="32" fillId="0" borderId="3" xfId="4" applyNumberFormat="1" applyFont="1" applyFill="1" applyBorder="1" applyAlignment="1">
      <alignment horizontal="right" vertical="center"/>
    </xf>
    <xf numFmtId="38" fontId="32" fillId="0" borderId="3" xfId="3" applyFont="1" applyFill="1" applyBorder="1" applyAlignment="1" applyProtection="1">
      <alignment horizontal="right" vertical="center"/>
      <protection locked="0"/>
    </xf>
    <xf numFmtId="0" fontId="33" fillId="4" borderId="1" xfId="2" applyNumberFormat="1" applyFont="1" applyFill="1" applyBorder="1" applyAlignment="1">
      <alignment horizontal="distributed" vertical="center" justifyLastLine="1" shrinkToFit="1"/>
    </xf>
    <xf numFmtId="0" fontId="28" fillId="0" borderId="1" xfId="2" applyFont="1" applyFill="1" applyBorder="1" applyAlignment="1">
      <alignment horizontal="center" vertical="center"/>
    </xf>
    <xf numFmtId="0" fontId="14" fillId="0" borderId="0" xfId="0" applyFont="1" applyFill="1" applyProtection="1">
      <alignment vertical="center"/>
      <protection locked="0"/>
    </xf>
    <xf numFmtId="0" fontId="57" fillId="0" borderId="0" xfId="0" applyFont="1">
      <alignment vertical="center"/>
    </xf>
    <xf numFmtId="38" fontId="16" fillId="4" borderId="96" xfId="1" applyNumberFormat="1" applyFont="1" applyFill="1" applyBorder="1" applyAlignment="1">
      <alignment horizontal="right" vertical="center" wrapText="1"/>
    </xf>
    <xf numFmtId="38" fontId="10" fillId="0" borderId="14" xfId="1" applyNumberFormat="1" applyFont="1" applyFill="1" applyBorder="1" applyAlignment="1">
      <alignment horizontal="right" vertical="center" wrapText="1"/>
    </xf>
    <xf numFmtId="38" fontId="16" fillId="4" borderId="2" xfId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justify" vertical="center" wrapText="1"/>
    </xf>
    <xf numFmtId="0" fontId="46" fillId="0" borderId="28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vertical="center" wrapText="1"/>
    </xf>
    <xf numFmtId="178" fontId="0" fillId="3" borderId="5" xfId="0" applyNumberFormat="1" applyFill="1" applyBorder="1" applyAlignment="1" applyProtection="1">
      <alignment horizontal="right" vertical="center" shrinkToFit="1"/>
      <protection locked="0"/>
    </xf>
    <xf numFmtId="178" fontId="0" fillId="3" borderId="13" xfId="0" applyNumberFormat="1" applyFill="1" applyBorder="1" applyAlignment="1" applyProtection="1">
      <alignment horizontal="right" vertical="center" shrinkToFit="1"/>
      <protection locked="0"/>
    </xf>
    <xf numFmtId="178" fontId="0" fillId="3" borderId="12" xfId="0" applyNumberFormat="1" applyFill="1" applyBorder="1" applyAlignment="1" applyProtection="1">
      <alignment horizontal="right" vertical="center" shrinkToFit="1"/>
      <protection locked="0"/>
    </xf>
    <xf numFmtId="178" fontId="0" fillId="4" borderId="89" xfId="0" applyNumberFormat="1" applyFill="1" applyBorder="1" applyAlignment="1">
      <alignment horizontal="right" vertical="center" shrinkToFit="1"/>
    </xf>
    <xf numFmtId="178" fontId="0" fillId="3" borderId="12" xfId="0" applyNumberFormat="1" applyFill="1" applyBorder="1" applyAlignment="1" applyProtection="1">
      <alignment horizontal="right" vertical="center"/>
      <protection locked="0"/>
    </xf>
    <xf numFmtId="38" fontId="16" fillId="4" borderId="73" xfId="0" applyNumberFormat="1" applyFont="1" applyFill="1" applyBorder="1" applyAlignment="1">
      <alignment horizontal="right" vertical="center" wrapText="1"/>
    </xf>
    <xf numFmtId="38" fontId="16" fillId="4" borderId="3" xfId="0" applyNumberFormat="1" applyFont="1" applyFill="1" applyBorder="1" applyAlignment="1">
      <alignment horizontal="right" vertical="center" wrapText="1"/>
    </xf>
    <xf numFmtId="178" fontId="0" fillId="3" borderId="13" xfId="0" applyNumberFormat="1" applyFill="1" applyBorder="1" applyAlignment="1" applyProtection="1">
      <alignment horizontal="right" vertical="center"/>
      <protection locked="0"/>
    </xf>
    <xf numFmtId="178" fontId="0" fillId="4" borderId="5" xfId="0" applyNumberFormat="1" applyFill="1" applyBorder="1" applyAlignment="1">
      <alignment horizontal="right" vertical="center"/>
    </xf>
    <xf numFmtId="38" fontId="16" fillId="0" borderId="0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justify" vertical="center" wrapText="1"/>
    </xf>
    <xf numFmtId="0" fontId="46" fillId="0" borderId="9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right" vertical="center" wrapText="1"/>
      <protection locked="0"/>
    </xf>
    <xf numFmtId="38" fontId="10" fillId="0" borderId="4" xfId="1" applyFont="1" applyFill="1" applyBorder="1" applyAlignment="1">
      <alignment horizontal="right" vertical="center" wrapText="1"/>
    </xf>
    <xf numFmtId="38" fontId="23" fillId="4" borderId="103" xfId="0" applyNumberFormat="1" applyFont="1" applyFill="1" applyBorder="1" applyAlignment="1">
      <alignment horizontal="right" vertical="center" wrapText="1"/>
    </xf>
    <xf numFmtId="38" fontId="23" fillId="4" borderId="104" xfId="0" applyNumberFormat="1" applyFont="1" applyFill="1" applyBorder="1" applyAlignment="1">
      <alignment horizontal="right" vertical="center" wrapText="1"/>
    </xf>
    <xf numFmtId="38" fontId="23" fillId="4" borderId="16" xfId="1" applyNumberFormat="1" applyFont="1" applyFill="1" applyBorder="1" applyAlignment="1">
      <alignment horizontal="right" vertical="center" wrapText="1"/>
    </xf>
    <xf numFmtId="38" fontId="16" fillId="4" borderId="68" xfId="0" quotePrefix="1" applyNumberFormat="1" applyFont="1" applyFill="1" applyBorder="1" applyAlignment="1">
      <alignment horizontal="right" vertical="center" shrinkToFit="1"/>
    </xf>
    <xf numFmtId="38" fontId="10" fillId="4" borderId="3" xfId="0" applyNumberFormat="1" applyFont="1" applyFill="1" applyBorder="1" applyAlignment="1">
      <alignment horizontal="right" vertical="center" wrapText="1"/>
    </xf>
    <xf numFmtId="0" fontId="10" fillId="0" borderId="27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right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10" fillId="3" borderId="63" xfId="0" applyFont="1" applyFill="1" applyBorder="1" applyAlignment="1" applyProtection="1">
      <alignment horizontal="right" vertical="center" wrapText="1"/>
      <protection locked="0"/>
    </xf>
    <xf numFmtId="38" fontId="10" fillId="4" borderId="14" xfId="1" applyNumberFormat="1" applyFont="1" applyFill="1" applyBorder="1" applyAlignment="1">
      <alignment horizontal="right" vertical="center" wrapText="1"/>
    </xf>
    <xf numFmtId="0" fontId="10" fillId="4" borderId="3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 wrapText="1"/>
    </xf>
    <xf numFmtId="0" fontId="10" fillId="0" borderId="47" xfId="0" applyFont="1" applyFill="1" applyBorder="1" applyAlignment="1">
      <alignment horizontal="right" vertical="center" wrapText="1"/>
    </xf>
    <xf numFmtId="38" fontId="58" fillId="4" borderId="102" xfId="0" quotePrefix="1" applyNumberFormat="1" applyFont="1" applyFill="1" applyBorder="1" applyAlignment="1">
      <alignment horizontal="right" vertical="center" wrapText="1"/>
    </xf>
    <xf numFmtId="0" fontId="33" fillId="0" borderId="0" xfId="2" applyFont="1" applyFill="1" applyBorder="1" applyAlignment="1">
      <alignment horizontal="left" vertical="center"/>
    </xf>
    <xf numFmtId="0" fontId="28" fillId="0" borderId="0" xfId="2" applyFont="1" applyAlignment="1">
      <alignment horizontal="right"/>
    </xf>
    <xf numFmtId="0" fontId="0" fillId="0" borderId="0" xfId="0" applyBorder="1" applyAlignment="1">
      <alignment horizontal="center" vertical="center"/>
    </xf>
    <xf numFmtId="0" fontId="59" fillId="0" borderId="0" xfId="6" applyFont="1">
      <alignment vertical="center"/>
    </xf>
    <xf numFmtId="0" fontId="3" fillId="0" borderId="0" xfId="6" applyFont="1" applyFill="1" applyAlignment="1">
      <alignment horizontal="right" vertical="center"/>
    </xf>
    <xf numFmtId="0" fontId="3" fillId="0" borderId="0" xfId="6" applyFont="1" applyFill="1" applyAlignment="1" applyProtection="1">
      <alignment vertical="center" shrinkToFit="1"/>
      <protection locked="0"/>
    </xf>
    <xf numFmtId="0" fontId="60" fillId="0" borderId="0" xfId="0" applyFo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70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vertical="center" shrinkToFit="1"/>
    </xf>
    <xf numFmtId="179" fontId="10" fillId="3" borderId="19" xfId="0" applyNumberFormat="1" applyFont="1" applyFill="1" applyBorder="1" applyAlignment="1">
      <alignment vertical="center" shrinkToFit="1"/>
    </xf>
    <xf numFmtId="179" fontId="10" fillId="0" borderId="19" xfId="0" applyNumberFormat="1" applyFont="1" applyBorder="1" applyAlignment="1">
      <alignment vertical="center" shrinkToFit="1"/>
    </xf>
    <xf numFmtId="0" fontId="10" fillId="3" borderId="71" xfId="0" applyFont="1" applyFill="1" applyBorder="1" applyAlignment="1">
      <alignment vertical="center" shrinkToFit="1"/>
    </xf>
    <xf numFmtId="0" fontId="10" fillId="0" borderId="27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vertical="center" shrinkToFit="1"/>
    </xf>
    <xf numFmtId="179" fontId="10" fillId="3" borderId="3" xfId="0" applyNumberFormat="1" applyFont="1" applyFill="1" applyBorder="1" applyAlignment="1">
      <alignment vertical="center" shrinkToFit="1"/>
    </xf>
    <xf numFmtId="179" fontId="10" fillId="0" borderId="3" xfId="0" applyNumberFormat="1" applyFont="1" applyBorder="1" applyAlignment="1">
      <alignment vertical="center" shrinkToFit="1"/>
    </xf>
    <xf numFmtId="0" fontId="10" fillId="3" borderId="28" xfId="0" applyFont="1" applyFill="1" applyBorder="1" applyAlignment="1">
      <alignment vertical="center" shrinkToFit="1"/>
    </xf>
    <xf numFmtId="0" fontId="10" fillId="0" borderId="62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179" fontId="10" fillId="3" borderId="1" xfId="0" applyNumberFormat="1" applyFont="1" applyFill="1" applyBorder="1" applyAlignment="1">
      <alignment vertical="center" shrinkToFit="1"/>
    </xf>
    <xf numFmtId="179" fontId="10" fillId="0" borderId="1" xfId="0" applyNumberFormat="1" applyFont="1" applyBorder="1" applyAlignment="1">
      <alignment vertical="center" shrinkToFit="1"/>
    </xf>
    <xf numFmtId="0" fontId="10" fillId="3" borderId="109" xfId="0" applyFont="1" applyFill="1" applyBorder="1" applyAlignment="1">
      <alignment vertical="center" shrinkToFit="1"/>
    </xf>
    <xf numFmtId="179" fontId="10" fillId="0" borderId="88" xfId="0" applyNumberFormat="1" applyFont="1" applyBorder="1" applyAlignment="1">
      <alignment vertical="center" shrinkToFit="1"/>
    </xf>
    <xf numFmtId="0" fontId="10" fillId="0" borderId="110" xfId="0" applyFont="1" applyBorder="1" applyAlignment="1">
      <alignment vertical="center" shrinkToFit="1"/>
    </xf>
    <xf numFmtId="0" fontId="3" fillId="0" borderId="0" xfId="6" applyAlignment="1">
      <alignment horizontal="right" vertical="center"/>
    </xf>
    <xf numFmtId="0" fontId="28" fillId="3" borderId="0" xfId="6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>
      <alignment horizontal="justify" vertical="center"/>
    </xf>
    <xf numFmtId="0" fontId="2" fillId="0" borderId="0" xfId="2" applyFont="1" applyAlignment="1">
      <alignment vertical="center" shrinkToFit="1"/>
    </xf>
    <xf numFmtId="0" fontId="8" fillId="0" borderId="101" xfId="2" applyBorder="1">
      <alignment vertical="center"/>
    </xf>
    <xf numFmtId="0" fontId="8" fillId="0" borderId="111" xfId="2" applyBorder="1">
      <alignment vertical="center"/>
    </xf>
    <xf numFmtId="0" fontId="62" fillId="0" borderId="100" xfId="2" applyFont="1" applyBorder="1">
      <alignment vertical="center"/>
    </xf>
    <xf numFmtId="0" fontId="38" fillId="0" borderId="6" xfId="2" applyFont="1" applyBorder="1" applyAlignment="1"/>
    <xf numFmtId="0" fontId="38" fillId="0" borderId="14" xfId="2" applyFont="1" applyBorder="1" applyAlignment="1">
      <alignment wrapText="1"/>
    </xf>
    <xf numFmtId="0" fontId="39" fillId="0" borderId="6" xfId="2" applyFont="1" applyBorder="1" applyAlignment="1"/>
    <xf numFmtId="0" fontId="39" fillId="0" borderId="14" xfId="2" applyFont="1" applyBorder="1" applyAlignment="1"/>
    <xf numFmtId="0" fontId="2" fillId="0" borderId="3" xfId="2" applyFont="1" applyBorder="1" applyAlignment="1">
      <alignment horizontal="center" vertical="center" shrinkToFit="1"/>
    </xf>
    <xf numFmtId="178" fontId="0" fillId="3" borderId="15" xfId="0" applyNumberFormat="1" applyFill="1" applyBorder="1" applyAlignment="1" applyProtection="1">
      <alignment horizontal="right" vertical="center"/>
      <protection locked="0"/>
    </xf>
    <xf numFmtId="0" fontId="63" fillId="0" borderId="2" xfId="2" applyFont="1" applyBorder="1" applyAlignment="1">
      <alignment horizontal="center" vertical="center"/>
    </xf>
    <xf numFmtId="0" fontId="64" fillId="3" borderId="5" xfId="2" applyFont="1" applyFill="1" applyBorder="1" applyAlignment="1">
      <alignment vertical="center"/>
    </xf>
    <xf numFmtId="0" fontId="64" fillId="3" borderId="13" xfId="2" applyFont="1" applyFill="1" applyBorder="1" applyAlignment="1">
      <alignment vertical="center"/>
    </xf>
    <xf numFmtId="183" fontId="64" fillId="3" borderId="5" xfId="2" applyNumberFormat="1" applyFont="1" applyFill="1" applyBorder="1" applyAlignment="1">
      <alignment vertical="center" wrapText="1"/>
    </xf>
    <xf numFmtId="0" fontId="64" fillId="3" borderId="13" xfId="2" applyFont="1" applyFill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8" fillId="0" borderId="12" xfId="2" applyFont="1" applyBorder="1" applyAlignment="1">
      <alignment horizontal="center" vertical="center" shrinkToFit="1"/>
    </xf>
    <xf numFmtId="0" fontId="28" fillId="0" borderId="83" xfId="2" applyFont="1" applyBorder="1" applyAlignment="1">
      <alignment horizontal="center" vertical="center" shrinkToFit="1"/>
    </xf>
    <xf numFmtId="0" fontId="49" fillId="0" borderId="0" xfId="2" applyFont="1" applyAlignment="1">
      <alignment horizontal="center" vertical="center"/>
    </xf>
    <xf numFmtId="0" fontId="40" fillId="0" borderId="0" xfId="2" applyFont="1" applyAlignment="1">
      <alignment horizontal="left" vertical="center"/>
    </xf>
    <xf numFmtId="184" fontId="24" fillId="3" borderId="0" xfId="2" applyNumberFormat="1" applyFont="1" applyFill="1" applyAlignment="1">
      <alignment horizontal="right" vertical="center" shrinkToFit="1"/>
    </xf>
    <xf numFmtId="184" fontId="24" fillId="3" borderId="43" xfId="2" applyNumberFormat="1" applyFont="1" applyFill="1" applyBorder="1" applyAlignment="1">
      <alignment horizontal="right" vertical="center" shrinkToFit="1"/>
    </xf>
    <xf numFmtId="0" fontId="4" fillId="3" borderId="0" xfId="2" applyFont="1" applyFill="1" applyAlignment="1" applyProtection="1">
      <alignment horizontal="center" vertical="center"/>
      <protection locked="0"/>
    </xf>
    <xf numFmtId="0" fontId="60" fillId="0" borderId="0" xfId="2" applyFont="1" applyAlignment="1">
      <alignment horizontal="left" vertical="center"/>
    </xf>
    <xf numFmtId="0" fontId="24" fillId="0" borderId="15" xfId="2" applyFont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center" wrapText="1"/>
    </xf>
    <xf numFmtId="0" fontId="24" fillId="0" borderId="3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46" xfId="2" applyFont="1" applyBorder="1" applyAlignment="1">
      <alignment horizontal="center" vertical="center" wrapText="1"/>
    </xf>
    <xf numFmtId="0" fontId="24" fillId="0" borderId="47" xfId="2" applyFont="1" applyBorder="1" applyAlignment="1">
      <alignment horizontal="center" vertical="center" wrapText="1"/>
    </xf>
    <xf numFmtId="0" fontId="24" fillId="0" borderId="52" xfId="2" applyFont="1" applyBorder="1" applyAlignment="1">
      <alignment horizontal="center" vertical="center" wrapText="1"/>
    </xf>
    <xf numFmtId="0" fontId="24" fillId="0" borderId="53" xfId="2" applyFont="1" applyBorder="1" applyAlignment="1">
      <alignment horizontal="center" vertical="center" wrapText="1"/>
    </xf>
    <xf numFmtId="0" fontId="24" fillId="0" borderId="59" xfId="2" applyFont="1" applyBorder="1" applyAlignment="1">
      <alignment horizontal="center" vertical="center" wrapText="1"/>
    </xf>
    <xf numFmtId="0" fontId="24" fillId="0" borderId="60" xfId="2" applyFont="1" applyBorder="1" applyAlignment="1">
      <alignment horizontal="center" vertical="center" wrapText="1"/>
    </xf>
    <xf numFmtId="0" fontId="24" fillId="0" borderId="34" xfId="2" applyFont="1" applyBorder="1" applyAlignment="1">
      <alignment horizontal="center" vertical="center" wrapText="1"/>
    </xf>
    <xf numFmtId="0" fontId="24" fillId="0" borderId="35" xfId="2" applyFont="1" applyBorder="1" applyAlignment="1">
      <alignment horizontal="center" vertical="center" wrapText="1"/>
    </xf>
    <xf numFmtId="0" fontId="24" fillId="0" borderId="41" xfId="2" applyFont="1" applyBorder="1" applyAlignment="1">
      <alignment horizontal="center" vertical="center" wrapText="1"/>
    </xf>
    <xf numFmtId="0" fontId="24" fillId="0" borderId="51" xfId="2" applyFont="1" applyBorder="1" applyAlignment="1">
      <alignment horizontal="center" vertical="center" wrapText="1"/>
    </xf>
    <xf numFmtId="0" fontId="24" fillId="0" borderId="36" xfId="2" applyFont="1" applyBorder="1" applyAlignment="1">
      <alignment horizontal="center" vertical="center" wrapText="1"/>
    </xf>
    <xf numFmtId="0" fontId="24" fillId="0" borderId="37" xfId="2" applyFont="1" applyBorder="1" applyAlignment="1">
      <alignment horizontal="center" vertical="center" wrapText="1"/>
    </xf>
    <xf numFmtId="0" fontId="24" fillId="0" borderId="38" xfId="2" applyFont="1" applyBorder="1" applyAlignment="1">
      <alignment horizontal="center" vertical="center" wrapText="1"/>
    </xf>
    <xf numFmtId="0" fontId="24" fillId="0" borderId="42" xfId="2" applyFont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 wrapText="1"/>
    </xf>
    <xf numFmtId="0" fontId="24" fillId="0" borderId="43" xfId="2" applyFont="1" applyBorder="1" applyAlignment="1">
      <alignment horizontal="center" vertical="center" wrapText="1"/>
    </xf>
    <xf numFmtId="0" fontId="24" fillId="0" borderId="48" xfId="2" applyFont="1" applyBorder="1" applyAlignment="1">
      <alignment horizontal="center" vertical="center" wrapText="1"/>
    </xf>
    <xf numFmtId="0" fontId="24" fillId="0" borderId="39" xfId="2" applyFont="1" applyBorder="1" applyAlignment="1">
      <alignment horizontal="center" vertical="center" wrapText="1"/>
    </xf>
    <xf numFmtId="0" fontId="24" fillId="0" borderId="44" xfId="2" applyFont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 wrapText="1"/>
    </xf>
    <xf numFmtId="0" fontId="24" fillId="0" borderId="40" xfId="2" applyFont="1" applyBorder="1" applyAlignment="1">
      <alignment horizontal="center" vertical="center" wrapText="1"/>
    </xf>
    <xf numFmtId="0" fontId="24" fillId="0" borderId="45" xfId="2" applyFont="1" applyBorder="1" applyAlignment="1">
      <alignment horizontal="center" vertical="center" wrapText="1"/>
    </xf>
    <xf numFmtId="0" fontId="24" fillId="0" borderId="49" xfId="2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2" fillId="0" borderId="0" xfId="2" applyFont="1" applyFill="1" applyBorder="1" applyAlignment="1">
      <alignment horizontal="center" vertical="center"/>
    </xf>
    <xf numFmtId="0" fontId="31" fillId="4" borderId="3" xfId="2" applyFont="1" applyFill="1" applyBorder="1" applyAlignment="1">
      <alignment horizontal="center" vertical="center" textRotation="255"/>
    </xf>
    <xf numFmtId="0" fontId="31" fillId="4" borderId="1" xfId="2" applyFont="1" applyFill="1" applyBorder="1" applyAlignment="1">
      <alignment horizontal="center" vertical="center" textRotation="255"/>
    </xf>
    <xf numFmtId="0" fontId="51" fillId="4" borderId="5" xfId="2" applyFont="1" applyFill="1" applyBorder="1" applyAlignment="1">
      <alignment horizontal="distributed" vertical="center" wrapText="1" shrinkToFit="1"/>
    </xf>
    <xf numFmtId="0" fontId="51" fillId="4" borderId="6" xfId="2" applyFont="1" applyFill="1" applyBorder="1" applyAlignment="1">
      <alignment horizontal="distributed" vertical="center" wrapText="1" shrinkToFit="1"/>
    </xf>
    <xf numFmtId="0" fontId="31" fillId="4" borderId="42" xfId="2" applyFont="1" applyFill="1" applyBorder="1" applyAlignment="1">
      <alignment horizontal="center" vertical="distributed" textRotation="255" justifyLastLine="1"/>
    </xf>
    <xf numFmtId="0" fontId="31" fillId="4" borderId="52" xfId="2" applyFont="1" applyFill="1" applyBorder="1" applyAlignment="1">
      <alignment horizontal="center" vertical="distributed" textRotation="255" justifyLastLine="1"/>
    </xf>
    <xf numFmtId="0" fontId="10" fillId="0" borderId="0" xfId="0" applyFont="1" applyAlignment="1">
      <alignment horizontal="left" vertical="center"/>
    </xf>
    <xf numFmtId="0" fontId="22" fillId="0" borderId="0" xfId="0" applyFont="1" applyAlignment="1">
      <alignment horizontal="distributed" vertical="center" justifyLastLine="1"/>
    </xf>
    <xf numFmtId="0" fontId="21" fillId="0" borderId="0" xfId="0" applyFont="1" applyFill="1" applyAlignment="1">
      <alignment horizontal="center" vertical="center"/>
    </xf>
    <xf numFmtId="0" fontId="13" fillId="4" borderId="5" xfId="0" applyFont="1" applyFill="1" applyBorder="1" applyAlignment="1">
      <alignment horizontal="center" vertical="center" shrinkToFit="1"/>
    </xf>
    <xf numFmtId="0" fontId="13" fillId="4" borderId="3" xfId="0" applyFont="1" applyFill="1" applyBorder="1" applyAlignment="1">
      <alignment horizontal="center" vertical="center" shrinkToFit="1"/>
    </xf>
    <xf numFmtId="0" fontId="13" fillId="4" borderId="4" xfId="0" applyFont="1" applyFill="1" applyBorder="1" applyAlignment="1">
      <alignment horizontal="center" vertical="center" shrinkToFit="1"/>
    </xf>
    <xf numFmtId="0" fontId="13" fillId="4" borderId="97" xfId="0" applyFont="1" applyFill="1" applyBorder="1" applyAlignment="1">
      <alignment horizontal="center" vertical="center" shrinkToFit="1"/>
    </xf>
    <xf numFmtId="0" fontId="13" fillId="4" borderId="84" xfId="0" applyFont="1" applyFill="1" applyBorder="1" applyAlignment="1">
      <alignment horizontal="center" vertical="center" shrinkToFit="1"/>
    </xf>
    <xf numFmtId="0" fontId="13" fillId="4" borderId="81" xfId="0" applyFont="1" applyFill="1" applyBorder="1" applyAlignment="1">
      <alignment horizontal="center" vertical="center" shrinkToFit="1"/>
    </xf>
    <xf numFmtId="0" fontId="13" fillId="4" borderId="27" xfId="0" applyFont="1" applyFill="1" applyBorder="1" applyAlignment="1">
      <alignment horizontal="center" vertical="center" shrinkToFit="1"/>
    </xf>
    <xf numFmtId="0" fontId="13" fillId="4" borderId="63" xfId="0" applyFont="1" applyFill="1" applyBorder="1" applyAlignment="1">
      <alignment horizontal="center" vertical="center" shrinkToFit="1"/>
    </xf>
    <xf numFmtId="0" fontId="10" fillId="4" borderId="64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66" xfId="0" applyFont="1" applyFill="1" applyBorder="1" applyAlignment="1">
      <alignment horizontal="center" vertical="center" wrapText="1"/>
    </xf>
    <xf numFmtId="0" fontId="10" fillId="4" borderId="6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shrinkToFit="1"/>
    </xf>
    <xf numFmtId="0" fontId="13" fillId="5" borderId="3" xfId="0" applyFont="1" applyFill="1" applyBorder="1" applyAlignment="1">
      <alignment horizontal="center" vertical="center" shrinkToFit="1"/>
    </xf>
    <xf numFmtId="0" fontId="13" fillId="5" borderId="9" xfId="0" applyFont="1" applyFill="1" applyBorder="1" applyAlignment="1">
      <alignment horizontal="center" vertical="center" shrinkToFit="1"/>
    </xf>
    <xf numFmtId="0" fontId="10" fillId="5" borderId="65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65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66" xfId="0" applyFont="1" applyFill="1" applyBorder="1" applyAlignment="1">
      <alignment horizontal="center" vertical="center" wrapText="1"/>
    </xf>
    <xf numFmtId="0" fontId="19" fillId="4" borderId="100" xfId="0" applyFont="1" applyFill="1" applyBorder="1" applyAlignment="1">
      <alignment horizontal="center" vertical="center" wrapText="1"/>
    </xf>
    <xf numFmtId="0" fontId="19" fillId="4" borderId="101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shrinkToFit="1"/>
    </xf>
    <xf numFmtId="0" fontId="13" fillId="5" borderId="4" xfId="0" applyFont="1" applyFill="1" applyBorder="1" applyAlignment="1">
      <alignment horizontal="center" vertical="center" shrinkToFit="1"/>
    </xf>
    <xf numFmtId="0" fontId="10" fillId="5" borderId="6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25" fillId="3" borderId="20" xfId="0" applyFont="1" applyFill="1" applyBorder="1" applyAlignment="1" applyProtection="1">
      <alignment horizontal="left" vertical="top"/>
      <protection locked="0"/>
    </xf>
    <xf numFmtId="0" fontId="25" fillId="3" borderId="21" xfId="0" applyFont="1" applyFill="1" applyBorder="1" applyAlignment="1" applyProtection="1">
      <alignment horizontal="left" vertical="top"/>
      <protection locked="0"/>
    </xf>
    <xf numFmtId="0" fontId="25" fillId="3" borderId="22" xfId="0" applyFont="1" applyFill="1" applyBorder="1" applyAlignment="1" applyProtection="1">
      <alignment horizontal="left" vertical="top"/>
      <protection locked="0"/>
    </xf>
    <xf numFmtId="0" fontId="25" fillId="3" borderId="23" xfId="0" applyFont="1" applyFill="1" applyBorder="1" applyAlignment="1" applyProtection="1">
      <alignment horizontal="left" vertical="top"/>
      <protection locked="0"/>
    </xf>
    <xf numFmtId="0" fontId="25" fillId="3" borderId="0" xfId="0" applyFont="1" applyFill="1" applyBorder="1" applyAlignment="1" applyProtection="1">
      <alignment horizontal="left" vertical="top"/>
      <protection locked="0"/>
    </xf>
    <xf numFmtId="0" fontId="25" fillId="3" borderId="11" xfId="0" applyFont="1" applyFill="1" applyBorder="1" applyAlignment="1" applyProtection="1">
      <alignment horizontal="left" vertical="top"/>
      <protection locked="0"/>
    </xf>
    <xf numFmtId="0" fontId="25" fillId="3" borderId="24" xfId="0" applyFont="1" applyFill="1" applyBorder="1" applyAlignment="1" applyProtection="1">
      <alignment horizontal="left" vertical="top"/>
      <protection locked="0"/>
    </xf>
    <xf numFmtId="0" fontId="25" fillId="3" borderId="25" xfId="0" applyFont="1" applyFill="1" applyBorder="1" applyAlignment="1" applyProtection="1">
      <alignment horizontal="left" vertical="top"/>
      <protection locked="0"/>
    </xf>
    <xf numFmtId="0" fontId="25" fillId="3" borderId="10" xfId="0" applyFont="1" applyFill="1" applyBorder="1" applyAlignment="1" applyProtection="1">
      <alignment horizontal="left" vertical="top"/>
      <protection locked="0"/>
    </xf>
    <xf numFmtId="0" fontId="24" fillId="0" borderId="3" xfId="0" applyFont="1" applyBorder="1" applyAlignment="1">
      <alignment horizontal="center" vertical="center" justifyLastLine="1"/>
    </xf>
    <xf numFmtId="0" fontId="24" fillId="0" borderId="1" xfId="0" applyFont="1" applyBorder="1" applyAlignment="1">
      <alignment horizontal="center" vertical="center" justifyLastLine="1"/>
    </xf>
    <xf numFmtId="0" fontId="26" fillId="0" borderId="0" xfId="0" applyFont="1" applyAlignment="1">
      <alignment horizontal="distributed" vertical="center" justifyLastLine="1"/>
    </xf>
    <xf numFmtId="5" fontId="24" fillId="3" borderId="15" xfId="0" applyNumberFormat="1" applyFont="1" applyFill="1" applyBorder="1" applyAlignment="1" applyProtection="1">
      <alignment horizontal="left" vertical="center"/>
      <protection locked="0"/>
    </xf>
    <xf numFmtId="5" fontId="24" fillId="3" borderId="16" xfId="0" applyNumberFormat="1" applyFont="1" applyFill="1" applyBorder="1" applyAlignment="1" applyProtection="1">
      <alignment horizontal="left" vertical="center"/>
      <protection locked="0"/>
    </xf>
    <xf numFmtId="5" fontId="24" fillId="3" borderId="17" xfId="0" applyNumberFormat="1" applyFont="1" applyFill="1" applyBorder="1" applyAlignment="1" applyProtection="1">
      <alignment horizontal="left" vertical="center"/>
      <protection locked="0"/>
    </xf>
    <xf numFmtId="5" fontId="24" fillId="3" borderId="18" xfId="0" applyNumberFormat="1" applyFont="1" applyFill="1" applyBorder="1" applyAlignment="1" applyProtection="1">
      <alignment horizontal="left" vertical="center"/>
      <protection locked="0"/>
    </xf>
    <xf numFmtId="5" fontId="24" fillId="0" borderId="13" xfId="0" applyNumberFormat="1" applyFont="1" applyBorder="1" applyAlignment="1">
      <alignment horizontal="left" vertical="center"/>
    </xf>
    <xf numFmtId="5" fontId="24" fillId="0" borderId="14" xfId="0" applyNumberFormat="1" applyFont="1" applyBorder="1" applyAlignment="1">
      <alignment horizontal="left" vertical="center"/>
    </xf>
    <xf numFmtId="5" fontId="24" fillId="3" borderId="13" xfId="0" applyNumberFormat="1" applyFont="1" applyFill="1" applyBorder="1" applyAlignment="1" applyProtection="1">
      <alignment horizontal="left" vertical="center"/>
      <protection locked="0"/>
    </xf>
    <xf numFmtId="5" fontId="24" fillId="3" borderId="14" xfId="0" applyNumberFormat="1" applyFont="1" applyFill="1" applyBorder="1" applyAlignment="1" applyProtection="1">
      <alignment horizontal="left" vertical="center"/>
      <protection locked="0"/>
    </xf>
    <xf numFmtId="0" fontId="24" fillId="3" borderId="5" xfId="0" applyFont="1" applyFill="1" applyBorder="1" applyAlignment="1" applyProtection="1">
      <alignment horizontal="left" vertical="center"/>
      <protection locked="0"/>
    </xf>
    <xf numFmtId="0" fontId="24" fillId="3" borderId="6" xfId="0" applyFont="1" applyFill="1" applyBorder="1" applyAlignment="1" applyProtection="1">
      <alignment horizontal="left" vertical="center"/>
      <protection locked="0"/>
    </xf>
    <xf numFmtId="0" fontId="25" fillId="0" borderId="4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69" xfId="0" applyFill="1" applyBorder="1" applyAlignment="1" applyProtection="1">
      <alignment horizontal="left" vertical="center"/>
      <protection locked="0"/>
    </xf>
    <xf numFmtId="0" fontId="0" fillId="3" borderId="84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0" fontId="0" fillId="3" borderId="81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89" xfId="0" applyFill="1" applyBorder="1" applyAlignment="1" applyProtection="1">
      <alignment horizontal="center" vertical="center"/>
      <protection locked="0"/>
    </xf>
    <xf numFmtId="0" fontId="0" fillId="3" borderId="90" xfId="0" applyFill="1" applyBorder="1" applyAlignment="1" applyProtection="1">
      <alignment horizontal="center" vertical="center"/>
      <protection locked="0"/>
    </xf>
    <xf numFmtId="0" fontId="0" fillId="0" borderId="85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distributed" vertical="center" wrapText="1" justifyLastLine="1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75" xfId="0" applyFill="1" applyBorder="1" applyAlignment="1" applyProtection="1">
      <alignment horizontal="left" vertical="center"/>
      <protection locked="0"/>
    </xf>
    <xf numFmtId="0" fontId="0" fillId="0" borderId="73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3" borderId="27" xfId="0" applyNumberFormat="1" applyFont="1" applyFill="1" applyBorder="1" applyAlignment="1" applyProtection="1">
      <alignment horizontal="left" vertical="center" shrinkToFit="1"/>
      <protection locked="0"/>
    </xf>
    <xf numFmtId="0" fontId="0" fillId="3" borderId="3" xfId="0" applyNumberFormat="1" applyFont="1" applyFill="1" applyBorder="1" applyAlignment="1" applyProtection="1">
      <alignment horizontal="left" vertical="center" shrinkToFit="1"/>
      <protection locked="0"/>
    </xf>
    <xf numFmtId="0" fontId="0" fillId="3" borderId="28" xfId="0" applyNumberFormat="1" applyFont="1" applyFill="1" applyBorder="1" applyAlignment="1" applyProtection="1">
      <alignment horizontal="left" vertical="center" shrinkToFit="1"/>
      <protection locked="0"/>
    </xf>
    <xf numFmtId="0" fontId="0" fillId="3" borderId="20" xfId="0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24" xfId="0" applyFill="1" applyBorder="1" applyAlignment="1" applyProtection="1">
      <alignment horizontal="left" vertical="center"/>
      <protection locked="0"/>
    </xf>
    <xf numFmtId="0" fontId="0" fillId="3" borderId="25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0" borderId="85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0" fontId="0" fillId="3" borderId="80" xfId="0" applyFill="1" applyBorder="1" applyAlignment="1" applyProtection="1">
      <alignment horizontal="center" vertical="center" shrinkToFit="1"/>
      <protection locked="0"/>
    </xf>
    <xf numFmtId="0" fontId="0" fillId="0" borderId="89" xfId="0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0" fillId="3" borderId="13" xfId="0" applyFill="1" applyBorder="1" applyAlignment="1" applyProtection="1">
      <alignment horizontal="center" vertical="center" shrinkToFit="1"/>
      <protection locked="0"/>
    </xf>
    <xf numFmtId="0" fontId="0" fillId="3" borderId="69" xfId="0" applyFill="1" applyBorder="1" applyAlignment="1" applyProtection="1">
      <alignment horizontal="center" vertical="center" shrinkToFit="1"/>
      <protection locked="0"/>
    </xf>
    <xf numFmtId="0" fontId="0" fillId="3" borderId="82" xfId="0" applyFill="1" applyBorder="1" applyAlignment="1" applyProtection="1">
      <alignment horizontal="left" vertical="center" shrinkToFit="1"/>
      <protection locked="0"/>
    </xf>
    <xf numFmtId="0" fontId="0" fillId="3" borderId="83" xfId="0" applyFill="1" applyBorder="1" applyAlignment="1" applyProtection="1">
      <alignment horizontal="left" vertical="center" shrinkToFit="1"/>
      <protection locked="0"/>
    </xf>
    <xf numFmtId="0" fontId="0" fillId="0" borderId="87" xfId="0" applyBorder="1" applyAlignment="1">
      <alignment horizontal="center" vertical="center" shrinkToFit="1"/>
    </xf>
    <xf numFmtId="5" fontId="0" fillId="0" borderId="89" xfId="0" applyNumberFormat="1" applyBorder="1" applyAlignment="1">
      <alignment horizontal="center" vertical="center" shrinkToFit="1"/>
    </xf>
    <xf numFmtId="5" fontId="0" fillId="0" borderId="86" xfId="0" applyNumberFormat="1" applyBorder="1" applyAlignment="1">
      <alignment horizontal="center" vertical="center" shrinkToFit="1"/>
    </xf>
    <xf numFmtId="5" fontId="0" fillId="0" borderId="90" xfId="0" applyNumberFormat="1" applyBorder="1" applyAlignment="1">
      <alignment horizontal="center" vertical="center" shrinkToFit="1"/>
    </xf>
    <xf numFmtId="3" fontId="0" fillId="3" borderId="12" xfId="0" applyNumberFormat="1" applyFill="1" applyBorder="1" applyAlignment="1" applyProtection="1">
      <alignment horizontal="center" vertical="center" shrinkToFit="1"/>
      <protection locked="0"/>
    </xf>
    <xf numFmtId="3" fontId="0" fillId="3" borderId="32" xfId="0" applyNumberFormat="1" applyFill="1" applyBorder="1" applyAlignment="1" applyProtection="1">
      <alignment horizontal="center" vertical="center" shrinkToFit="1"/>
      <protection locked="0"/>
    </xf>
    <xf numFmtId="3" fontId="0" fillId="3" borderId="80" xfId="0" applyNumberFormat="1" applyFill="1" applyBorder="1" applyAlignment="1" applyProtection="1">
      <alignment horizontal="center" vertical="center" shrinkToFit="1"/>
      <protection locked="0"/>
    </xf>
    <xf numFmtId="0" fontId="0" fillId="3" borderId="81" xfId="0" applyFill="1" applyBorder="1" applyAlignment="1" applyProtection="1">
      <alignment horizontal="left" vertical="center" shrinkToFit="1"/>
      <protection locked="0"/>
    </xf>
    <xf numFmtId="0" fontId="0" fillId="3" borderId="14" xfId="0" applyFill="1" applyBorder="1" applyAlignment="1" applyProtection="1">
      <alignment horizontal="left" vertical="center" shrinkToFit="1"/>
      <protection locked="0"/>
    </xf>
    <xf numFmtId="3" fontId="0" fillId="3" borderId="13" xfId="0" applyNumberFormat="1" applyFill="1" applyBorder="1" applyAlignment="1" applyProtection="1">
      <alignment horizontal="center" vertical="center" shrinkToFit="1"/>
      <protection locked="0"/>
    </xf>
    <xf numFmtId="3" fontId="0" fillId="3" borderId="66" xfId="0" applyNumberFormat="1" applyFill="1" applyBorder="1" applyAlignment="1" applyProtection="1">
      <alignment horizontal="center" vertical="center" shrinkToFit="1"/>
      <protection locked="0"/>
    </xf>
    <xf numFmtId="3" fontId="0" fillId="3" borderId="69" xfId="0" applyNumberFormat="1" applyFill="1" applyBorder="1" applyAlignment="1" applyProtection="1">
      <alignment horizontal="center" vertical="center" shrinkToFit="1"/>
      <protection locked="0"/>
    </xf>
    <xf numFmtId="3" fontId="0" fillId="3" borderId="13" xfId="0" applyNumberFormat="1" applyFill="1" applyBorder="1" applyAlignment="1" applyProtection="1">
      <alignment horizontal="left" vertical="center" shrinkToFit="1"/>
      <protection locked="0"/>
    </xf>
    <xf numFmtId="3" fontId="0" fillId="3" borderId="66" xfId="0" applyNumberFormat="1" applyFill="1" applyBorder="1" applyAlignment="1" applyProtection="1">
      <alignment horizontal="left" vertical="center" shrinkToFit="1"/>
      <protection locked="0"/>
    </xf>
    <xf numFmtId="3" fontId="0" fillId="3" borderId="69" xfId="0" applyNumberFormat="1" applyFill="1" applyBorder="1" applyAlignment="1" applyProtection="1">
      <alignment horizontal="left" vertical="center" shrinkToFit="1"/>
      <protection locked="0"/>
    </xf>
    <xf numFmtId="0" fontId="0" fillId="4" borderId="114" xfId="0" applyFill="1" applyBorder="1" applyAlignment="1">
      <alignment horizontal="center" vertical="center"/>
    </xf>
    <xf numFmtId="0" fontId="0" fillId="4" borderId="115" xfId="0" applyFill="1" applyBorder="1" applyAlignment="1">
      <alignment horizontal="center" vertical="center"/>
    </xf>
    <xf numFmtId="0" fontId="0" fillId="4" borderId="116" xfId="0" applyFill="1" applyBorder="1" applyAlignment="1">
      <alignment horizontal="center" vertical="center"/>
    </xf>
    <xf numFmtId="0" fontId="0" fillId="3" borderId="70" xfId="0" applyNumberFormat="1" applyFont="1" applyFill="1" applyBorder="1" applyAlignment="1" applyProtection="1">
      <alignment horizontal="left" vertical="center" shrinkToFit="1"/>
      <protection locked="0"/>
    </xf>
    <xf numFmtId="0" fontId="0" fillId="3" borderId="19" xfId="0" applyNumberFormat="1" applyFont="1" applyFill="1" applyBorder="1" applyAlignment="1" applyProtection="1">
      <alignment horizontal="left" vertical="center" shrinkToFit="1"/>
      <protection locked="0"/>
    </xf>
    <xf numFmtId="0" fontId="0" fillId="3" borderId="7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25" xfId="0" applyFill="1" applyBorder="1" applyAlignment="1">
      <alignment horizontal="left" vertical="center"/>
    </xf>
    <xf numFmtId="0" fontId="0" fillId="3" borderId="29" xfId="0" applyNumberFormat="1" applyFont="1" applyFill="1" applyBorder="1" applyAlignment="1" applyProtection="1">
      <alignment horizontal="left" vertical="center" shrinkToFit="1"/>
      <protection locked="0"/>
    </xf>
    <xf numFmtId="0" fontId="0" fillId="3" borderId="9" xfId="0" applyNumberFormat="1" applyFont="1" applyFill="1" applyBorder="1" applyAlignment="1" applyProtection="1">
      <alignment horizontal="left" vertical="center" shrinkToFit="1"/>
      <protection locked="0"/>
    </xf>
    <xf numFmtId="0" fontId="0" fillId="3" borderId="30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7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3" fontId="0" fillId="3" borderId="5" xfId="0" applyNumberFormat="1" applyFill="1" applyBorder="1" applyAlignment="1" applyProtection="1">
      <alignment horizontal="left" vertical="center" shrinkToFit="1"/>
      <protection locked="0"/>
    </xf>
    <xf numFmtId="3" fontId="0" fillId="3" borderId="64" xfId="0" applyNumberFormat="1" applyFill="1" applyBorder="1" applyAlignment="1" applyProtection="1">
      <alignment horizontal="left" vertical="center" shrinkToFit="1"/>
      <protection locked="0"/>
    </xf>
    <xf numFmtId="3" fontId="0" fillId="3" borderId="79" xfId="0" applyNumberFormat="1" applyFill="1" applyBorder="1" applyAlignment="1" applyProtection="1">
      <alignment horizontal="left" vertical="center" shrinkToFit="1"/>
      <protection locked="0"/>
    </xf>
    <xf numFmtId="0" fontId="0" fillId="0" borderId="74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3" borderId="78" xfId="0" applyFill="1" applyBorder="1" applyAlignment="1" applyProtection="1">
      <alignment horizontal="left" vertical="center" shrinkToFit="1"/>
      <protection locked="0"/>
    </xf>
    <xf numFmtId="0" fontId="0" fillId="3" borderId="6" xfId="0" applyFill="1" applyBorder="1" applyAlignment="1" applyProtection="1">
      <alignment horizontal="left" vertical="center" shrinkToFit="1"/>
      <protection locked="0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3" borderId="79" xfId="0" applyFill="1" applyBorder="1" applyAlignment="1" applyProtection="1">
      <alignment horizontal="center" vertical="center" shrinkToFit="1"/>
      <protection locked="0"/>
    </xf>
    <xf numFmtId="0" fontId="0" fillId="0" borderId="72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3" borderId="27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2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7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3" borderId="13" xfId="0" applyFill="1" applyBorder="1" applyAlignment="1" applyProtection="1">
      <alignment horizontal="left" vertical="center" shrinkToFit="1"/>
      <protection locked="0"/>
    </xf>
    <xf numFmtId="0" fontId="0" fillId="3" borderId="69" xfId="0" applyFill="1" applyBorder="1" applyAlignment="1" applyProtection="1">
      <alignment horizontal="left" vertical="center" shrinkToFit="1"/>
      <protection locked="0"/>
    </xf>
    <xf numFmtId="0" fontId="26" fillId="0" borderId="0" xfId="0" applyFont="1" applyAlignment="1">
      <alignment horizontal="left" vertical="center" wrapText="1" justifyLastLine="1"/>
    </xf>
    <xf numFmtId="0" fontId="0" fillId="0" borderId="8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7">
    <cellStyle name="パーセント 2" xfId="4" xr:uid="{00000000-0005-0000-0000-000000000000}"/>
    <cellStyle name="ハイパーリンク" xfId="5" builtinId="8"/>
    <cellStyle name="桁区切り" xfId="1" builtinId="6"/>
    <cellStyle name="桁区切り 2" xfId="3" xr:uid="{00000000-0005-0000-0000-000003000000}"/>
    <cellStyle name="標準" xfId="0" builtinId="0"/>
    <cellStyle name="標準 2" xfId="2" xr:uid="{00000000-0005-0000-0000-000005000000}"/>
    <cellStyle name="標準 2 2" xfId="6" xr:uid="{00000000-0005-0000-0000-000006000000}"/>
  </cellStyles>
  <dxfs count="0"/>
  <tableStyles count="0" defaultTableStyle="TableStyleMedium2" defaultPivotStyle="PivotStyleLight16"/>
  <colors>
    <mruColors>
      <color rgb="FFCCFFFF"/>
      <color rgb="FFFFFFCC"/>
      <color rgb="FFFFFF99"/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8</xdr:row>
      <xdr:rowOff>0</xdr:rowOff>
    </xdr:from>
    <xdr:to>
      <xdr:col>0</xdr:col>
      <xdr:colOff>6127750</xdr:colOff>
      <xdr:row>45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3374" y="2063750"/>
          <a:ext cx="5794376" cy="646112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3571874</xdr:colOff>
      <xdr:row>33</xdr:row>
      <xdr:rowOff>15875</xdr:rowOff>
    </xdr:from>
    <xdr:to>
      <xdr:col>0</xdr:col>
      <xdr:colOff>5460999</xdr:colOff>
      <xdr:row>40</xdr:row>
      <xdr:rowOff>88773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71874" y="6445250"/>
          <a:ext cx="1889125" cy="1295273"/>
        </a:xfrm>
        <a:prstGeom prst="wedgeRectCallout">
          <a:avLst>
            <a:gd name="adj1" fmla="val -46044"/>
            <a:gd name="adj2" fmla="val 12010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619124</xdr:colOff>
      <xdr:row>33</xdr:row>
      <xdr:rowOff>0</xdr:rowOff>
    </xdr:from>
    <xdr:to>
      <xdr:col>0</xdr:col>
      <xdr:colOff>2682875</xdr:colOff>
      <xdr:row>40</xdr:row>
      <xdr:rowOff>104648</xdr:rowOff>
    </xdr:to>
    <xdr:sp macro="" textlink="">
      <xdr:nvSpPr>
        <xdr:cNvPr id="98" name="四角形吹き出し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619124" y="6429375"/>
          <a:ext cx="2063751" cy="1327023"/>
        </a:xfrm>
        <a:prstGeom prst="wedgeRectCallout">
          <a:avLst>
            <a:gd name="adj1" fmla="val 65237"/>
            <a:gd name="adj2" fmla="val 12006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698501</xdr:colOff>
      <xdr:row>33</xdr:row>
      <xdr:rowOff>142876</xdr:rowOff>
    </xdr:from>
    <xdr:to>
      <xdr:col>0</xdr:col>
      <xdr:colOff>2619375</xdr:colOff>
      <xdr:row>39</xdr:row>
      <xdr:rowOff>111126</xdr:rowOff>
    </xdr:to>
    <xdr:sp macro="" textlink="">
      <xdr:nvSpPr>
        <xdr:cNvPr id="99" name="Text Box 94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698501" y="6572251"/>
          <a:ext cx="1920874" cy="1016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標準募集要項11.1表の書類名称番号（(1)～(6)）を記載する。</a:t>
          </a:r>
        </a:p>
      </xdr:txBody>
    </xdr:sp>
    <xdr:clientData/>
  </xdr:twoCellAnchor>
  <xdr:twoCellAnchor>
    <xdr:from>
      <xdr:col>0</xdr:col>
      <xdr:colOff>3698875</xdr:colOff>
      <xdr:row>34</xdr:row>
      <xdr:rowOff>47625</xdr:rowOff>
    </xdr:from>
    <xdr:to>
      <xdr:col>0</xdr:col>
      <xdr:colOff>5429250</xdr:colOff>
      <xdr:row>39</xdr:row>
      <xdr:rowOff>15875</xdr:rowOff>
    </xdr:to>
    <xdr:sp macro="" textlink="">
      <xdr:nvSpPr>
        <xdr:cNvPr id="100" name="Text Box 94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3698875" y="6651625"/>
          <a:ext cx="1730375" cy="841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400">
              <a:effectLst/>
              <a:latin typeface="+mn-lt"/>
              <a:ea typeface="+mn-ea"/>
              <a:cs typeface="+mn-cs"/>
            </a:rPr>
            <a:t>書類名称番号内での通し番号とする。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8</xdr:row>
      <xdr:rowOff>139700</xdr:rowOff>
    </xdr:from>
    <xdr:to>
      <xdr:col>13</xdr:col>
      <xdr:colOff>179614</xdr:colOff>
      <xdr:row>10</xdr:row>
      <xdr:rowOff>292099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181646E-BFFD-4D35-8459-E8727F21D3AB}"/>
            </a:ext>
          </a:extLst>
        </xdr:cNvPr>
        <xdr:cNvSpPr txBox="1"/>
      </xdr:nvSpPr>
      <xdr:spPr>
        <a:xfrm>
          <a:off x="8343900" y="2374900"/>
          <a:ext cx="3227614" cy="812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金額は小数点以下を整理して、整数で入力してください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Q27"/>
  <sheetViews>
    <sheetView view="pageBreakPreview" zoomScale="60" zoomScaleNormal="55" workbookViewId="0">
      <selection activeCell="C2" sqref="C2"/>
    </sheetView>
  </sheetViews>
  <sheetFormatPr defaultRowHeight="13.2"/>
  <cols>
    <col min="4" max="4" width="16" customWidth="1"/>
    <col min="5" max="5" width="15.6640625" customWidth="1"/>
  </cols>
  <sheetData>
    <row r="2" spans="3:9" ht="30" customHeight="1" thickBot="1">
      <c r="C2" s="130" t="s">
        <v>54</v>
      </c>
      <c r="D2" s="130" t="s">
        <v>159</v>
      </c>
      <c r="E2" s="130" t="s">
        <v>160</v>
      </c>
      <c r="F2" s="342" t="s">
        <v>147</v>
      </c>
      <c r="G2" s="342"/>
      <c r="H2" s="342"/>
      <c r="I2" s="342"/>
    </row>
    <row r="3" spans="3:9" ht="30" customHeight="1" thickTop="1">
      <c r="C3" s="129" t="s">
        <v>148</v>
      </c>
      <c r="D3" s="129" t="s">
        <v>150</v>
      </c>
      <c r="E3" s="129" t="s">
        <v>161</v>
      </c>
      <c r="F3" s="343" t="s">
        <v>154</v>
      </c>
      <c r="G3" s="343"/>
      <c r="H3" s="343"/>
      <c r="I3" s="343"/>
    </row>
    <row r="4" spans="3:9" ht="30" customHeight="1">
      <c r="C4" s="128" t="s">
        <v>104</v>
      </c>
      <c r="D4" s="128" t="s">
        <v>151</v>
      </c>
      <c r="E4" s="128" t="s">
        <v>162</v>
      </c>
      <c r="F4" s="340" t="s">
        <v>154</v>
      </c>
      <c r="G4" s="340"/>
      <c r="H4" s="340"/>
      <c r="I4" s="340"/>
    </row>
    <row r="5" spans="3:9" ht="30" customHeight="1">
      <c r="C5" s="128" t="s">
        <v>149</v>
      </c>
      <c r="D5" s="128" t="s">
        <v>152</v>
      </c>
      <c r="E5" s="128" t="s">
        <v>163</v>
      </c>
      <c r="F5" s="340" t="s">
        <v>141</v>
      </c>
      <c r="G5" s="340"/>
      <c r="H5" s="340"/>
      <c r="I5" s="340"/>
    </row>
    <row r="6" spans="3:9" ht="30" customHeight="1">
      <c r="C6" s="128" t="s">
        <v>153</v>
      </c>
      <c r="D6" s="128" t="s">
        <v>53</v>
      </c>
      <c r="E6" s="128" t="s">
        <v>164</v>
      </c>
      <c r="F6" s="340" t="s">
        <v>166</v>
      </c>
      <c r="G6" s="340"/>
      <c r="H6" s="340"/>
      <c r="I6" s="340"/>
    </row>
    <row r="7" spans="3:9" ht="30" customHeight="1">
      <c r="C7" s="128" t="s">
        <v>155</v>
      </c>
      <c r="D7" s="128" t="s">
        <v>156</v>
      </c>
      <c r="E7" s="128" t="s">
        <v>165</v>
      </c>
      <c r="F7" s="340" t="s">
        <v>167</v>
      </c>
      <c r="G7" s="340"/>
      <c r="H7" s="340"/>
      <c r="I7" s="340"/>
    </row>
    <row r="8" spans="3:9" ht="30" customHeight="1">
      <c r="C8" s="128" t="s">
        <v>157</v>
      </c>
      <c r="D8" s="128" t="s">
        <v>158</v>
      </c>
      <c r="E8" s="128" t="s">
        <v>168</v>
      </c>
      <c r="F8" s="340" t="s">
        <v>172</v>
      </c>
      <c r="G8" s="340"/>
      <c r="H8" s="340"/>
      <c r="I8" s="340"/>
    </row>
    <row r="9" spans="3:9" ht="30" customHeight="1">
      <c r="C9" s="128" t="s">
        <v>145</v>
      </c>
      <c r="D9" s="128" t="s">
        <v>169</v>
      </c>
      <c r="E9" s="128" t="s">
        <v>170</v>
      </c>
      <c r="F9" s="340" t="s">
        <v>171</v>
      </c>
      <c r="G9" s="340"/>
      <c r="H9" s="340"/>
      <c r="I9" s="340"/>
    </row>
    <row r="10" spans="3:9" ht="30" customHeight="1">
      <c r="C10" s="128" t="s">
        <v>173</v>
      </c>
      <c r="D10" s="128" t="s">
        <v>174</v>
      </c>
      <c r="E10" s="128" t="s">
        <v>175</v>
      </c>
      <c r="F10" s="340" t="s">
        <v>141</v>
      </c>
      <c r="G10" s="340"/>
      <c r="H10" s="340"/>
      <c r="I10" s="340"/>
    </row>
    <row r="11" spans="3:9" ht="30" customHeight="1">
      <c r="C11" s="128" t="s">
        <v>63</v>
      </c>
      <c r="D11" s="128" t="s">
        <v>176</v>
      </c>
      <c r="E11" s="128" t="s">
        <v>170</v>
      </c>
      <c r="F11" s="340" t="s">
        <v>171</v>
      </c>
      <c r="G11" s="340"/>
      <c r="H11" s="340"/>
      <c r="I11" s="340"/>
    </row>
    <row r="12" spans="3:9" ht="30" customHeight="1">
      <c r="C12" s="128" t="s">
        <v>110</v>
      </c>
      <c r="D12" s="128" t="s">
        <v>177</v>
      </c>
      <c r="E12" s="128" t="s">
        <v>178</v>
      </c>
      <c r="F12" s="340" t="s">
        <v>171</v>
      </c>
      <c r="G12" s="340"/>
      <c r="H12" s="340"/>
      <c r="I12" s="340"/>
    </row>
    <row r="13" spans="3:9" ht="30" customHeight="1">
      <c r="C13" s="128" t="s">
        <v>111</v>
      </c>
      <c r="D13" s="128" t="s">
        <v>179</v>
      </c>
      <c r="E13" s="128" t="s">
        <v>180</v>
      </c>
      <c r="F13" s="340" t="s">
        <v>171</v>
      </c>
      <c r="G13" s="340"/>
      <c r="H13" s="340"/>
      <c r="I13" s="340"/>
    </row>
    <row r="14" spans="3:9" ht="30" customHeight="1">
      <c r="C14" s="128" t="s">
        <v>181</v>
      </c>
      <c r="D14" s="128" t="s">
        <v>182</v>
      </c>
      <c r="E14" s="128" t="s">
        <v>183</v>
      </c>
      <c r="F14" s="340" t="s">
        <v>141</v>
      </c>
      <c r="G14" s="340"/>
      <c r="H14" s="340"/>
      <c r="I14" s="340"/>
    </row>
    <row r="15" spans="3:9" ht="30" customHeight="1"/>
    <row r="17" spans="3:17">
      <c r="C17" t="s">
        <v>146</v>
      </c>
    </row>
    <row r="18" spans="3:17" ht="19.2">
      <c r="C18" s="20"/>
      <c r="D18" s="20"/>
      <c r="E18" s="341" t="s">
        <v>32</v>
      </c>
      <c r="F18" s="341"/>
      <c r="G18" s="341"/>
      <c r="H18" s="341"/>
      <c r="I18" s="9"/>
      <c r="J18" s="9"/>
      <c r="K18" s="127"/>
      <c r="L18" s="127"/>
      <c r="M18" s="127"/>
      <c r="N18" s="127"/>
      <c r="O18" s="127"/>
      <c r="P18" s="127"/>
      <c r="Q18" s="127"/>
    </row>
    <row r="19" spans="3:17" ht="19.2">
      <c r="C19" s="20" t="s">
        <v>35</v>
      </c>
      <c r="D19" s="20"/>
      <c r="E19" s="33" t="s">
        <v>36</v>
      </c>
      <c r="F19" s="22" t="s">
        <v>37</v>
      </c>
      <c r="G19" s="33" t="s">
        <v>38</v>
      </c>
      <c r="H19" s="33"/>
      <c r="I19" s="9"/>
      <c r="J19" s="9"/>
      <c r="K19" s="127"/>
      <c r="L19" s="127"/>
      <c r="M19" s="127"/>
      <c r="N19" s="127"/>
      <c r="O19" s="127"/>
      <c r="P19" s="127"/>
      <c r="Q19" s="127"/>
    </row>
    <row r="20" spans="3:17" ht="19.2">
      <c r="C20" s="20" t="s">
        <v>44</v>
      </c>
      <c r="D20" s="20"/>
      <c r="E20" s="33" t="str">
        <f t="shared" ref="E20:G21" si="0">E19</f>
        <v>削減額</v>
      </c>
      <c r="F20" s="33" t="str">
        <f t="shared" si="0"/>
        <v>-</v>
      </c>
      <c r="G20" s="33" t="str">
        <f t="shared" si="0"/>
        <v>Eサ料</v>
      </c>
      <c r="H20" s="24" t="s">
        <v>43</v>
      </c>
      <c r="I20" s="9"/>
      <c r="J20" s="9"/>
      <c r="K20" s="9"/>
      <c r="L20" s="9"/>
      <c r="M20" s="9"/>
      <c r="N20" s="9"/>
      <c r="O20" s="9"/>
      <c r="P20" s="9"/>
      <c r="Q20" s="127"/>
    </row>
    <row r="21" spans="3:17" ht="19.2">
      <c r="C21" s="20" t="s">
        <v>45</v>
      </c>
      <c r="D21" s="20"/>
      <c r="E21" s="33" t="str">
        <f t="shared" si="0"/>
        <v>削減額</v>
      </c>
      <c r="F21" s="33" t="str">
        <f t="shared" si="0"/>
        <v>-</v>
      </c>
      <c r="G21" s="33" t="str">
        <f t="shared" si="0"/>
        <v>Eサ料</v>
      </c>
      <c r="H21" s="24" t="s">
        <v>43</v>
      </c>
      <c r="I21" s="9"/>
      <c r="J21" s="9"/>
      <c r="K21" s="9"/>
      <c r="L21" s="9"/>
      <c r="M21" s="9"/>
      <c r="N21" s="9"/>
      <c r="O21" s="9"/>
      <c r="P21" s="9"/>
      <c r="Q21" s="127"/>
    </row>
    <row r="22" spans="3:17" ht="19.2">
      <c r="C22" s="20" t="s">
        <v>46</v>
      </c>
      <c r="D22" s="20"/>
      <c r="E22" s="33" t="s">
        <v>36</v>
      </c>
      <c r="F22" s="22" t="s">
        <v>37</v>
      </c>
      <c r="G22" s="33" t="s">
        <v>38</v>
      </c>
      <c r="H22" s="33"/>
      <c r="I22" s="9"/>
      <c r="J22" s="9"/>
      <c r="K22" s="9"/>
      <c r="L22" s="9"/>
      <c r="M22" s="9"/>
      <c r="N22" s="9"/>
      <c r="O22" s="9"/>
      <c r="P22" s="9"/>
      <c r="Q22" s="127"/>
    </row>
    <row r="23" spans="3:17" ht="19.2">
      <c r="C23" s="126" t="s">
        <v>47</v>
      </c>
      <c r="D23" s="20"/>
      <c r="E23" s="33" t="str">
        <f>E22</f>
        <v>削減額</v>
      </c>
      <c r="F23" s="33" t="str">
        <f>F22</f>
        <v>-</v>
      </c>
      <c r="G23" s="33" t="str">
        <f>G22</f>
        <v>Eサ料</v>
      </c>
      <c r="H23" s="24" t="s">
        <v>43</v>
      </c>
      <c r="I23" s="9"/>
      <c r="J23" s="9"/>
      <c r="K23" s="9"/>
      <c r="L23" s="9"/>
      <c r="M23" s="9"/>
      <c r="N23" s="9"/>
      <c r="O23" s="9"/>
      <c r="P23" s="9"/>
      <c r="Q23" s="127"/>
    </row>
    <row r="24" spans="3:17">
      <c r="I24" s="127"/>
      <c r="J24" s="127"/>
      <c r="K24" s="127"/>
      <c r="L24" s="127"/>
      <c r="M24" s="127"/>
      <c r="N24" s="127"/>
      <c r="O24" s="127"/>
      <c r="P24" s="127"/>
      <c r="Q24" s="127"/>
    </row>
    <row r="25" spans="3:17">
      <c r="I25" s="127"/>
      <c r="J25" s="127"/>
      <c r="K25" s="127"/>
      <c r="L25" s="127"/>
      <c r="M25" s="127"/>
      <c r="N25" s="127"/>
      <c r="O25" s="127"/>
      <c r="P25" s="127"/>
      <c r="Q25" s="127"/>
    </row>
    <row r="26" spans="3:17" ht="19.2">
      <c r="C26" s="21"/>
      <c r="D26" s="21" t="s">
        <v>33</v>
      </c>
      <c r="E26" s="21"/>
      <c r="F26" s="21" t="s">
        <v>34</v>
      </c>
      <c r="G26" s="21"/>
      <c r="H26" s="21"/>
    </row>
    <row r="27" spans="3:17" ht="19.2">
      <c r="C27" s="20" t="s">
        <v>39</v>
      </c>
      <c r="D27" s="23" t="s">
        <v>40</v>
      </c>
      <c r="E27" s="22" t="s">
        <v>41</v>
      </c>
      <c r="F27" s="23" t="s">
        <v>42</v>
      </c>
      <c r="G27" s="22" t="s">
        <v>37</v>
      </c>
      <c r="H27" s="24" t="s">
        <v>43</v>
      </c>
    </row>
  </sheetData>
  <mergeCells count="14">
    <mergeCell ref="F7:I7"/>
    <mergeCell ref="F8:I8"/>
    <mergeCell ref="F9:I9"/>
    <mergeCell ref="F10:I10"/>
    <mergeCell ref="F2:I2"/>
    <mergeCell ref="F3:I3"/>
    <mergeCell ref="F4:I4"/>
    <mergeCell ref="F5:I5"/>
    <mergeCell ref="F6:I6"/>
    <mergeCell ref="F11:I11"/>
    <mergeCell ref="F12:I12"/>
    <mergeCell ref="F13:I13"/>
    <mergeCell ref="F14:I14"/>
    <mergeCell ref="E18:H18"/>
  </mergeCells>
  <phoneticPr fontId="1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43"/>
  <sheetViews>
    <sheetView view="pageBreakPreview" zoomScale="75" zoomScaleNormal="100" zoomScaleSheetLayoutView="75" workbookViewId="0">
      <selection activeCell="A33" sqref="A33"/>
    </sheetView>
  </sheetViews>
  <sheetFormatPr defaultRowHeight="13.2"/>
  <cols>
    <col min="1" max="1" width="94.109375" customWidth="1"/>
  </cols>
  <sheetData>
    <row r="1" spans="1:1">
      <c r="A1" s="141" t="s">
        <v>217</v>
      </c>
    </row>
    <row r="2" spans="1:1" ht="16.2">
      <c r="A2" s="142" t="s">
        <v>206</v>
      </c>
    </row>
    <row r="3" spans="1:1">
      <c r="A3" s="143"/>
    </row>
    <row r="4" spans="1:1" ht="14.4">
      <c r="A4" s="144" t="s">
        <v>258</v>
      </c>
    </row>
    <row r="5" spans="1:1" ht="15" thickBot="1">
      <c r="A5" s="144"/>
    </row>
    <row r="6" spans="1:1" ht="20.100000000000001" customHeight="1" thickTop="1">
      <c r="A6" s="145"/>
    </row>
    <row r="7" spans="1:1" ht="20.100000000000001" customHeight="1">
      <c r="A7" s="146"/>
    </row>
    <row r="8" spans="1:1" ht="20.100000000000001" customHeight="1">
      <c r="A8" s="146"/>
    </row>
    <row r="9" spans="1:1" ht="20.100000000000001" customHeight="1">
      <c r="A9" s="146"/>
    </row>
    <row r="10" spans="1:1" ht="20.100000000000001" customHeight="1">
      <c r="A10" s="146"/>
    </row>
    <row r="11" spans="1:1" ht="20.100000000000001" customHeight="1">
      <c r="A11" s="146"/>
    </row>
    <row r="12" spans="1:1" ht="20.100000000000001" customHeight="1">
      <c r="A12" s="146"/>
    </row>
    <row r="13" spans="1:1" ht="20.100000000000001" customHeight="1">
      <c r="A13" s="146"/>
    </row>
    <row r="14" spans="1:1" ht="20.100000000000001" customHeight="1">
      <c r="A14" s="146"/>
    </row>
    <row r="15" spans="1:1" ht="20.100000000000001" customHeight="1">
      <c r="A15" s="146"/>
    </row>
    <row r="16" spans="1:1" ht="20.100000000000001" customHeight="1">
      <c r="A16" s="146"/>
    </row>
    <row r="17" spans="1:1" ht="20.100000000000001" customHeight="1">
      <c r="A17" s="146"/>
    </row>
    <row r="18" spans="1:1" ht="20.100000000000001" customHeight="1">
      <c r="A18" s="146"/>
    </row>
    <row r="19" spans="1:1" ht="20.100000000000001" customHeight="1">
      <c r="A19" s="146"/>
    </row>
    <row r="20" spans="1:1" ht="20.100000000000001" customHeight="1">
      <c r="A20" s="146"/>
    </row>
    <row r="21" spans="1:1" ht="20.100000000000001" customHeight="1">
      <c r="A21" s="146"/>
    </row>
    <row r="22" spans="1:1" ht="20.100000000000001" customHeight="1">
      <c r="A22" s="146"/>
    </row>
    <row r="23" spans="1:1" ht="20.100000000000001" customHeight="1">
      <c r="A23" s="146"/>
    </row>
    <row r="24" spans="1:1" ht="20.100000000000001" customHeight="1">
      <c r="A24" s="146"/>
    </row>
    <row r="25" spans="1:1" ht="20.100000000000001" customHeight="1">
      <c r="A25" s="146"/>
    </row>
    <row r="26" spans="1:1" ht="20.100000000000001" customHeight="1">
      <c r="A26" s="146"/>
    </row>
    <row r="27" spans="1:1" ht="20.100000000000001" customHeight="1">
      <c r="A27" s="146"/>
    </row>
    <row r="28" spans="1:1" ht="20.100000000000001" customHeight="1">
      <c r="A28" s="146"/>
    </row>
    <row r="29" spans="1:1" ht="20.100000000000001" customHeight="1">
      <c r="A29" s="146"/>
    </row>
    <row r="30" spans="1:1" ht="20.100000000000001" customHeight="1">
      <c r="A30" s="146"/>
    </row>
    <row r="31" spans="1:1" ht="20.100000000000001" customHeight="1">
      <c r="A31" s="146"/>
    </row>
    <row r="32" spans="1:1" ht="20.100000000000001" customHeight="1">
      <c r="A32" s="146"/>
    </row>
    <row r="33" spans="1:1" ht="20.100000000000001" customHeight="1">
      <c r="A33" s="146"/>
    </row>
    <row r="34" spans="1:1" ht="20.100000000000001" customHeight="1">
      <c r="A34" s="146"/>
    </row>
    <row r="35" spans="1:1" ht="20.100000000000001" customHeight="1">
      <c r="A35" s="146"/>
    </row>
    <row r="36" spans="1:1" ht="20.100000000000001" customHeight="1">
      <c r="A36" s="146"/>
    </row>
    <row r="37" spans="1:1" ht="20.100000000000001" customHeight="1">
      <c r="A37" s="146"/>
    </row>
    <row r="38" spans="1:1" ht="20.100000000000001" customHeight="1">
      <c r="A38" s="146"/>
    </row>
    <row r="39" spans="1:1" ht="20.100000000000001" customHeight="1" thickBot="1">
      <c r="A39" s="147"/>
    </row>
    <row r="40" spans="1:1" ht="9" customHeight="1" thickTop="1"/>
    <row r="41" spans="1:1">
      <c r="A41" s="250" t="s">
        <v>317</v>
      </c>
    </row>
    <row r="42" spans="1:1">
      <c r="A42" s="154" t="str">
        <f>'11-1'!L31</f>
        <v>(事業名称　：　西成区役所ＥＳＣＯ事業)</v>
      </c>
    </row>
    <row r="43" spans="1:1">
      <c r="A43" s="154" t="str">
        <f>'11-1'!L32</f>
        <v>(提案要請番号　○○●● )</v>
      </c>
    </row>
  </sheetData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Z83"/>
  <sheetViews>
    <sheetView showZeros="0" view="pageBreakPreview" topLeftCell="A11" zoomScale="55" zoomScaleNormal="100" zoomScaleSheetLayoutView="55" workbookViewId="0">
      <selection activeCell="V1" sqref="V1"/>
    </sheetView>
  </sheetViews>
  <sheetFormatPr defaultColWidth="9" defaultRowHeight="13.2"/>
  <cols>
    <col min="1" max="1" width="9" style="5"/>
    <col min="2" max="2" width="19" style="5" customWidth="1"/>
    <col min="3" max="3" width="23.21875" style="5" customWidth="1"/>
    <col min="4" max="4" width="10" style="5" customWidth="1"/>
    <col min="5" max="20" width="12.33203125" style="5" customWidth="1"/>
    <col min="21" max="21" width="15.109375" style="5" customWidth="1"/>
    <col min="22" max="22" width="17" style="9" customWidth="1"/>
    <col min="23" max="23" width="9" style="5"/>
    <col min="24" max="24" width="16.21875" style="5" bestFit="1" customWidth="1"/>
    <col min="25" max="25" width="9" style="5"/>
    <col min="26" max="26" width="12.6640625" style="5" customWidth="1"/>
    <col min="27" max="16384" width="9" style="5"/>
  </cols>
  <sheetData>
    <row r="1" spans="2:26" ht="32.25" customHeight="1">
      <c r="B1" s="1" t="s">
        <v>62</v>
      </c>
      <c r="E1" s="2"/>
      <c r="F1" s="2"/>
      <c r="G1" s="2"/>
      <c r="H1" s="2"/>
      <c r="I1" s="401" t="s">
        <v>52</v>
      </c>
      <c r="J1" s="401"/>
      <c r="K1" s="401"/>
      <c r="L1" s="401"/>
      <c r="M1" s="401"/>
      <c r="N1" s="401"/>
      <c r="O1" s="2"/>
      <c r="P1" s="2"/>
      <c r="Q1" s="2"/>
      <c r="R1" s="2"/>
      <c r="S1" s="2"/>
      <c r="T1" s="2"/>
      <c r="U1" s="89"/>
      <c r="V1" s="3"/>
      <c r="W1" s="4"/>
      <c r="X1" s="4"/>
      <c r="Y1" s="4"/>
    </row>
    <row r="2" spans="2:26" ht="32.25" customHeight="1">
      <c r="E2" s="7"/>
      <c r="H2" s="8"/>
      <c r="I2" s="401"/>
      <c r="J2" s="401"/>
      <c r="K2" s="401"/>
      <c r="L2" s="401"/>
      <c r="M2" s="401"/>
      <c r="N2" s="401"/>
    </row>
    <row r="3" spans="2:26" ht="32.25" customHeight="1">
      <c r="B3" s="7" t="s">
        <v>259</v>
      </c>
      <c r="I3" s="10"/>
    </row>
    <row r="4" spans="2:26" ht="32.25" customHeight="1">
      <c r="B4" s="261" t="s">
        <v>285</v>
      </c>
      <c r="C4" s="8"/>
      <c r="D4" s="260"/>
      <c r="Q4" s="4"/>
      <c r="T4" s="252"/>
      <c r="U4" s="25" t="s">
        <v>287</v>
      </c>
    </row>
    <row r="5" spans="2:26" ht="32.25" customHeight="1" thickBot="1">
      <c r="B5" s="412" t="s">
        <v>1</v>
      </c>
      <c r="C5" s="413"/>
      <c r="D5" s="413"/>
      <c r="E5" s="109" t="s">
        <v>2</v>
      </c>
      <c r="F5" s="110" t="s">
        <v>3</v>
      </c>
      <c r="G5" s="110" t="s">
        <v>4</v>
      </c>
      <c r="H5" s="110" t="s">
        <v>5</v>
      </c>
      <c r="I5" s="110" t="s">
        <v>6</v>
      </c>
      <c r="J5" s="110" t="s">
        <v>7</v>
      </c>
      <c r="K5" s="110" t="s">
        <v>8</v>
      </c>
      <c r="L5" s="110" t="s">
        <v>9</v>
      </c>
      <c r="M5" s="110" t="s">
        <v>10</v>
      </c>
      <c r="N5" s="110" t="s">
        <v>11</v>
      </c>
      <c r="O5" s="110" t="s">
        <v>12</v>
      </c>
      <c r="P5" s="110" t="s">
        <v>13</v>
      </c>
      <c r="Q5" s="110" t="s">
        <v>14</v>
      </c>
      <c r="R5" s="110" t="s">
        <v>15</v>
      </c>
      <c r="S5" s="110" t="s">
        <v>16</v>
      </c>
      <c r="T5" s="110" t="s">
        <v>17</v>
      </c>
      <c r="U5" s="110" t="s">
        <v>18</v>
      </c>
      <c r="V5" s="106"/>
    </row>
    <row r="6" spans="2:26" ht="32.25" customHeight="1" thickTop="1">
      <c r="B6" s="403" t="s">
        <v>48</v>
      </c>
      <c r="C6" s="411" t="s">
        <v>50</v>
      </c>
      <c r="D6" s="411"/>
      <c r="E6" s="285" t="s">
        <v>281</v>
      </c>
      <c r="F6" s="198">
        <f>SUM(F7:F10)</f>
        <v>0</v>
      </c>
      <c r="G6" s="198">
        <f t="shared" ref="G6:S6" si="0">SUM(G7:G10)</f>
        <v>0</v>
      </c>
      <c r="H6" s="198">
        <f t="shared" si="0"/>
        <v>0</v>
      </c>
      <c r="I6" s="198">
        <f t="shared" si="0"/>
        <v>0</v>
      </c>
      <c r="J6" s="198">
        <f t="shared" si="0"/>
        <v>0</v>
      </c>
      <c r="K6" s="198">
        <f t="shared" si="0"/>
        <v>0</v>
      </c>
      <c r="L6" s="198">
        <f t="shared" si="0"/>
        <v>0</v>
      </c>
      <c r="M6" s="198">
        <f>SUM(M7:M10)</f>
        <v>0</v>
      </c>
      <c r="N6" s="198">
        <f t="shared" si="0"/>
        <v>0</v>
      </c>
      <c r="O6" s="198">
        <f t="shared" si="0"/>
        <v>0</v>
      </c>
      <c r="P6" s="198">
        <f>SUM(P7:P10)</f>
        <v>0</v>
      </c>
      <c r="Q6" s="198">
        <f t="shared" si="0"/>
        <v>0</v>
      </c>
      <c r="R6" s="198">
        <f t="shared" si="0"/>
        <v>0</v>
      </c>
      <c r="S6" s="198">
        <f t="shared" si="0"/>
        <v>0</v>
      </c>
      <c r="T6" s="198">
        <f>SUM(T7:T10)</f>
        <v>0</v>
      </c>
      <c r="U6" s="198">
        <f>SUM(F6:T6)</f>
        <v>0</v>
      </c>
      <c r="V6" s="107"/>
    </row>
    <row r="7" spans="2:26" ht="32.25" customHeight="1">
      <c r="B7" s="404"/>
      <c r="C7" s="113" t="s">
        <v>260</v>
      </c>
      <c r="D7" s="86" t="s">
        <v>272</v>
      </c>
      <c r="E7" s="287" t="s">
        <v>137</v>
      </c>
      <c r="F7" s="112">
        <f>'11-2'!E7</f>
        <v>0</v>
      </c>
      <c r="G7" s="112">
        <f>'11-2'!E7</f>
        <v>0</v>
      </c>
      <c r="H7" s="112">
        <f>'11-2'!E7</f>
        <v>0</v>
      </c>
      <c r="I7" s="112">
        <f>'11-2'!E7</f>
        <v>0</v>
      </c>
      <c r="J7" s="112">
        <f>'11-2'!E7</f>
        <v>0</v>
      </c>
      <c r="K7" s="288" t="s">
        <v>20</v>
      </c>
      <c r="L7" s="288" t="s">
        <v>20</v>
      </c>
      <c r="M7" s="288" t="s">
        <v>20</v>
      </c>
      <c r="N7" s="288" t="s">
        <v>20</v>
      </c>
      <c r="O7" s="288" t="s">
        <v>20</v>
      </c>
      <c r="P7" s="288" t="s">
        <v>20</v>
      </c>
      <c r="Q7" s="288" t="s">
        <v>20</v>
      </c>
      <c r="R7" s="288" t="s">
        <v>20</v>
      </c>
      <c r="S7" s="288" t="s">
        <v>20</v>
      </c>
      <c r="T7" s="288" t="s">
        <v>20</v>
      </c>
      <c r="U7" s="112">
        <f>SUM(E7:T7)</f>
        <v>0</v>
      </c>
      <c r="V7" s="82"/>
    </row>
    <row r="8" spans="2:26" ht="32.25" hidden="1" customHeight="1">
      <c r="B8" s="404"/>
      <c r="C8" s="193" t="s">
        <v>143</v>
      </c>
      <c r="D8" s="86"/>
      <c r="E8" s="84" t="s">
        <v>138</v>
      </c>
      <c r="F8" s="288" t="s">
        <v>20</v>
      </c>
      <c r="G8" s="288" t="s">
        <v>20</v>
      </c>
      <c r="H8" s="288" t="s">
        <v>20</v>
      </c>
      <c r="I8" s="288" t="s">
        <v>20</v>
      </c>
      <c r="J8" s="288" t="s">
        <v>20</v>
      </c>
      <c r="K8" s="288" t="s">
        <v>20</v>
      </c>
      <c r="L8" s="288" t="s">
        <v>20</v>
      </c>
      <c r="M8" s="288" t="s">
        <v>20</v>
      </c>
      <c r="N8" s="288" t="s">
        <v>20</v>
      </c>
      <c r="O8" s="288" t="s">
        <v>20</v>
      </c>
      <c r="P8" s="288" t="s">
        <v>20</v>
      </c>
      <c r="Q8" s="288" t="s">
        <v>20</v>
      </c>
      <c r="R8" s="288" t="s">
        <v>20</v>
      </c>
      <c r="S8" s="288" t="s">
        <v>20</v>
      </c>
      <c r="T8" s="288" t="s">
        <v>20</v>
      </c>
      <c r="U8" s="112">
        <f>SUM(E8:T8)</f>
        <v>0</v>
      </c>
      <c r="V8" s="82"/>
    </row>
    <row r="9" spans="2:26" ht="32.25" customHeight="1">
      <c r="B9" s="405"/>
      <c r="C9" s="113" t="s">
        <v>279</v>
      </c>
      <c r="D9" s="114" t="s">
        <v>272</v>
      </c>
      <c r="E9" s="287" t="s">
        <v>137</v>
      </c>
      <c r="F9" s="14" t="s">
        <v>262</v>
      </c>
      <c r="G9" s="14" t="s">
        <v>262</v>
      </c>
      <c r="H9" s="14" t="s">
        <v>262</v>
      </c>
      <c r="I9" s="14" t="s">
        <v>262</v>
      </c>
      <c r="J9" s="14" t="s">
        <v>262</v>
      </c>
      <c r="K9" s="14">
        <f>'11-2'!E15</f>
        <v>0</v>
      </c>
      <c r="L9" s="14">
        <f t="shared" ref="L9:Q9" si="1">$K$9</f>
        <v>0</v>
      </c>
      <c r="M9" s="14">
        <f t="shared" si="1"/>
        <v>0</v>
      </c>
      <c r="N9" s="14">
        <f t="shared" si="1"/>
        <v>0</v>
      </c>
      <c r="O9" s="14">
        <f t="shared" si="1"/>
        <v>0</v>
      </c>
      <c r="P9" s="14">
        <f t="shared" si="1"/>
        <v>0</v>
      </c>
      <c r="Q9" s="14">
        <f t="shared" si="1"/>
        <v>0</v>
      </c>
      <c r="R9" s="289">
        <f t="shared" ref="R9:T9" si="2">$K$9</f>
        <v>0</v>
      </c>
      <c r="S9" s="289">
        <f t="shared" si="2"/>
        <v>0</v>
      </c>
      <c r="T9" s="289">
        <f t="shared" si="2"/>
        <v>0</v>
      </c>
      <c r="U9" s="112">
        <f>SUM(E9:T9)</f>
        <v>0</v>
      </c>
      <c r="V9" s="82"/>
      <c r="X9" s="11"/>
    </row>
    <row r="10" spans="2:26" ht="32.25" customHeight="1" thickBot="1">
      <c r="B10" s="223"/>
      <c r="C10" s="117" t="s">
        <v>265</v>
      </c>
      <c r="D10" s="218"/>
      <c r="E10" s="29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118">
        <f>SUM(E10:T10)</f>
        <v>0</v>
      </c>
      <c r="V10" s="82">
        <f>SUM(F10:Q10)</f>
        <v>0</v>
      </c>
      <c r="X10" s="12"/>
      <c r="Z10" s="13"/>
    </row>
    <row r="11" spans="2:26" ht="32.25" customHeight="1">
      <c r="B11" s="406" t="s">
        <v>49</v>
      </c>
      <c r="C11" s="414" t="s">
        <v>51</v>
      </c>
      <c r="D11" s="415"/>
      <c r="E11" s="262" t="s">
        <v>277</v>
      </c>
      <c r="F11" s="262">
        <f>F12+F19+F24</f>
        <v>0</v>
      </c>
      <c r="G11" s="262">
        <f t="shared" ref="G11:T11" si="3">G12+G19+G24</f>
        <v>0</v>
      </c>
      <c r="H11" s="262">
        <f>H12+H19+H24</f>
        <v>0</v>
      </c>
      <c r="I11" s="262">
        <f t="shared" si="3"/>
        <v>0</v>
      </c>
      <c r="J11" s="262">
        <f t="shared" si="3"/>
        <v>0</v>
      </c>
      <c r="K11" s="262">
        <f>K12+K19+K24</f>
        <v>0</v>
      </c>
      <c r="L11" s="262">
        <f t="shared" si="3"/>
        <v>0</v>
      </c>
      <c r="M11" s="262">
        <f t="shared" si="3"/>
        <v>0</v>
      </c>
      <c r="N11" s="262">
        <f t="shared" si="3"/>
        <v>0</v>
      </c>
      <c r="O11" s="262">
        <f t="shared" si="3"/>
        <v>0</v>
      </c>
      <c r="P11" s="262">
        <f t="shared" si="3"/>
        <v>0</v>
      </c>
      <c r="Q11" s="262">
        <f t="shared" si="3"/>
        <v>0</v>
      </c>
      <c r="R11" s="262">
        <f t="shared" si="3"/>
        <v>0</v>
      </c>
      <c r="S11" s="262">
        <f t="shared" si="3"/>
        <v>0</v>
      </c>
      <c r="T11" s="262">
        <f t="shared" si="3"/>
        <v>0</v>
      </c>
      <c r="U11" s="273">
        <f>SUM(F11:T11)</f>
        <v>0</v>
      </c>
      <c r="V11" s="107"/>
      <c r="Z11" s="13"/>
    </row>
    <row r="12" spans="2:26" ht="32.25" customHeight="1">
      <c r="B12" s="407"/>
      <c r="C12" s="416" t="s">
        <v>263</v>
      </c>
      <c r="D12" s="417"/>
      <c r="E12" s="284">
        <f>E13+E14+E15+E16+E17+E18</f>
        <v>0</v>
      </c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74">
        <f>SUM(E12:T12)</f>
        <v>0</v>
      </c>
      <c r="V12" s="107"/>
      <c r="Z12" s="13"/>
    </row>
    <row r="13" spans="2:26" ht="32.25" customHeight="1">
      <c r="B13" s="408"/>
      <c r="C13" s="265" t="s">
        <v>106</v>
      </c>
      <c r="D13" s="266" t="s">
        <v>270</v>
      </c>
      <c r="E13" s="263">
        <f>'13-2'!B12</f>
        <v>0</v>
      </c>
      <c r="F13" s="288" t="s">
        <v>276</v>
      </c>
      <c r="G13" s="288" t="s">
        <v>20</v>
      </c>
      <c r="H13" s="288" t="s">
        <v>20</v>
      </c>
      <c r="I13" s="288" t="s">
        <v>20</v>
      </c>
      <c r="J13" s="288" t="s">
        <v>20</v>
      </c>
      <c r="K13" s="288" t="s">
        <v>20</v>
      </c>
      <c r="L13" s="288" t="s">
        <v>20</v>
      </c>
      <c r="M13" s="288" t="s">
        <v>20</v>
      </c>
      <c r="N13" s="288" t="s">
        <v>20</v>
      </c>
      <c r="O13" s="288" t="s">
        <v>20</v>
      </c>
      <c r="P13" s="288" t="s">
        <v>20</v>
      </c>
      <c r="Q13" s="288" t="s">
        <v>20</v>
      </c>
      <c r="R13" s="288" t="s">
        <v>20</v>
      </c>
      <c r="S13" s="288" t="s">
        <v>20</v>
      </c>
      <c r="T13" s="288" t="s">
        <v>20</v>
      </c>
      <c r="U13" s="112">
        <f t="shared" ref="U13:U16" si="4">SUM(E13:T13)</f>
        <v>0</v>
      </c>
      <c r="V13" s="82"/>
      <c r="Z13" s="13"/>
    </row>
    <row r="14" spans="2:26" ht="32.25" customHeight="1">
      <c r="B14" s="408"/>
      <c r="C14" s="265" t="s">
        <v>108</v>
      </c>
      <c r="D14" s="266" t="str">
        <f>D13</f>
        <v>13号の2</v>
      </c>
      <c r="E14" s="263">
        <f>'13-2'!B13</f>
        <v>0</v>
      </c>
      <c r="F14" s="288" t="s">
        <v>20</v>
      </c>
      <c r="G14" s="288" t="s">
        <v>20</v>
      </c>
      <c r="H14" s="288" t="s">
        <v>20</v>
      </c>
      <c r="I14" s="288" t="s">
        <v>20</v>
      </c>
      <c r="J14" s="288" t="s">
        <v>20</v>
      </c>
      <c r="K14" s="288" t="s">
        <v>20</v>
      </c>
      <c r="L14" s="288" t="s">
        <v>20</v>
      </c>
      <c r="M14" s="288" t="s">
        <v>20</v>
      </c>
      <c r="N14" s="288" t="s">
        <v>20</v>
      </c>
      <c r="O14" s="288" t="s">
        <v>20</v>
      </c>
      <c r="P14" s="288" t="s">
        <v>20</v>
      </c>
      <c r="Q14" s="288" t="s">
        <v>20</v>
      </c>
      <c r="R14" s="288" t="s">
        <v>20</v>
      </c>
      <c r="S14" s="288" t="s">
        <v>20</v>
      </c>
      <c r="T14" s="288" t="s">
        <v>20</v>
      </c>
      <c r="U14" s="112">
        <f>SUM(E14:T14)</f>
        <v>0</v>
      </c>
      <c r="V14" s="82"/>
      <c r="Z14" s="13"/>
    </row>
    <row r="15" spans="2:26" ht="32.25" customHeight="1">
      <c r="B15" s="408"/>
      <c r="C15" s="265" t="s">
        <v>109</v>
      </c>
      <c r="D15" s="266" t="str">
        <f>D13</f>
        <v>13号の2</v>
      </c>
      <c r="E15" s="263">
        <f>'13-2'!B14</f>
        <v>0</v>
      </c>
      <c r="F15" s="288" t="s">
        <v>20</v>
      </c>
      <c r="G15" s="288" t="s">
        <v>20</v>
      </c>
      <c r="H15" s="288" t="s">
        <v>20</v>
      </c>
      <c r="I15" s="288" t="s">
        <v>20</v>
      </c>
      <c r="J15" s="288" t="s">
        <v>20</v>
      </c>
      <c r="K15" s="288" t="s">
        <v>20</v>
      </c>
      <c r="L15" s="288" t="s">
        <v>20</v>
      </c>
      <c r="M15" s="288" t="s">
        <v>20</v>
      </c>
      <c r="N15" s="288" t="s">
        <v>20</v>
      </c>
      <c r="O15" s="288" t="s">
        <v>20</v>
      </c>
      <c r="P15" s="288" t="s">
        <v>20</v>
      </c>
      <c r="Q15" s="288" t="s">
        <v>20</v>
      </c>
      <c r="R15" s="288" t="s">
        <v>20</v>
      </c>
      <c r="S15" s="288" t="s">
        <v>20</v>
      </c>
      <c r="T15" s="288" t="s">
        <v>20</v>
      </c>
      <c r="U15" s="112">
        <f t="shared" si="4"/>
        <v>0</v>
      </c>
      <c r="V15" s="82"/>
      <c r="Z15" s="13"/>
    </row>
    <row r="16" spans="2:26" ht="32.25" customHeight="1">
      <c r="B16" s="408"/>
      <c r="C16" s="265" t="s">
        <v>185</v>
      </c>
      <c r="D16" s="266" t="s">
        <v>155</v>
      </c>
      <c r="E16" s="263">
        <f>'13-2'!B15</f>
        <v>0</v>
      </c>
      <c r="F16" s="288" t="s">
        <v>20</v>
      </c>
      <c r="G16" s="288" t="s">
        <v>20</v>
      </c>
      <c r="H16" s="288" t="s">
        <v>20</v>
      </c>
      <c r="I16" s="288" t="s">
        <v>20</v>
      </c>
      <c r="J16" s="288" t="s">
        <v>20</v>
      </c>
      <c r="K16" s="288" t="s">
        <v>20</v>
      </c>
      <c r="L16" s="288" t="s">
        <v>20</v>
      </c>
      <c r="M16" s="288" t="s">
        <v>20</v>
      </c>
      <c r="N16" s="288" t="s">
        <v>20</v>
      </c>
      <c r="O16" s="288" t="s">
        <v>20</v>
      </c>
      <c r="P16" s="288" t="s">
        <v>20</v>
      </c>
      <c r="Q16" s="288" t="s">
        <v>20</v>
      </c>
      <c r="R16" s="288" t="s">
        <v>20</v>
      </c>
      <c r="S16" s="288" t="s">
        <v>20</v>
      </c>
      <c r="T16" s="288" t="s">
        <v>20</v>
      </c>
      <c r="U16" s="112">
        <f t="shared" si="4"/>
        <v>0</v>
      </c>
      <c r="V16" s="82"/>
      <c r="Z16" s="13"/>
    </row>
    <row r="17" spans="2:26" ht="32.25" customHeight="1">
      <c r="B17" s="408"/>
      <c r="C17" s="265" t="s">
        <v>184</v>
      </c>
      <c r="D17" s="266" t="s">
        <v>270</v>
      </c>
      <c r="E17" s="263">
        <f>'13-2'!B16</f>
        <v>0</v>
      </c>
      <c r="F17" s="288" t="s">
        <v>20</v>
      </c>
      <c r="G17" s="288" t="s">
        <v>20</v>
      </c>
      <c r="H17" s="288" t="s">
        <v>20</v>
      </c>
      <c r="I17" s="288" t="s">
        <v>20</v>
      </c>
      <c r="J17" s="288" t="s">
        <v>20</v>
      </c>
      <c r="K17" s="288" t="s">
        <v>20</v>
      </c>
      <c r="L17" s="288" t="s">
        <v>20</v>
      </c>
      <c r="M17" s="288" t="s">
        <v>20</v>
      </c>
      <c r="N17" s="288" t="s">
        <v>20</v>
      </c>
      <c r="O17" s="288" t="s">
        <v>20</v>
      </c>
      <c r="P17" s="288" t="s">
        <v>20</v>
      </c>
      <c r="Q17" s="288" t="s">
        <v>20</v>
      </c>
      <c r="R17" s="288" t="s">
        <v>20</v>
      </c>
      <c r="S17" s="288" t="s">
        <v>20</v>
      </c>
      <c r="T17" s="288" t="s">
        <v>20</v>
      </c>
      <c r="U17" s="112">
        <f t="shared" ref="U17" si="5">SUM(E17:T17)</f>
        <v>0</v>
      </c>
      <c r="V17" s="82"/>
      <c r="Z17" s="13"/>
    </row>
    <row r="18" spans="2:26" ht="32.25" customHeight="1">
      <c r="B18" s="408"/>
      <c r="C18" s="265" t="s">
        <v>265</v>
      </c>
      <c r="D18" s="266" t="s">
        <v>271</v>
      </c>
      <c r="E18" s="263">
        <f>'13-2'!B17</f>
        <v>0</v>
      </c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112"/>
      <c r="V18" s="82"/>
      <c r="Z18" s="13"/>
    </row>
    <row r="19" spans="2:26" ht="32.25" customHeight="1">
      <c r="B19" s="408"/>
      <c r="C19" s="416" t="s">
        <v>264</v>
      </c>
      <c r="D19" s="417"/>
      <c r="E19" s="291" t="s">
        <v>262</v>
      </c>
      <c r="F19" s="286">
        <f>F20+F21+F22+F23</f>
        <v>0</v>
      </c>
      <c r="G19" s="286">
        <f t="shared" ref="G19:J23" si="6">F19</f>
        <v>0</v>
      </c>
      <c r="H19" s="286">
        <f t="shared" si="6"/>
        <v>0</v>
      </c>
      <c r="I19" s="286">
        <f t="shared" si="6"/>
        <v>0</v>
      </c>
      <c r="J19" s="286">
        <f>I19</f>
        <v>0</v>
      </c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74">
        <f t="shared" ref="U19:U26" si="7">SUM(E19:T19)</f>
        <v>0</v>
      </c>
      <c r="V19" s="82"/>
      <c r="Z19" s="13"/>
    </row>
    <row r="20" spans="2:26" ht="32.25" customHeight="1">
      <c r="B20" s="409"/>
      <c r="C20" s="265" t="s">
        <v>114</v>
      </c>
      <c r="D20" s="266" t="s">
        <v>63</v>
      </c>
      <c r="E20" s="293" t="s">
        <v>137</v>
      </c>
      <c r="F20" s="14">
        <f>'14-1'!C31</f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288" t="s">
        <v>20</v>
      </c>
      <c r="L20" s="288" t="s">
        <v>20</v>
      </c>
      <c r="M20" s="288" t="s">
        <v>20</v>
      </c>
      <c r="N20" s="288" t="s">
        <v>20</v>
      </c>
      <c r="O20" s="288" t="s">
        <v>20</v>
      </c>
      <c r="P20" s="288" t="s">
        <v>20</v>
      </c>
      <c r="Q20" s="288" t="s">
        <v>20</v>
      </c>
      <c r="R20" s="288" t="s">
        <v>20</v>
      </c>
      <c r="S20" s="288" t="s">
        <v>20</v>
      </c>
      <c r="T20" s="288" t="s">
        <v>20</v>
      </c>
      <c r="U20" s="112">
        <f t="shared" si="7"/>
        <v>0</v>
      </c>
      <c r="V20" s="82"/>
      <c r="Z20" s="13"/>
    </row>
    <row r="21" spans="2:26" ht="32.25" customHeight="1">
      <c r="B21" s="409"/>
      <c r="C21" s="265" t="s">
        <v>113</v>
      </c>
      <c r="D21" s="266" t="s">
        <v>110</v>
      </c>
      <c r="E21" s="293" t="s">
        <v>20</v>
      </c>
      <c r="F21" s="14">
        <f>'14-2'!C40</f>
        <v>0</v>
      </c>
      <c r="G21" s="14">
        <f t="shared" si="6"/>
        <v>0</v>
      </c>
      <c r="H21" s="14">
        <f>G21</f>
        <v>0</v>
      </c>
      <c r="I21" s="14">
        <f t="shared" si="6"/>
        <v>0</v>
      </c>
      <c r="J21" s="14">
        <f t="shared" si="6"/>
        <v>0</v>
      </c>
      <c r="K21" s="288" t="s">
        <v>20</v>
      </c>
      <c r="L21" s="288" t="s">
        <v>20</v>
      </c>
      <c r="M21" s="288" t="s">
        <v>20</v>
      </c>
      <c r="N21" s="288" t="s">
        <v>20</v>
      </c>
      <c r="O21" s="288" t="s">
        <v>20</v>
      </c>
      <c r="P21" s="288" t="s">
        <v>20</v>
      </c>
      <c r="Q21" s="288" t="s">
        <v>20</v>
      </c>
      <c r="R21" s="288" t="s">
        <v>20</v>
      </c>
      <c r="S21" s="288" t="s">
        <v>20</v>
      </c>
      <c r="T21" s="288" t="s">
        <v>20</v>
      </c>
      <c r="U21" s="112">
        <f t="shared" si="7"/>
        <v>0</v>
      </c>
      <c r="V21" s="82"/>
      <c r="Z21" s="13"/>
    </row>
    <row r="22" spans="2:26" ht="32.25" customHeight="1">
      <c r="B22" s="409"/>
      <c r="C22" s="265" t="s">
        <v>112</v>
      </c>
      <c r="D22" s="266" t="s">
        <v>111</v>
      </c>
      <c r="E22" s="293" t="s">
        <v>20</v>
      </c>
      <c r="F22" s="14">
        <f>'14-3'!C30</f>
        <v>0</v>
      </c>
      <c r="G22" s="14">
        <f t="shared" si="6"/>
        <v>0</v>
      </c>
      <c r="H22" s="14">
        <f t="shared" si="6"/>
        <v>0</v>
      </c>
      <c r="I22" s="14">
        <f t="shared" si="6"/>
        <v>0</v>
      </c>
      <c r="J22" s="14">
        <f t="shared" si="6"/>
        <v>0</v>
      </c>
      <c r="K22" s="288" t="s">
        <v>20</v>
      </c>
      <c r="L22" s="288" t="s">
        <v>20</v>
      </c>
      <c r="M22" s="288" t="s">
        <v>20</v>
      </c>
      <c r="N22" s="288" t="s">
        <v>20</v>
      </c>
      <c r="O22" s="288" t="s">
        <v>20</v>
      </c>
      <c r="P22" s="288" t="s">
        <v>20</v>
      </c>
      <c r="Q22" s="288" t="s">
        <v>20</v>
      </c>
      <c r="R22" s="288" t="s">
        <v>20</v>
      </c>
      <c r="S22" s="288" t="s">
        <v>20</v>
      </c>
      <c r="T22" s="288" t="s">
        <v>20</v>
      </c>
      <c r="U22" s="112">
        <f t="shared" si="7"/>
        <v>0</v>
      </c>
      <c r="V22" s="82"/>
      <c r="Z22" s="13"/>
    </row>
    <row r="23" spans="2:26" ht="32.25" customHeight="1">
      <c r="B23" s="409"/>
      <c r="C23" s="265" t="s">
        <v>265</v>
      </c>
      <c r="D23" s="266"/>
      <c r="E23" s="293" t="s">
        <v>20</v>
      </c>
      <c r="F23" s="186"/>
      <c r="G23" s="186">
        <f t="shared" si="6"/>
        <v>0</v>
      </c>
      <c r="H23" s="186">
        <f t="shared" si="6"/>
        <v>0</v>
      </c>
      <c r="I23" s="186">
        <f t="shared" si="6"/>
        <v>0</v>
      </c>
      <c r="J23" s="186">
        <f>I23</f>
        <v>0</v>
      </c>
      <c r="K23" s="288" t="s">
        <v>20</v>
      </c>
      <c r="L23" s="288" t="s">
        <v>20</v>
      </c>
      <c r="M23" s="288" t="s">
        <v>20</v>
      </c>
      <c r="N23" s="288" t="s">
        <v>20</v>
      </c>
      <c r="O23" s="288" t="s">
        <v>20</v>
      </c>
      <c r="P23" s="288" t="s">
        <v>20</v>
      </c>
      <c r="Q23" s="288" t="s">
        <v>20</v>
      </c>
      <c r="R23" s="288" t="s">
        <v>20</v>
      </c>
      <c r="S23" s="288" t="s">
        <v>20</v>
      </c>
      <c r="T23" s="288" t="s">
        <v>20</v>
      </c>
      <c r="U23" s="112">
        <f t="shared" si="7"/>
        <v>0</v>
      </c>
      <c r="V23" s="82"/>
      <c r="Z23" s="13"/>
    </row>
    <row r="24" spans="2:26" ht="32.25" customHeight="1">
      <c r="B24" s="409"/>
      <c r="C24" s="418" t="s">
        <v>266</v>
      </c>
      <c r="D24" s="419"/>
      <c r="E24" s="291"/>
      <c r="F24" s="292"/>
      <c r="G24" s="292"/>
      <c r="H24" s="292"/>
      <c r="I24" s="292"/>
      <c r="J24" s="292"/>
      <c r="K24" s="286">
        <f>K25+K26</f>
        <v>0</v>
      </c>
      <c r="L24" s="286">
        <f t="shared" ref="L24:T24" si="8">L25+L26</f>
        <v>0</v>
      </c>
      <c r="M24" s="286">
        <f t="shared" si="8"/>
        <v>0</v>
      </c>
      <c r="N24" s="286">
        <f>N25+N26</f>
        <v>0</v>
      </c>
      <c r="O24" s="286">
        <f>O25+O26</f>
        <v>0</v>
      </c>
      <c r="P24" s="286">
        <f t="shared" si="8"/>
        <v>0</v>
      </c>
      <c r="Q24" s="286">
        <f t="shared" si="8"/>
        <v>0</v>
      </c>
      <c r="R24" s="286">
        <f t="shared" si="8"/>
        <v>0</v>
      </c>
      <c r="S24" s="286">
        <f t="shared" si="8"/>
        <v>0</v>
      </c>
      <c r="T24" s="286">
        <f t="shared" si="8"/>
        <v>0</v>
      </c>
      <c r="U24" s="14">
        <f t="shared" si="7"/>
        <v>0</v>
      </c>
      <c r="V24" s="82"/>
      <c r="Z24" s="13"/>
    </row>
    <row r="25" spans="2:26" ht="32.25" customHeight="1">
      <c r="B25" s="409"/>
      <c r="C25" s="265" t="s">
        <v>267</v>
      </c>
      <c r="D25" s="267"/>
      <c r="E25" s="293" t="s">
        <v>20</v>
      </c>
      <c r="F25" s="293" t="s">
        <v>20</v>
      </c>
      <c r="G25" s="293" t="s">
        <v>20</v>
      </c>
      <c r="H25" s="293" t="s">
        <v>20</v>
      </c>
      <c r="I25" s="293" t="s">
        <v>20</v>
      </c>
      <c r="J25" s="293" t="s">
        <v>20</v>
      </c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4">
        <f t="shared" si="7"/>
        <v>0</v>
      </c>
      <c r="V25" s="82"/>
      <c r="X25" s="12"/>
      <c r="Z25" s="13"/>
    </row>
    <row r="26" spans="2:26" ht="32.25" customHeight="1" thickBot="1">
      <c r="B26" s="410"/>
      <c r="C26" s="278" t="s">
        <v>265</v>
      </c>
      <c r="D26" s="279"/>
      <c r="E26" s="294" t="s">
        <v>20</v>
      </c>
      <c r="F26" s="294" t="s">
        <v>20</v>
      </c>
      <c r="G26" s="294" t="s">
        <v>20</v>
      </c>
      <c r="H26" s="294" t="s">
        <v>20</v>
      </c>
      <c r="I26" s="294" t="s">
        <v>20</v>
      </c>
      <c r="J26" s="294" t="s">
        <v>20</v>
      </c>
      <c r="K26" s="220"/>
      <c r="L26" s="220"/>
      <c r="M26" s="220"/>
      <c r="N26" s="220"/>
      <c r="O26" s="220"/>
      <c r="P26" s="220"/>
      <c r="Q26" s="220"/>
      <c r="R26" s="280"/>
      <c r="S26" s="280"/>
      <c r="T26" s="280"/>
      <c r="U26" s="281">
        <f t="shared" si="7"/>
        <v>0</v>
      </c>
      <c r="V26" s="82"/>
      <c r="X26" s="15"/>
      <c r="Z26" s="13"/>
    </row>
    <row r="27" spans="2:26" ht="32.25" customHeight="1" thickBot="1">
      <c r="B27" s="428" t="s">
        <v>278</v>
      </c>
      <c r="C27" s="429"/>
      <c r="D27" s="429"/>
      <c r="E27" s="295">
        <f>E6-E12</f>
        <v>0</v>
      </c>
      <c r="F27" s="282">
        <f>F6-F11</f>
        <v>0</v>
      </c>
      <c r="G27" s="282">
        <f t="shared" ref="G27:T27" si="9">G6-G11</f>
        <v>0</v>
      </c>
      <c r="H27" s="282">
        <f t="shared" si="9"/>
        <v>0</v>
      </c>
      <c r="I27" s="282">
        <f t="shared" si="9"/>
        <v>0</v>
      </c>
      <c r="J27" s="282">
        <f>J6-J11</f>
        <v>0</v>
      </c>
      <c r="K27" s="282">
        <f t="shared" si="9"/>
        <v>0</v>
      </c>
      <c r="L27" s="282">
        <f t="shared" si="9"/>
        <v>0</v>
      </c>
      <c r="M27" s="282">
        <f t="shared" si="9"/>
        <v>0</v>
      </c>
      <c r="N27" s="282">
        <f t="shared" si="9"/>
        <v>0</v>
      </c>
      <c r="O27" s="282">
        <f t="shared" si="9"/>
        <v>0</v>
      </c>
      <c r="P27" s="282">
        <f t="shared" si="9"/>
        <v>0</v>
      </c>
      <c r="Q27" s="282">
        <f t="shared" si="9"/>
        <v>0</v>
      </c>
      <c r="R27" s="282">
        <f t="shared" si="9"/>
        <v>0</v>
      </c>
      <c r="S27" s="282">
        <f t="shared" si="9"/>
        <v>0</v>
      </c>
      <c r="T27" s="282">
        <f t="shared" si="9"/>
        <v>0</v>
      </c>
      <c r="U27" s="283">
        <f>SUM(E27:T27)</f>
        <v>0</v>
      </c>
      <c r="V27" s="277"/>
    </row>
    <row r="28" spans="2:26" ht="32.25" customHeight="1">
      <c r="C28" s="435" t="s">
        <v>273</v>
      </c>
      <c r="D28" s="435"/>
      <c r="E28" s="435"/>
      <c r="F28" s="435"/>
      <c r="G28" s="435"/>
      <c r="H28" s="435"/>
      <c r="I28" s="435"/>
      <c r="J28" s="435"/>
    </row>
    <row r="29" spans="2:26" ht="32.25" customHeight="1">
      <c r="C29" s="6" t="s">
        <v>29</v>
      </c>
      <c r="D29" s="6"/>
      <c r="F29" s="12"/>
      <c r="G29" s="12"/>
      <c r="H29" s="12"/>
      <c r="I29" s="400"/>
      <c r="J29" s="400"/>
      <c r="K29" s="400"/>
      <c r="L29" s="400"/>
      <c r="M29" s="400"/>
      <c r="N29" s="400"/>
      <c r="O29" s="400"/>
      <c r="P29" s="400"/>
      <c r="Q29" s="12"/>
      <c r="R29" s="12"/>
      <c r="S29" s="12"/>
      <c r="T29" s="12"/>
      <c r="U29" s="12"/>
      <c r="V29" s="17"/>
    </row>
    <row r="30" spans="2:26" ht="32.25" customHeight="1">
      <c r="C30" s="6" t="s">
        <v>30</v>
      </c>
      <c r="D30" s="6"/>
      <c r="I30" s="1"/>
      <c r="J30" s="18"/>
      <c r="K30" s="18"/>
      <c r="L30" s="18"/>
      <c r="M30" s="18"/>
      <c r="N30" s="18"/>
      <c r="O30" s="18"/>
      <c r="P30" s="18"/>
    </row>
    <row r="31" spans="2:26" ht="32.25" customHeight="1">
      <c r="C31" s="19" t="s">
        <v>226</v>
      </c>
      <c r="D31" s="19"/>
      <c r="U31" s="8" t="str">
        <f>'11-1'!L31</f>
        <v>(事業名称　：　西成区役所ＥＳＣＯ事業)</v>
      </c>
    </row>
    <row r="32" spans="2:26" ht="32.25" customHeight="1">
      <c r="C32" s="19" t="s">
        <v>31</v>
      </c>
      <c r="D32" s="19"/>
      <c r="K32" s="249" t="s">
        <v>318</v>
      </c>
      <c r="U32" s="8" t="str">
        <f>'11-1'!L32</f>
        <v>(提案要請番号　○○●● )</v>
      </c>
    </row>
    <row r="33" spans="2:26" ht="32.25" customHeight="1">
      <c r="B33" s="1" t="s">
        <v>0</v>
      </c>
      <c r="E33" s="2"/>
      <c r="F33" s="2"/>
      <c r="G33" s="2"/>
      <c r="H33" s="2"/>
      <c r="I33" s="401" t="s">
        <v>52</v>
      </c>
      <c r="J33" s="401"/>
      <c r="K33" s="401"/>
      <c r="L33" s="401"/>
      <c r="M33" s="401"/>
      <c r="N33" s="401"/>
      <c r="O33" s="2"/>
      <c r="P33" s="2"/>
      <c r="Q33" s="2"/>
      <c r="R33" s="2"/>
      <c r="S33" s="2"/>
      <c r="T33" s="2"/>
      <c r="U33" s="89"/>
      <c r="V33" s="3"/>
      <c r="W33" s="4"/>
      <c r="X33" s="4"/>
      <c r="Y33" s="4"/>
    </row>
    <row r="34" spans="2:26" ht="32.25" customHeight="1">
      <c r="E34" s="7"/>
      <c r="H34" s="8"/>
      <c r="I34" s="401"/>
      <c r="J34" s="401"/>
      <c r="K34" s="401"/>
      <c r="L34" s="401"/>
      <c r="M34" s="401"/>
      <c r="N34" s="401"/>
    </row>
    <row r="35" spans="2:26" ht="32.25" customHeight="1">
      <c r="B35" s="7" t="s">
        <v>224</v>
      </c>
      <c r="I35" s="10"/>
    </row>
    <row r="36" spans="2:26" ht="32.25" customHeight="1">
      <c r="B36" s="5" t="s">
        <v>118</v>
      </c>
      <c r="C36" s="8" t="s">
        <v>116</v>
      </c>
      <c r="D36" s="192"/>
      <c r="E36" s="5" t="s">
        <v>117</v>
      </c>
      <c r="Q36" s="4"/>
      <c r="T36" s="252"/>
      <c r="U36" s="25" t="s">
        <v>288</v>
      </c>
    </row>
    <row r="37" spans="2:26" ht="32.25" customHeight="1" thickBot="1">
      <c r="B37" s="430" t="s">
        <v>1</v>
      </c>
      <c r="C37" s="431"/>
      <c r="D37" s="431"/>
      <c r="E37" s="104" t="s">
        <v>2</v>
      </c>
      <c r="F37" s="105" t="s">
        <v>3</v>
      </c>
      <c r="G37" s="105" t="s">
        <v>4</v>
      </c>
      <c r="H37" s="105" t="s">
        <v>5</v>
      </c>
      <c r="I37" s="105" t="s">
        <v>6</v>
      </c>
      <c r="J37" s="105" t="s">
        <v>7</v>
      </c>
      <c r="K37" s="105" t="s">
        <v>8</v>
      </c>
      <c r="L37" s="105" t="s">
        <v>9</v>
      </c>
      <c r="M37" s="105" t="s">
        <v>10</v>
      </c>
      <c r="N37" s="105" t="s">
        <v>11</v>
      </c>
      <c r="O37" s="105" t="s">
        <v>12</v>
      </c>
      <c r="P37" s="105" t="s">
        <v>13</v>
      </c>
      <c r="Q37" s="105" t="s">
        <v>14</v>
      </c>
      <c r="R37" s="105" t="s">
        <v>15</v>
      </c>
      <c r="S37" s="105" t="s">
        <v>16</v>
      </c>
      <c r="T37" s="105" t="s">
        <v>17</v>
      </c>
      <c r="U37" s="105" t="s">
        <v>18</v>
      </c>
      <c r="V37" s="106"/>
    </row>
    <row r="38" spans="2:26" ht="32.25" customHeight="1" thickTop="1">
      <c r="B38" s="432" t="s">
        <v>48</v>
      </c>
      <c r="C38" s="434" t="s">
        <v>50</v>
      </c>
      <c r="D38" s="434"/>
      <c r="E38" s="199" t="e">
        <f>SUM(E39:E42)</f>
        <v>#REF!</v>
      </c>
      <c r="F38" s="194" t="e">
        <f>SUM(F39:F42)</f>
        <v>#REF!</v>
      </c>
      <c r="G38" s="194" t="e">
        <f>SUM(G39:G42)</f>
        <v>#REF!</v>
      </c>
      <c r="H38" s="194" t="e">
        <f>SUM(H39:H42)</f>
        <v>#REF!</v>
      </c>
      <c r="I38" s="194" t="e">
        <f>SUM(I39:I42)</f>
        <v>#REF!</v>
      </c>
      <c r="J38" s="194" t="e">
        <f t="shared" ref="J38:S38" si="10">SUM(J39:J42)</f>
        <v>#REF!</v>
      </c>
      <c r="K38" s="194" t="e">
        <f t="shared" si="10"/>
        <v>#REF!</v>
      </c>
      <c r="L38" s="194" t="e">
        <f t="shared" si="10"/>
        <v>#REF!</v>
      </c>
      <c r="M38" s="194" t="e">
        <f t="shared" si="10"/>
        <v>#REF!</v>
      </c>
      <c r="N38" s="194" t="e">
        <f t="shared" si="10"/>
        <v>#REF!</v>
      </c>
      <c r="O38" s="194" t="e">
        <f t="shared" si="10"/>
        <v>#REF!</v>
      </c>
      <c r="P38" s="194" t="e">
        <f t="shared" si="10"/>
        <v>#REF!</v>
      </c>
      <c r="Q38" s="194" t="e">
        <f t="shared" si="10"/>
        <v>#REF!</v>
      </c>
      <c r="R38" s="194" t="e">
        <f t="shared" si="10"/>
        <v>#REF!</v>
      </c>
      <c r="S38" s="194" t="e">
        <f t="shared" si="10"/>
        <v>#REF!</v>
      </c>
      <c r="T38" s="194" t="e">
        <f>SUM(T39:T42)</f>
        <v>#REF!</v>
      </c>
      <c r="U38" s="194" t="e">
        <f>SUM(F38:T38)</f>
        <v>#REF!</v>
      </c>
      <c r="V38" s="107"/>
    </row>
    <row r="39" spans="2:26" ht="32.25" customHeight="1">
      <c r="B39" s="421"/>
      <c r="C39" s="178" t="s">
        <v>19</v>
      </c>
      <c r="D39" s="86" t="s">
        <v>140</v>
      </c>
      <c r="E39" s="84" t="e">
        <f>#REF!</f>
        <v>#REF!</v>
      </c>
      <c r="F39" s="111" t="s">
        <v>20</v>
      </c>
      <c r="G39" s="111" t="s">
        <v>20</v>
      </c>
      <c r="H39" s="111" t="s">
        <v>20</v>
      </c>
      <c r="I39" s="111" t="s">
        <v>20</v>
      </c>
      <c r="J39" s="111" t="s">
        <v>20</v>
      </c>
      <c r="K39" s="111" t="s">
        <v>20</v>
      </c>
      <c r="L39" s="111" t="s">
        <v>20</v>
      </c>
      <c r="M39" s="111" t="s">
        <v>20</v>
      </c>
      <c r="N39" s="111" t="s">
        <v>20</v>
      </c>
      <c r="O39" s="111" t="s">
        <v>20</v>
      </c>
      <c r="P39" s="111" t="s">
        <v>20</v>
      </c>
      <c r="Q39" s="111" t="s">
        <v>20</v>
      </c>
      <c r="R39" s="111" t="s">
        <v>20</v>
      </c>
      <c r="S39" s="111" t="s">
        <v>20</v>
      </c>
      <c r="T39" s="111" t="s">
        <v>20</v>
      </c>
      <c r="U39" s="112" t="e">
        <f>SUM(E39:T39)</f>
        <v>#REF!</v>
      </c>
      <c r="V39" s="82"/>
    </row>
    <row r="40" spans="2:26" ht="32.25" customHeight="1">
      <c r="B40" s="421"/>
      <c r="C40" s="113" t="s">
        <v>21</v>
      </c>
      <c r="D40" s="86" t="s">
        <v>139</v>
      </c>
      <c r="E40" s="84" t="e">
        <f>#REF!</f>
        <v>#REF!</v>
      </c>
      <c r="F40" s="111" t="s">
        <v>144</v>
      </c>
      <c r="G40" s="111" t="s">
        <v>20</v>
      </c>
      <c r="H40" s="111" t="s">
        <v>20</v>
      </c>
      <c r="I40" s="111" t="s">
        <v>20</v>
      </c>
      <c r="J40" s="111" t="s">
        <v>20</v>
      </c>
      <c r="K40" s="111" t="s">
        <v>20</v>
      </c>
      <c r="L40" s="111" t="s">
        <v>20</v>
      </c>
      <c r="M40" s="111" t="s">
        <v>20</v>
      </c>
      <c r="N40" s="111" t="s">
        <v>20</v>
      </c>
      <c r="O40" s="111" t="s">
        <v>20</v>
      </c>
      <c r="P40" s="111" t="s">
        <v>20</v>
      </c>
      <c r="Q40" s="111" t="s">
        <v>20</v>
      </c>
      <c r="R40" s="111" t="s">
        <v>20</v>
      </c>
      <c r="S40" s="111" t="s">
        <v>20</v>
      </c>
      <c r="T40" s="111" t="s">
        <v>20</v>
      </c>
      <c r="U40" s="112" t="e">
        <f>SUM(E40:T40)</f>
        <v>#REF!</v>
      </c>
      <c r="V40" s="82"/>
    </row>
    <row r="41" spans="2:26" ht="32.25" customHeight="1">
      <c r="B41" s="433"/>
      <c r="C41" s="113" t="s">
        <v>22</v>
      </c>
      <c r="D41" s="114" t="s">
        <v>104</v>
      </c>
      <c r="E41" s="115" t="s">
        <v>20</v>
      </c>
      <c r="F41" s="14" t="e">
        <f>#REF!</f>
        <v>#REF!</v>
      </c>
      <c r="G41" s="14" t="e">
        <f>#REF!</f>
        <v>#REF!</v>
      </c>
      <c r="H41" s="14" t="e">
        <f>#REF!</f>
        <v>#REF!</v>
      </c>
      <c r="I41" s="14" t="e">
        <f>#REF!</f>
        <v>#REF!</v>
      </c>
      <c r="J41" s="14" t="e">
        <f>#REF!</f>
        <v>#REF!</v>
      </c>
      <c r="K41" s="14" t="e">
        <f>#REF!</f>
        <v>#REF!</v>
      </c>
      <c r="L41" s="14" t="e">
        <f>#REF!</f>
        <v>#REF!</v>
      </c>
      <c r="M41" s="14" t="e">
        <f>#REF!</f>
        <v>#REF!</v>
      </c>
      <c r="N41" s="14" t="e">
        <f>#REF!</f>
        <v>#REF!</v>
      </c>
      <c r="O41" s="14" t="e">
        <f>#REF!</f>
        <v>#REF!</v>
      </c>
      <c r="P41" s="14" t="e">
        <f>#REF!</f>
        <v>#REF!</v>
      </c>
      <c r="Q41" s="14" t="e">
        <f>#REF!</f>
        <v>#REF!</v>
      </c>
      <c r="R41" s="116" t="e">
        <f>#REF!</f>
        <v>#REF!</v>
      </c>
      <c r="S41" s="116" t="e">
        <f>#REF!</f>
        <v>#REF!</v>
      </c>
      <c r="T41" s="116" t="e">
        <f>#REF!</f>
        <v>#REF!</v>
      </c>
      <c r="U41" s="112" t="e">
        <f t="shared" ref="U41:U57" si="11">SUM(E41:T41)</f>
        <v>#REF!</v>
      </c>
      <c r="V41" s="82"/>
      <c r="X41" s="11"/>
    </row>
    <row r="42" spans="2:26" ht="32.25" customHeight="1" thickBot="1">
      <c r="B42" s="217"/>
      <c r="C42" s="117" t="s">
        <v>223</v>
      </c>
      <c r="D42" s="218"/>
      <c r="E42" s="219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1"/>
      <c r="S42" s="221"/>
      <c r="T42" s="221"/>
      <c r="U42" s="118">
        <f>SUM(E42:T42)</f>
        <v>0</v>
      </c>
      <c r="V42" s="82">
        <f>SUM(F42:Q42)</f>
        <v>0</v>
      </c>
      <c r="X42" s="12"/>
      <c r="Z42" s="13"/>
    </row>
    <row r="43" spans="2:26" ht="32.25" customHeight="1">
      <c r="B43" s="420" t="s">
        <v>49</v>
      </c>
      <c r="C43" s="423" t="s">
        <v>51</v>
      </c>
      <c r="D43" s="423"/>
      <c r="E43" s="195" t="e">
        <f>SUM(E44:E56)</f>
        <v>#REF!</v>
      </c>
      <c r="F43" s="196" t="e">
        <f>SUM(F44:F56)</f>
        <v>#REF!</v>
      </c>
      <c r="G43" s="196" t="e">
        <f t="shared" ref="G43:T43" si="12">SUM(G44:G56)</f>
        <v>#REF!</v>
      </c>
      <c r="H43" s="196" t="e">
        <f t="shared" si="12"/>
        <v>#REF!</v>
      </c>
      <c r="I43" s="196" t="e">
        <f t="shared" si="12"/>
        <v>#REF!</v>
      </c>
      <c r="J43" s="196" t="e">
        <f>SUM(J44:J56)</f>
        <v>#REF!</v>
      </c>
      <c r="K43" s="196" t="e">
        <f t="shared" si="12"/>
        <v>#REF!</v>
      </c>
      <c r="L43" s="196" t="e">
        <f t="shared" si="12"/>
        <v>#REF!</v>
      </c>
      <c r="M43" s="196" t="e">
        <f t="shared" si="12"/>
        <v>#REF!</v>
      </c>
      <c r="N43" s="196" t="e">
        <f t="shared" si="12"/>
        <v>#REF!</v>
      </c>
      <c r="O43" s="196" t="e">
        <f t="shared" si="12"/>
        <v>#REF!</v>
      </c>
      <c r="P43" s="196" t="e">
        <f t="shared" si="12"/>
        <v>#REF!</v>
      </c>
      <c r="Q43" s="196" t="e">
        <f t="shared" si="12"/>
        <v>#REF!</v>
      </c>
      <c r="R43" s="196" t="e">
        <f t="shared" si="12"/>
        <v>#REF!</v>
      </c>
      <c r="S43" s="196" t="e">
        <f t="shared" si="12"/>
        <v>#REF!</v>
      </c>
      <c r="T43" s="196" t="e">
        <f t="shared" si="12"/>
        <v>#REF!</v>
      </c>
      <c r="U43" s="197" t="e">
        <f>SUM(F43:T43)</f>
        <v>#REF!</v>
      </c>
      <c r="V43" s="107"/>
      <c r="Z43" s="13"/>
    </row>
    <row r="44" spans="2:26" ht="32.25" customHeight="1">
      <c r="B44" s="421"/>
      <c r="C44" s="113" t="s">
        <v>106</v>
      </c>
      <c r="D44" s="86" t="s">
        <v>107</v>
      </c>
      <c r="E44" s="84" t="e">
        <f>'13-2'!#REF!</f>
        <v>#REF!</v>
      </c>
      <c r="F44" s="111" t="s">
        <v>20</v>
      </c>
      <c r="G44" s="111" t="s">
        <v>20</v>
      </c>
      <c r="H44" s="111" t="s">
        <v>20</v>
      </c>
      <c r="I44" s="111" t="s">
        <v>20</v>
      </c>
      <c r="J44" s="111" t="s">
        <v>20</v>
      </c>
      <c r="K44" s="111" t="s">
        <v>20</v>
      </c>
      <c r="L44" s="111" t="s">
        <v>20</v>
      </c>
      <c r="M44" s="111" t="s">
        <v>20</v>
      </c>
      <c r="N44" s="111" t="s">
        <v>20</v>
      </c>
      <c r="O44" s="111" t="s">
        <v>20</v>
      </c>
      <c r="P44" s="111" t="s">
        <v>20</v>
      </c>
      <c r="Q44" s="111" t="s">
        <v>20</v>
      </c>
      <c r="R44" s="111" t="s">
        <v>20</v>
      </c>
      <c r="S44" s="111" t="s">
        <v>20</v>
      </c>
      <c r="T44" s="111" t="s">
        <v>20</v>
      </c>
      <c r="U44" s="112" t="e">
        <f t="shared" si="11"/>
        <v>#REF!</v>
      </c>
      <c r="V44" s="82"/>
      <c r="Z44" s="13"/>
    </row>
    <row r="45" spans="2:26" ht="32.25" customHeight="1">
      <c r="B45" s="421"/>
      <c r="C45" s="113" t="s">
        <v>108</v>
      </c>
      <c r="D45" s="86" t="str">
        <f>D44</f>
        <v>13号の4</v>
      </c>
      <c r="E45" s="84" t="e">
        <f>'13-2'!#REF!</f>
        <v>#REF!</v>
      </c>
      <c r="F45" s="111" t="s">
        <v>20</v>
      </c>
      <c r="G45" s="111" t="s">
        <v>20</v>
      </c>
      <c r="H45" s="111" t="s">
        <v>20</v>
      </c>
      <c r="I45" s="111" t="s">
        <v>20</v>
      </c>
      <c r="J45" s="111" t="s">
        <v>20</v>
      </c>
      <c r="K45" s="111" t="s">
        <v>20</v>
      </c>
      <c r="L45" s="111" t="s">
        <v>20</v>
      </c>
      <c r="M45" s="111" t="s">
        <v>20</v>
      </c>
      <c r="N45" s="111" t="s">
        <v>20</v>
      </c>
      <c r="O45" s="111" t="s">
        <v>20</v>
      </c>
      <c r="P45" s="111" t="s">
        <v>20</v>
      </c>
      <c r="Q45" s="111" t="s">
        <v>20</v>
      </c>
      <c r="R45" s="111" t="s">
        <v>20</v>
      </c>
      <c r="S45" s="111" t="s">
        <v>20</v>
      </c>
      <c r="T45" s="111" t="s">
        <v>20</v>
      </c>
      <c r="U45" s="112" t="e">
        <f t="shared" si="11"/>
        <v>#REF!</v>
      </c>
      <c r="V45" s="82"/>
      <c r="Z45" s="13"/>
    </row>
    <row r="46" spans="2:26" ht="32.25" customHeight="1">
      <c r="B46" s="421"/>
      <c r="C46" s="113" t="s">
        <v>109</v>
      </c>
      <c r="D46" s="86" t="str">
        <f>D44</f>
        <v>13号の4</v>
      </c>
      <c r="E46" s="85" t="e">
        <f>'13-2'!#REF!</f>
        <v>#REF!</v>
      </c>
      <c r="F46" s="111" t="s">
        <v>20</v>
      </c>
      <c r="G46" s="111" t="s">
        <v>20</v>
      </c>
      <c r="H46" s="111" t="s">
        <v>20</v>
      </c>
      <c r="I46" s="111" t="s">
        <v>20</v>
      </c>
      <c r="J46" s="111" t="s">
        <v>20</v>
      </c>
      <c r="K46" s="111" t="s">
        <v>20</v>
      </c>
      <c r="L46" s="111" t="s">
        <v>20</v>
      </c>
      <c r="M46" s="111" t="s">
        <v>20</v>
      </c>
      <c r="N46" s="111" t="s">
        <v>20</v>
      </c>
      <c r="O46" s="111" t="s">
        <v>20</v>
      </c>
      <c r="P46" s="111" t="s">
        <v>20</v>
      </c>
      <c r="Q46" s="111" t="s">
        <v>20</v>
      </c>
      <c r="R46" s="111" t="s">
        <v>20</v>
      </c>
      <c r="S46" s="111" t="s">
        <v>20</v>
      </c>
      <c r="T46" s="111" t="s">
        <v>20</v>
      </c>
      <c r="U46" s="112" t="e">
        <f t="shared" si="11"/>
        <v>#REF!</v>
      </c>
      <c r="V46" s="82"/>
      <c r="Z46" s="13"/>
    </row>
    <row r="47" spans="2:26" ht="32.25" customHeight="1">
      <c r="B47" s="421"/>
      <c r="C47" s="113" t="s">
        <v>233</v>
      </c>
      <c r="D47" s="86" t="s">
        <v>110</v>
      </c>
      <c r="E47" s="85" t="e">
        <f>'13-2'!#REF!</f>
        <v>#REF!</v>
      </c>
      <c r="F47" s="111" t="s">
        <v>20</v>
      </c>
      <c r="G47" s="111" t="s">
        <v>20</v>
      </c>
      <c r="H47" s="111" t="s">
        <v>20</v>
      </c>
      <c r="I47" s="111" t="s">
        <v>20</v>
      </c>
      <c r="J47" s="111" t="s">
        <v>20</v>
      </c>
      <c r="K47" s="111" t="s">
        <v>20</v>
      </c>
      <c r="L47" s="111" t="s">
        <v>20</v>
      </c>
      <c r="M47" s="111" t="s">
        <v>20</v>
      </c>
      <c r="N47" s="111" t="s">
        <v>20</v>
      </c>
      <c r="O47" s="111" t="s">
        <v>20</v>
      </c>
      <c r="P47" s="111" t="s">
        <v>20</v>
      </c>
      <c r="Q47" s="111" t="s">
        <v>20</v>
      </c>
      <c r="R47" s="111" t="s">
        <v>20</v>
      </c>
      <c r="S47" s="111" t="s">
        <v>20</v>
      </c>
      <c r="T47" s="111" t="s">
        <v>20</v>
      </c>
      <c r="U47" s="112" t="e">
        <f t="shared" si="11"/>
        <v>#REF!</v>
      </c>
      <c r="V47" s="82"/>
      <c r="Z47" s="13"/>
    </row>
    <row r="48" spans="2:26" ht="32.25" customHeight="1">
      <c r="B48" s="421"/>
      <c r="C48" s="113" t="s">
        <v>184</v>
      </c>
      <c r="D48" s="86" t="s">
        <v>107</v>
      </c>
      <c r="E48" s="84" t="e">
        <f>'13-2'!#REF!</f>
        <v>#REF!</v>
      </c>
      <c r="F48" s="111" t="s">
        <v>20</v>
      </c>
      <c r="G48" s="111" t="s">
        <v>20</v>
      </c>
      <c r="H48" s="111" t="s">
        <v>20</v>
      </c>
      <c r="I48" s="111" t="s">
        <v>20</v>
      </c>
      <c r="J48" s="111" t="s">
        <v>20</v>
      </c>
      <c r="K48" s="111" t="s">
        <v>20</v>
      </c>
      <c r="L48" s="111" t="s">
        <v>20</v>
      </c>
      <c r="M48" s="111" t="s">
        <v>20</v>
      </c>
      <c r="N48" s="111" t="s">
        <v>20</v>
      </c>
      <c r="O48" s="111" t="s">
        <v>20</v>
      </c>
      <c r="P48" s="111" t="s">
        <v>20</v>
      </c>
      <c r="Q48" s="111" t="s">
        <v>20</v>
      </c>
      <c r="R48" s="111" t="s">
        <v>20</v>
      </c>
      <c r="S48" s="111" t="s">
        <v>20</v>
      </c>
      <c r="T48" s="111" t="s">
        <v>20</v>
      </c>
      <c r="U48" s="112" t="e">
        <f t="shared" si="11"/>
        <v>#REF!</v>
      </c>
      <c r="V48" s="82"/>
      <c r="Z48" s="13"/>
    </row>
    <row r="49" spans="2:26" ht="32.25" customHeight="1">
      <c r="B49" s="421"/>
      <c r="C49" s="113" t="s">
        <v>114</v>
      </c>
      <c r="D49" s="86" t="s">
        <v>63</v>
      </c>
      <c r="E49" s="115" t="s">
        <v>20</v>
      </c>
      <c r="F49" s="14" t="e">
        <f>IF(#REF!&gt;=#REF!,'14-1'!#REF!,0)</f>
        <v>#REF!</v>
      </c>
      <c r="G49" s="14" t="e">
        <f>IF(#REF!&gt;=#REF!,'14-1'!#REF!,0)</f>
        <v>#REF!</v>
      </c>
      <c r="H49" s="14" t="e">
        <f>IF(#REF!&gt;=#REF!,'14-1'!#REF!,0)</f>
        <v>#REF!</v>
      </c>
      <c r="I49" s="14" t="e">
        <f>IF(#REF!&gt;=#REF!,'14-1'!#REF!,0)</f>
        <v>#REF!</v>
      </c>
      <c r="J49" s="14" t="e">
        <f>IF(#REF!&gt;=#REF!,'14-1'!#REF!,0)</f>
        <v>#REF!</v>
      </c>
      <c r="K49" s="14" t="e">
        <f>IF(#REF!&gt;=#REF!,'14-1'!#REF!,0)</f>
        <v>#REF!</v>
      </c>
      <c r="L49" s="14" t="e">
        <f>IF(#REF!&gt;=#REF!,'14-1'!#REF!,0)</f>
        <v>#REF!</v>
      </c>
      <c r="M49" s="14" t="e">
        <f>IF(#REF!&gt;=#REF!,'14-1'!#REF!,0)</f>
        <v>#REF!</v>
      </c>
      <c r="N49" s="14" t="e">
        <f>IF(#REF!&gt;=#REF!,'14-1'!#REF!,0)</f>
        <v>#REF!</v>
      </c>
      <c r="O49" s="14" t="e">
        <f>IF(#REF!&gt;=#REF!,'14-1'!#REF!,0)</f>
        <v>#REF!</v>
      </c>
      <c r="P49" s="14" t="e">
        <f>IF(#REF!&gt;=#REF!,'14-1'!#REF!,0)</f>
        <v>#REF!</v>
      </c>
      <c r="Q49" s="14" t="e">
        <f>IF(#REF!&gt;=#REF!,'14-1'!#REF!,0)</f>
        <v>#REF!</v>
      </c>
      <c r="R49" s="112" t="e">
        <f>IF(#REF!&gt;=#REF!,'14-1'!#REF!,0)</f>
        <v>#REF!</v>
      </c>
      <c r="S49" s="112" t="e">
        <f>IF(#REF!&gt;=#REF!,'14-1'!#REF!,0)</f>
        <v>#REF!</v>
      </c>
      <c r="T49" s="112" t="e">
        <f>IF(#REF!&gt;=#REF!,'14-1'!#REF!,0)</f>
        <v>#REF!</v>
      </c>
      <c r="U49" s="112" t="e">
        <f t="shared" si="11"/>
        <v>#REF!</v>
      </c>
      <c r="V49" s="82"/>
      <c r="Z49" s="13"/>
    </row>
    <row r="50" spans="2:26" ht="32.25" customHeight="1">
      <c r="B50" s="421"/>
      <c r="C50" s="113" t="s">
        <v>113</v>
      </c>
      <c r="D50" s="86" t="s">
        <v>110</v>
      </c>
      <c r="E50" s="115" t="s">
        <v>20</v>
      </c>
      <c r="F50" s="14" t="e">
        <f>IF(#REF!&gt;=#REF!,'14-2'!#REF!,0)</f>
        <v>#REF!</v>
      </c>
      <c r="G50" s="14" t="e">
        <f>IF(#REF!&gt;=#REF!,'14-2'!#REF!,0)</f>
        <v>#REF!</v>
      </c>
      <c r="H50" s="14" t="e">
        <f>IF(#REF!&gt;=#REF!,'14-2'!#REF!,0)</f>
        <v>#REF!</v>
      </c>
      <c r="I50" s="14" t="e">
        <f>IF(#REF!&gt;=#REF!,'14-2'!#REF!,0)</f>
        <v>#REF!</v>
      </c>
      <c r="J50" s="14" t="e">
        <f>IF(#REF!&gt;=#REF!,'14-2'!#REF!,0)</f>
        <v>#REF!</v>
      </c>
      <c r="K50" s="14" t="e">
        <f>IF(#REF!&gt;=#REF!,'14-2'!#REF!,0)</f>
        <v>#REF!</v>
      </c>
      <c r="L50" s="14" t="e">
        <f>IF(#REF!&gt;=#REF!,'14-2'!#REF!,0)</f>
        <v>#REF!</v>
      </c>
      <c r="M50" s="14" t="e">
        <f>IF(#REF!&gt;=#REF!,'14-2'!#REF!,0)</f>
        <v>#REF!</v>
      </c>
      <c r="N50" s="14" t="e">
        <f>IF(#REF!&gt;=#REF!,'14-2'!#REF!,0)</f>
        <v>#REF!</v>
      </c>
      <c r="O50" s="14" t="e">
        <f>IF(#REF!&gt;=#REF!,'14-2'!#REF!,0)</f>
        <v>#REF!</v>
      </c>
      <c r="P50" s="14" t="e">
        <f>IF(#REF!&gt;=#REF!,'14-2'!#REF!,0)</f>
        <v>#REF!</v>
      </c>
      <c r="Q50" s="14" t="e">
        <f>IF(#REF!&gt;=#REF!,'14-2'!#REF!,0)</f>
        <v>#REF!</v>
      </c>
      <c r="R50" s="112" t="e">
        <f>IF(#REF!&gt;=#REF!,'14-2'!#REF!,0)</f>
        <v>#REF!</v>
      </c>
      <c r="S50" s="112" t="e">
        <f>IF(#REF!&gt;=#REF!,'14-2'!#REF!,0)</f>
        <v>#REF!</v>
      </c>
      <c r="T50" s="112" t="e">
        <f>IF(#REF!&gt;=#REF!,'14-2'!#REF!,0)</f>
        <v>#REF!</v>
      </c>
      <c r="U50" s="112" t="e">
        <f t="shared" si="11"/>
        <v>#REF!</v>
      </c>
      <c r="V50" s="82"/>
      <c r="Z50" s="13"/>
    </row>
    <row r="51" spans="2:26" ht="32.25" customHeight="1">
      <c r="B51" s="421"/>
      <c r="C51" s="113" t="s">
        <v>112</v>
      </c>
      <c r="D51" s="86" t="s">
        <v>111</v>
      </c>
      <c r="E51" s="115" t="s">
        <v>20</v>
      </c>
      <c r="F51" s="14" t="e">
        <f>IF(#REF!&gt;=#REF!,'14-3'!#REF!,0)</f>
        <v>#REF!</v>
      </c>
      <c r="G51" s="14" t="e">
        <f>IF(#REF!&gt;=#REF!,'14-3'!#REF!,0)</f>
        <v>#REF!</v>
      </c>
      <c r="H51" s="14" t="e">
        <f>IF(#REF!&gt;=#REF!,'14-3'!#REF!,0)</f>
        <v>#REF!</v>
      </c>
      <c r="I51" s="14" t="e">
        <f>IF(#REF!&gt;=#REF!,'14-3'!#REF!,0)</f>
        <v>#REF!</v>
      </c>
      <c r="J51" s="14" t="e">
        <f>IF(#REF!&gt;=#REF!,'14-3'!#REF!,0)</f>
        <v>#REF!</v>
      </c>
      <c r="K51" s="14" t="e">
        <f>IF(#REF!&gt;=#REF!,'14-3'!#REF!,0)</f>
        <v>#REF!</v>
      </c>
      <c r="L51" s="14" t="e">
        <f>IF(#REF!&gt;=#REF!,'14-3'!#REF!,0)</f>
        <v>#REF!</v>
      </c>
      <c r="M51" s="14" t="e">
        <f>IF(#REF!&gt;=#REF!,'14-3'!#REF!,0)</f>
        <v>#REF!</v>
      </c>
      <c r="N51" s="14" t="e">
        <f>IF(#REF!&gt;=#REF!,'14-3'!#REF!,0)</f>
        <v>#REF!</v>
      </c>
      <c r="O51" s="14" t="e">
        <f>IF(#REF!&gt;=#REF!,'14-3'!#REF!,0)</f>
        <v>#REF!</v>
      </c>
      <c r="P51" s="14" t="e">
        <f>IF(#REF!&gt;=#REF!,'14-3'!#REF!,0)</f>
        <v>#REF!</v>
      </c>
      <c r="Q51" s="14" t="e">
        <f>IF(#REF!&gt;=#REF!,'14-3'!#REF!,0)</f>
        <v>#REF!</v>
      </c>
      <c r="R51" s="112" t="e">
        <f>IF(#REF!&gt;=#REF!,'14-3'!#REF!,0)</f>
        <v>#REF!</v>
      </c>
      <c r="S51" s="112" t="e">
        <f>IF(#REF!&gt;=#REF!,'14-3'!#REF!,0)</f>
        <v>#REF!</v>
      </c>
      <c r="T51" s="112" t="e">
        <f>IF(#REF!&gt;=#REF!,'14-3'!#REF!,0)</f>
        <v>#REF!</v>
      </c>
      <c r="U51" s="112" t="e">
        <f t="shared" si="11"/>
        <v>#REF!</v>
      </c>
      <c r="V51" s="82"/>
      <c r="Z51" s="13"/>
    </row>
    <row r="52" spans="2:26" ht="32.25" customHeight="1">
      <c r="B52" s="421"/>
      <c r="C52" s="113" t="s">
        <v>23</v>
      </c>
      <c r="D52" s="86"/>
      <c r="E52" s="115" t="s">
        <v>20</v>
      </c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7"/>
      <c r="S52" s="187"/>
      <c r="T52" s="187"/>
      <c r="U52" s="112">
        <f t="shared" si="11"/>
        <v>0</v>
      </c>
      <c r="V52" s="82"/>
      <c r="Z52" s="13"/>
    </row>
    <row r="53" spans="2:26" ht="32.25" customHeight="1">
      <c r="B53" s="421"/>
      <c r="C53" s="119" t="s">
        <v>24</v>
      </c>
      <c r="D53" s="87"/>
      <c r="E53" s="115" t="s">
        <v>20</v>
      </c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7"/>
      <c r="S53" s="187"/>
      <c r="T53" s="187"/>
      <c r="U53" s="14">
        <f t="shared" si="11"/>
        <v>0</v>
      </c>
      <c r="V53" s="82"/>
      <c r="X53" s="12"/>
      <c r="Z53" s="13"/>
    </row>
    <row r="54" spans="2:26" ht="32.25" customHeight="1">
      <c r="B54" s="421"/>
      <c r="C54" s="113" t="s">
        <v>25</v>
      </c>
      <c r="D54" s="86"/>
      <c r="E54" s="115" t="s">
        <v>20</v>
      </c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7"/>
      <c r="S54" s="187"/>
      <c r="T54" s="187"/>
      <c r="U54" s="14">
        <f t="shared" si="11"/>
        <v>0</v>
      </c>
      <c r="V54" s="82"/>
      <c r="X54" s="15"/>
      <c r="Z54" s="13"/>
    </row>
    <row r="55" spans="2:26" ht="32.25" customHeight="1">
      <c r="B55" s="421"/>
      <c r="C55" s="113" t="s">
        <v>26</v>
      </c>
      <c r="D55" s="86"/>
      <c r="E55" s="115" t="s">
        <v>20</v>
      </c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7"/>
      <c r="S55" s="187"/>
      <c r="T55" s="187"/>
      <c r="U55" s="112">
        <f t="shared" si="11"/>
        <v>0</v>
      </c>
      <c r="V55" s="82"/>
      <c r="Z55" s="13"/>
    </row>
    <row r="56" spans="2:26" ht="32.25" customHeight="1" thickBot="1">
      <c r="B56" s="422"/>
      <c r="C56" s="120" t="s">
        <v>225</v>
      </c>
      <c r="D56" s="121" t="e">
        <f>#REF!</f>
        <v>#REF!</v>
      </c>
      <c r="E56" s="222" t="e">
        <f>'13-2'!#REF!</f>
        <v>#REF!</v>
      </c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9"/>
      <c r="S56" s="189"/>
      <c r="T56" s="189"/>
      <c r="U56" s="122" t="e">
        <f t="shared" si="11"/>
        <v>#REF!</v>
      </c>
      <c r="V56" s="83"/>
      <c r="Z56" s="13"/>
    </row>
    <row r="57" spans="2:26" ht="32.25" customHeight="1">
      <c r="B57" s="424" t="s">
        <v>105</v>
      </c>
      <c r="C57" s="425"/>
      <c r="D57" s="425"/>
      <c r="E57" s="124" t="s">
        <v>27</v>
      </c>
      <c r="F57" s="123" t="e">
        <f>F38-F43</f>
        <v>#REF!</v>
      </c>
      <c r="G57" s="123" t="e">
        <f t="shared" ref="G57:T57" si="13">G38-G43</f>
        <v>#REF!</v>
      </c>
      <c r="H57" s="123" t="e">
        <f t="shared" si="13"/>
        <v>#REF!</v>
      </c>
      <c r="I57" s="123" t="e">
        <f t="shared" si="13"/>
        <v>#REF!</v>
      </c>
      <c r="J57" s="123" t="e">
        <f t="shared" si="13"/>
        <v>#REF!</v>
      </c>
      <c r="K57" s="123" t="e">
        <f t="shared" si="13"/>
        <v>#REF!</v>
      </c>
      <c r="L57" s="123" t="e">
        <f t="shared" si="13"/>
        <v>#REF!</v>
      </c>
      <c r="M57" s="123" t="e">
        <f t="shared" si="13"/>
        <v>#REF!</v>
      </c>
      <c r="N57" s="123" t="e">
        <f t="shared" si="13"/>
        <v>#REF!</v>
      </c>
      <c r="O57" s="123" t="e">
        <f t="shared" si="13"/>
        <v>#REF!</v>
      </c>
      <c r="P57" s="123" t="e">
        <f t="shared" si="13"/>
        <v>#REF!</v>
      </c>
      <c r="Q57" s="123" t="e">
        <f t="shared" si="13"/>
        <v>#REF!</v>
      </c>
      <c r="R57" s="123" t="e">
        <f t="shared" si="13"/>
        <v>#REF!</v>
      </c>
      <c r="S57" s="123" t="e">
        <f t="shared" si="13"/>
        <v>#REF!</v>
      </c>
      <c r="T57" s="123" t="e">
        <f t="shared" si="13"/>
        <v>#REF!</v>
      </c>
      <c r="U57" s="123" t="e">
        <f t="shared" si="11"/>
        <v>#REF!</v>
      </c>
      <c r="V57" s="107"/>
    </row>
    <row r="58" spans="2:26" ht="32.25" customHeight="1">
      <c r="B58" s="426" t="s">
        <v>28</v>
      </c>
      <c r="C58" s="427"/>
      <c r="D58" s="427"/>
      <c r="E58" s="190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25" t="s">
        <v>27</v>
      </c>
      <c r="V58" s="108"/>
    </row>
    <row r="59" spans="2:26" ht="32.25" customHeight="1"/>
    <row r="60" spans="2:26" ht="32.25" customHeight="1">
      <c r="C60" s="6" t="s">
        <v>29</v>
      </c>
      <c r="D60" s="6"/>
      <c r="F60" s="12"/>
      <c r="G60" s="12"/>
      <c r="H60" s="12"/>
      <c r="I60" s="400"/>
      <c r="J60" s="400"/>
      <c r="K60" s="400"/>
      <c r="L60" s="400"/>
      <c r="M60" s="400"/>
      <c r="N60" s="400"/>
      <c r="O60" s="400"/>
      <c r="P60" s="400"/>
      <c r="Q60" s="12"/>
      <c r="R60" s="12"/>
      <c r="S60" s="12"/>
      <c r="T60" s="12"/>
      <c r="U60" s="12"/>
      <c r="V60" s="17"/>
    </row>
    <row r="61" spans="2:26" ht="32.25" customHeight="1">
      <c r="C61" s="6" t="s">
        <v>30</v>
      </c>
      <c r="D61" s="6"/>
      <c r="I61" s="1"/>
      <c r="J61" s="18"/>
      <c r="K61" s="18"/>
      <c r="L61" s="18"/>
      <c r="M61" s="18"/>
      <c r="N61" s="18"/>
      <c r="O61" s="18"/>
      <c r="P61" s="18"/>
    </row>
    <row r="62" spans="2:26" ht="32.25" customHeight="1">
      <c r="C62" s="19" t="s">
        <v>226</v>
      </c>
      <c r="D62" s="19"/>
      <c r="U62" s="8" t="str">
        <f>'11-1'!L31</f>
        <v>(事業名称　：　西成区役所ＥＳＣＯ事業)</v>
      </c>
    </row>
    <row r="63" spans="2:26" ht="32.25" customHeight="1">
      <c r="C63" s="19" t="s">
        <v>31</v>
      </c>
      <c r="D63" s="19"/>
      <c r="K63" s="249" t="s">
        <v>232</v>
      </c>
      <c r="U63" s="8" t="str">
        <f>'11-1'!L32</f>
        <v>(提案要請番号　○○●● )</v>
      </c>
    </row>
    <row r="64" spans="2:26" ht="31.5" customHeight="1">
      <c r="C64" s="96"/>
      <c r="D64" s="96"/>
      <c r="E64" s="402"/>
      <c r="F64" s="402"/>
      <c r="G64" s="402"/>
      <c r="H64" s="402"/>
      <c r="I64" s="9"/>
      <c r="J64" s="9"/>
      <c r="K64" s="98"/>
      <c r="L64" s="98"/>
      <c r="M64" s="98"/>
      <c r="N64" s="98"/>
      <c r="O64" s="98"/>
      <c r="P64" s="98"/>
    </row>
    <row r="65" spans="3:16" ht="30" customHeight="1">
      <c r="C65" s="96"/>
      <c r="D65" s="96"/>
      <c r="E65" s="97"/>
      <c r="F65" s="99"/>
      <c r="G65" s="97"/>
      <c r="H65" s="97"/>
      <c r="I65" s="9"/>
      <c r="J65" s="9"/>
      <c r="K65" s="96"/>
      <c r="L65" s="100"/>
      <c r="M65" s="99"/>
      <c r="N65" s="100"/>
      <c r="O65" s="99"/>
      <c r="P65" s="101"/>
    </row>
    <row r="66" spans="3:16" ht="30" customHeight="1">
      <c r="C66" s="96"/>
      <c r="D66" s="96"/>
      <c r="E66" s="97"/>
      <c r="F66" s="97"/>
      <c r="G66" s="97"/>
      <c r="H66" s="101"/>
      <c r="I66" s="9"/>
      <c r="J66" s="9"/>
      <c r="K66" s="9"/>
      <c r="L66" s="9"/>
      <c r="M66" s="9"/>
      <c r="N66" s="9"/>
      <c r="O66" s="9"/>
      <c r="P66" s="9"/>
    </row>
    <row r="67" spans="3:16" ht="30" customHeight="1">
      <c r="C67" s="96"/>
      <c r="D67" s="96"/>
      <c r="E67" s="97"/>
      <c r="F67" s="97"/>
      <c r="G67" s="97"/>
      <c r="H67" s="101"/>
      <c r="I67" s="9"/>
      <c r="J67" s="9"/>
      <c r="K67" s="9"/>
      <c r="L67" s="9"/>
      <c r="M67" s="9"/>
      <c r="N67" s="9"/>
      <c r="O67" s="9"/>
      <c r="P67" s="9"/>
    </row>
    <row r="68" spans="3:16" ht="30" customHeight="1">
      <c r="C68" s="96"/>
      <c r="D68" s="96"/>
      <c r="E68" s="97"/>
      <c r="F68" s="99"/>
      <c r="G68" s="97"/>
      <c r="H68" s="97"/>
      <c r="I68" s="9"/>
      <c r="J68" s="9"/>
      <c r="K68" s="9"/>
      <c r="L68" s="9"/>
      <c r="M68" s="9"/>
      <c r="N68" s="9"/>
      <c r="O68" s="9"/>
      <c r="P68" s="9"/>
    </row>
    <row r="69" spans="3:16" ht="30" customHeight="1">
      <c r="C69" s="96"/>
      <c r="D69" s="96"/>
      <c r="E69" s="97"/>
      <c r="F69" s="97"/>
      <c r="G69" s="97"/>
      <c r="H69" s="101"/>
      <c r="I69" s="9"/>
      <c r="J69" s="9"/>
      <c r="K69" s="9"/>
      <c r="L69" s="9"/>
      <c r="M69" s="9"/>
      <c r="N69" s="9"/>
      <c r="O69" s="9"/>
      <c r="P69" s="9"/>
    </row>
    <row r="70" spans="3:16" ht="30" customHeight="1"/>
    <row r="71" spans="3:16" ht="30" customHeight="1"/>
    <row r="72" spans="3:16" ht="30" customHeight="1"/>
    <row r="73" spans="3:16" ht="30" customHeight="1"/>
    <row r="74" spans="3:16" ht="30" customHeight="1"/>
    <row r="75" spans="3:16" ht="30" customHeight="1"/>
    <row r="76" spans="3:16" ht="30" customHeight="1"/>
    <row r="77" spans="3:16" ht="30" customHeight="1"/>
    <row r="78" spans="3:16" ht="30" customHeight="1"/>
    <row r="79" spans="3:16" ht="30" customHeight="1"/>
    <row r="80" spans="3:16" ht="30" customHeight="1"/>
    <row r="81" ht="30" customHeight="1"/>
    <row r="82" ht="30" customHeight="1"/>
    <row r="83" ht="30" customHeight="1"/>
  </sheetData>
  <sheetProtection selectLockedCells="1"/>
  <mergeCells count="22">
    <mergeCell ref="B43:B56"/>
    <mergeCell ref="C43:D43"/>
    <mergeCell ref="B57:D57"/>
    <mergeCell ref="B58:D58"/>
    <mergeCell ref="B27:D27"/>
    <mergeCell ref="B37:D37"/>
    <mergeCell ref="B38:B41"/>
    <mergeCell ref="C38:D38"/>
    <mergeCell ref="C28:J28"/>
    <mergeCell ref="B6:B9"/>
    <mergeCell ref="B11:B26"/>
    <mergeCell ref="C6:D6"/>
    <mergeCell ref="B5:D5"/>
    <mergeCell ref="C11:D11"/>
    <mergeCell ref="C19:D19"/>
    <mergeCell ref="C12:D12"/>
    <mergeCell ref="C24:D24"/>
    <mergeCell ref="I60:P60"/>
    <mergeCell ref="I33:N34"/>
    <mergeCell ref="I1:N2"/>
    <mergeCell ref="I29:P29"/>
    <mergeCell ref="E64:H64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rowBreaks count="2" manualBreakCount="2">
    <brk id="32" max="20" man="1"/>
    <brk id="63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52"/>
  <sheetViews>
    <sheetView view="pageBreakPreview" topLeftCell="A4" zoomScale="85" zoomScaleNormal="100" zoomScaleSheetLayoutView="85" workbookViewId="0">
      <selection activeCell="E63" sqref="E63"/>
    </sheetView>
  </sheetViews>
  <sheetFormatPr defaultColWidth="9" defaultRowHeight="13.2"/>
  <cols>
    <col min="1" max="4" width="20.6640625" style="26" customWidth="1"/>
    <col min="5" max="16384" width="9" style="26"/>
  </cols>
  <sheetData>
    <row r="1" spans="1:4">
      <c r="A1" s="16" t="s">
        <v>268</v>
      </c>
    </row>
    <row r="2" spans="1:4" ht="13.5" customHeight="1">
      <c r="B2" s="447" t="s">
        <v>53</v>
      </c>
      <c r="C2" s="447"/>
      <c r="D2" s="29"/>
    </row>
    <row r="3" spans="1:4" ht="12.75" customHeight="1">
      <c r="A3" s="29"/>
      <c r="B3" s="447"/>
      <c r="C3" s="447"/>
      <c r="D3" s="29"/>
    </row>
    <row r="4" spans="1:4" ht="13.5" customHeight="1">
      <c r="A4" s="29"/>
      <c r="B4" s="29"/>
      <c r="C4" s="29"/>
      <c r="D4" s="29"/>
    </row>
    <row r="5" spans="1:4">
      <c r="A5" s="27"/>
      <c r="B5" s="27"/>
      <c r="C5" s="27"/>
      <c r="D5" s="27"/>
    </row>
    <row r="7" spans="1:4">
      <c r="A7" s="27"/>
    </row>
    <row r="8" spans="1:4">
      <c r="A8" s="26" t="s">
        <v>269</v>
      </c>
    </row>
    <row r="9" spans="1:4">
      <c r="D9" s="253" t="s">
        <v>286</v>
      </c>
    </row>
    <row r="10" spans="1:4" ht="24" customHeight="1">
      <c r="A10" s="445" t="s">
        <v>54</v>
      </c>
      <c r="B10" s="458" t="s">
        <v>115</v>
      </c>
      <c r="C10" s="445" t="s">
        <v>55</v>
      </c>
      <c r="D10" s="445"/>
    </row>
    <row r="11" spans="1:4" ht="29.25" customHeight="1" thickBot="1">
      <c r="A11" s="446"/>
      <c r="B11" s="459"/>
      <c r="C11" s="446"/>
      <c r="D11" s="446"/>
    </row>
    <row r="12" spans="1:4" ht="29.25" customHeight="1" thickTop="1">
      <c r="A12" s="30" t="s">
        <v>56</v>
      </c>
      <c r="B12" s="203"/>
      <c r="C12" s="456"/>
      <c r="D12" s="457"/>
    </row>
    <row r="13" spans="1:4" ht="29.25" customHeight="1">
      <c r="A13" s="28" t="s">
        <v>57</v>
      </c>
      <c r="B13" s="204"/>
      <c r="C13" s="454"/>
      <c r="D13" s="455"/>
    </row>
    <row r="14" spans="1:4" ht="29.25" customHeight="1">
      <c r="A14" s="28" t="s">
        <v>58</v>
      </c>
      <c r="B14" s="204"/>
      <c r="C14" s="454"/>
      <c r="D14" s="455"/>
    </row>
    <row r="15" spans="1:4" ht="29.25" customHeight="1">
      <c r="A15" s="28" t="s">
        <v>59</v>
      </c>
      <c r="B15" s="204"/>
      <c r="C15" s="454"/>
      <c r="D15" s="455"/>
    </row>
    <row r="16" spans="1:4" ht="29.25" customHeight="1">
      <c r="A16" s="28" t="s">
        <v>60</v>
      </c>
      <c r="B16" s="201">
        <f>'14-2'!D26</f>
        <v>0</v>
      </c>
      <c r="C16" s="452" t="s">
        <v>219</v>
      </c>
      <c r="D16" s="453"/>
    </row>
    <row r="17" spans="1:4" ht="29.25" customHeight="1" thickBot="1">
      <c r="A17" s="31" t="s">
        <v>222</v>
      </c>
      <c r="B17" s="205"/>
      <c r="C17" s="450"/>
      <c r="D17" s="451"/>
    </row>
    <row r="18" spans="1:4" ht="29.25" customHeight="1">
      <c r="A18" s="32" t="s">
        <v>61</v>
      </c>
      <c r="B18" s="202">
        <f>SUM(B12:B17)</f>
        <v>0</v>
      </c>
      <c r="C18" s="448"/>
      <c r="D18" s="449"/>
    </row>
    <row r="20" spans="1:4" ht="0.6" customHeight="1"/>
    <row r="21" spans="1:4" ht="0.6" customHeight="1"/>
    <row r="22" spans="1:4" ht="0.6" customHeight="1"/>
    <row r="23" spans="1:4">
      <c r="A23" s="26" t="s">
        <v>274</v>
      </c>
    </row>
    <row r="24" spans="1:4" ht="13.8" thickBot="1"/>
    <row r="25" spans="1:4">
      <c r="A25" s="436"/>
      <c r="B25" s="437"/>
      <c r="C25" s="437"/>
      <c r="D25" s="438"/>
    </row>
    <row r="26" spans="1:4">
      <c r="A26" s="439"/>
      <c r="B26" s="440"/>
      <c r="C26" s="440"/>
      <c r="D26" s="441"/>
    </row>
    <row r="27" spans="1:4">
      <c r="A27" s="439"/>
      <c r="B27" s="440"/>
      <c r="C27" s="440"/>
      <c r="D27" s="441"/>
    </row>
    <row r="28" spans="1:4">
      <c r="A28" s="439"/>
      <c r="B28" s="440"/>
      <c r="C28" s="440"/>
      <c r="D28" s="441"/>
    </row>
    <row r="29" spans="1:4">
      <c r="A29" s="439"/>
      <c r="B29" s="440"/>
      <c r="C29" s="440"/>
      <c r="D29" s="441"/>
    </row>
    <row r="30" spans="1:4">
      <c r="A30" s="439"/>
      <c r="B30" s="440"/>
      <c r="C30" s="440"/>
      <c r="D30" s="441"/>
    </row>
    <row r="31" spans="1:4">
      <c r="A31" s="439"/>
      <c r="B31" s="440"/>
      <c r="C31" s="440"/>
      <c r="D31" s="441"/>
    </row>
    <row r="32" spans="1:4">
      <c r="A32" s="439"/>
      <c r="B32" s="440"/>
      <c r="C32" s="440"/>
      <c r="D32" s="441"/>
    </row>
    <row r="33" spans="1:4">
      <c r="A33" s="439"/>
      <c r="B33" s="440"/>
      <c r="C33" s="440"/>
      <c r="D33" s="441"/>
    </row>
    <row r="34" spans="1:4">
      <c r="A34" s="439"/>
      <c r="B34" s="440"/>
      <c r="C34" s="440"/>
      <c r="D34" s="441"/>
    </row>
    <row r="35" spans="1:4">
      <c r="A35" s="439"/>
      <c r="B35" s="440"/>
      <c r="C35" s="440"/>
      <c r="D35" s="441"/>
    </row>
    <row r="36" spans="1:4">
      <c r="A36" s="439"/>
      <c r="B36" s="440"/>
      <c r="C36" s="440"/>
      <c r="D36" s="441"/>
    </row>
    <row r="37" spans="1:4">
      <c r="A37" s="439"/>
      <c r="B37" s="440"/>
      <c r="C37" s="440"/>
      <c r="D37" s="441"/>
    </row>
    <row r="38" spans="1:4">
      <c r="A38" s="439"/>
      <c r="B38" s="440"/>
      <c r="C38" s="440"/>
      <c r="D38" s="441"/>
    </row>
    <row r="39" spans="1:4">
      <c r="A39" s="439"/>
      <c r="B39" s="440"/>
      <c r="C39" s="440"/>
      <c r="D39" s="441"/>
    </row>
    <row r="40" spans="1:4">
      <c r="A40" s="439"/>
      <c r="B40" s="440"/>
      <c r="C40" s="440"/>
      <c r="D40" s="441"/>
    </row>
    <row r="41" spans="1:4">
      <c r="A41" s="439"/>
      <c r="B41" s="440"/>
      <c r="C41" s="440"/>
      <c r="D41" s="441"/>
    </row>
    <row r="42" spans="1:4">
      <c r="A42" s="439"/>
      <c r="B42" s="440"/>
      <c r="C42" s="440"/>
      <c r="D42" s="441"/>
    </row>
    <row r="43" spans="1:4">
      <c r="A43" s="439"/>
      <c r="B43" s="440"/>
      <c r="C43" s="440"/>
      <c r="D43" s="441"/>
    </row>
    <row r="44" spans="1:4" ht="13.5" customHeight="1">
      <c r="A44" s="439"/>
      <c r="B44" s="440"/>
      <c r="C44" s="440"/>
      <c r="D44" s="441"/>
    </row>
    <row r="45" spans="1:4">
      <c r="A45" s="439"/>
      <c r="B45" s="440"/>
      <c r="C45" s="440"/>
      <c r="D45" s="441"/>
    </row>
    <row r="46" spans="1:4">
      <c r="A46" s="439"/>
      <c r="B46" s="440"/>
      <c r="C46" s="440"/>
      <c r="D46" s="441"/>
    </row>
    <row r="47" spans="1:4">
      <c r="A47" s="439"/>
      <c r="B47" s="440"/>
      <c r="C47" s="440"/>
      <c r="D47" s="441"/>
    </row>
    <row r="48" spans="1:4">
      <c r="A48" s="439"/>
      <c r="B48" s="440"/>
      <c r="C48" s="440"/>
      <c r="D48" s="441"/>
    </row>
    <row r="49" spans="1:4" ht="13.8" thickBot="1">
      <c r="A49" s="442"/>
      <c r="B49" s="443"/>
      <c r="C49" s="443"/>
      <c r="D49" s="444"/>
    </row>
    <row r="50" spans="1:4" ht="7.2" customHeight="1"/>
    <row r="51" spans="1:4">
      <c r="D51" s="155" t="str">
        <f>'11-1'!L31</f>
        <v>(事業名称　：　西成区役所ＥＳＣＯ事業)</v>
      </c>
    </row>
    <row r="52" spans="1:4">
      <c r="B52" s="155" t="s">
        <v>319</v>
      </c>
      <c r="D52" s="155" t="str">
        <f>'11-1'!L32</f>
        <v>(提案要請番号　○○●● )</v>
      </c>
    </row>
  </sheetData>
  <sheetProtection selectLockedCells="1"/>
  <mergeCells count="12">
    <mergeCell ref="A25:D49"/>
    <mergeCell ref="A10:A11"/>
    <mergeCell ref="C10:D11"/>
    <mergeCell ref="B2:C3"/>
    <mergeCell ref="C18:D18"/>
    <mergeCell ref="C17:D17"/>
    <mergeCell ref="C16:D16"/>
    <mergeCell ref="C15:D15"/>
    <mergeCell ref="C13:D13"/>
    <mergeCell ref="C14:D14"/>
    <mergeCell ref="C12:D12"/>
    <mergeCell ref="B10:B11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50"/>
  <sheetViews>
    <sheetView view="pageBreakPreview" zoomScale="85" zoomScaleNormal="100" zoomScaleSheetLayoutView="85" workbookViewId="0">
      <selection activeCell="F1" sqref="F1"/>
    </sheetView>
  </sheetViews>
  <sheetFormatPr defaultRowHeight="13.2"/>
  <cols>
    <col min="1" max="2" width="12.6640625" customWidth="1"/>
    <col min="3" max="3" width="24.21875" customWidth="1"/>
    <col min="4" max="5" width="12.6640625" customWidth="1"/>
    <col min="6" max="6" width="4.6640625" customWidth="1"/>
  </cols>
  <sheetData>
    <row r="1" spans="1:5">
      <c r="A1" t="s">
        <v>119</v>
      </c>
      <c r="C1" s="487" t="s">
        <v>120</v>
      </c>
    </row>
    <row r="2" spans="1:5">
      <c r="C2" s="487"/>
    </row>
    <row r="3" spans="1:5">
      <c r="C3" s="487"/>
    </row>
    <row r="5" spans="1:5">
      <c r="A5" t="s">
        <v>121</v>
      </c>
    </row>
    <row r="6" spans="1:5" ht="24.9" customHeight="1">
      <c r="A6" s="34"/>
      <c r="B6" s="34"/>
      <c r="C6" s="34"/>
      <c r="D6" s="34"/>
      <c r="E6" s="34"/>
    </row>
    <row r="7" spans="1:5" ht="24.9" customHeight="1" thickBot="1">
      <c r="A7" s="131" t="s">
        <v>228</v>
      </c>
      <c r="B7" s="132"/>
      <c r="C7" s="132"/>
      <c r="D7" s="34"/>
      <c r="E7" s="34"/>
    </row>
    <row r="8" spans="1:5" ht="24.9" customHeight="1">
      <c r="A8" s="478"/>
      <c r="B8" s="479"/>
      <c r="C8" s="479"/>
      <c r="D8" s="479"/>
      <c r="E8" s="480"/>
    </row>
    <row r="9" spans="1:5" ht="24.9" customHeight="1">
      <c r="A9" s="481"/>
      <c r="B9" s="482"/>
      <c r="C9" s="482"/>
      <c r="D9" s="482"/>
      <c r="E9" s="483"/>
    </row>
    <row r="10" spans="1:5" ht="24.9" customHeight="1">
      <c r="A10" s="481"/>
      <c r="B10" s="482"/>
      <c r="C10" s="482"/>
      <c r="D10" s="482"/>
      <c r="E10" s="483"/>
    </row>
    <row r="11" spans="1:5" ht="24.9" customHeight="1">
      <c r="A11" s="481"/>
      <c r="B11" s="482"/>
      <c r="C11" s="482"/>
      <c r="D11" s="482"/>
      <c r="E11" s="483"/>
    </row>
    <row r="12" spans="1:5" ht="24.9" customHeight="1">
      <c r="A12" s="481"/>
      <c r="B12" s="482"/>
      <c r="C12" s="482"/>
      <c r="D12" s="482"/>
      <c r="E12" s="483"/>
    </row>
    <row r="13" spans="1:5" ht="24.9" customHeight="1">
      <c r="A13" s="481"/>
      <c r="B13" s="482"/>
      <c r="C13" s="482"/>
      <c r="D13" s="482"/>
      <c r="E13" s="483"/>
    </row>
    <row r="14" spans="1:5" ht="24.9" customHeight="1">
      <c r="A14" s="481"/>
      <c r="B14" s="482"/>
      <c r="C14" s="482"/>
      <c r="D14" s="482"/>
      <c r="E14" s="483"/>
    </row>
    <row r="15" spans="1:5" ht="24.9" customHeight="1">
      <c r="A15" s="481"/>
      <c r="B15" s="482"/>
      <c r="C15" s="482"/>
      <c r="D15" s="482"/>
      <c r="E15" s="483"/>
    </row>
    <row r="16" spans="1:5" ht="24.9" customHeight="1">
      <c r="A16" s="481"/>
      <c r="B16" s="482"/>
      <c r="C16" s="482"/>
      <c r="D16" s="482"/>
      <c r="E16" s="483"/>
    </row>
    <row r="17" spans="1:5" ht="24.9" customHeight="1">
      <c r="A17" s="481"/>
      <c r="B17" s="482"/>
      <c r="C17" s="482"/>
      <c r="D17" s="482"/>
      <c r="E17" s="483"/>
    </row>
    <row r="18" spans="1:5" ht="24.9" customHeight="1">
      <c r="A18" s="481"/>
      <c r="B18" s="482"/>
      <c r="C18" s="482"/>
      <c r="D18" s="482"/>
      <c r="E18" s="483"/>
    </row>
    <row r="19" spans="1:5" ht="24.9" customHeight="1">
      <c r="A19" s="481"/>
      <c r="B19" s="482"/>
      <c r="C19" s="482"/>
      <c r="D19" s="482"/>
      <c r="E19" s="483"/>
    </row>
    <row r="20" spans="1:5" ht="24.9" customHeight="1" thickBot="1">
      <c r="A20" s="484"/>
      <c r="B20" s="485"/>
      <c r="C20" s="485"/>
      <c r="D20" s="485"/>
      <c r="E20" s="486"/>
    </row>
    <row r="21" spans="1:5" ht="24.9" customHeight="1">
      <c r="A21" s="34"/>
      <c r="B21" s="34"/>
      <c r="C21" s="34"/>
      <c r="D21" s="34"/>
      <c r="E21" s="34"/>
    </row>
    <row r="22" spans="1:5" ht="24.9" customHeight="1">
      <c r="A22" s="88"/>
      <c r="B22" s="88"/>
      <c r="C22" s="88"/>
      <c r="D22" s="88"/>
      <c r="E22" s="88"/>
    </row>
    <row r="23" spans="1:5" ht="24.9" customHeight="1" thickBot="1">
      <c r="A23" s="90" t="s">
        <v>122</v>
      </c>
      <c r="B23" s="34"/>
      <c r="C23" s="34"/>
      <c r="D23" s="132"/>
      <c r="E23" s="92" t="s">
        <v>289</v>
      </c>
    </row>
    <row r="24" spans="1:5" ht="24.9" customHeight="1">
      <c r="A24" s="470" t="s">
        <v>54</v>
      </c>
      <c r="B24" s="471"/>
      <c r="C24" s="490" t="s">
        <v>130</v>
      </c>
      <c r="D24" s="474" t="s">
        <v>55</v>
      </c>
      <c r="E24" s="475"/>
    </row>
    <row r="25" spans="1:5" ht="24.9" customHeight="1" thickBot="1">
      <c r="A25" s="472"/>
      <c r="B25" s="473"/>
      <c r="C25" s="491"/>
      <c r="D25" s="476"/>
      <c r="E25" s="477"/>
    </row>
    <row r="26" spans="1:5" ht="24.9" customHeight="1" thickTop="1">
      <c r="A26" s="462"/>
      <c r="B26" s="463"/>
      <c r="C26" s="334"/>
      <c r="D26" s="488"/>
      <c r="E26" s="489"/>
    </row>
    <row r="27" spans="1:5" ht="24.9" customHeight="1">
      <c r="A27" s="464"/>
      <c r="B27" s="465"/>
      <c r="C27" s="254"/>
      <c r="D27" s="460"/>
      <c r="E27" s="461"/>
    </row>
    <row r="28" spans="1:5" ht="24.9" customHeight="1">
      <c r="A28" s="464"/>
      <c r="B28" s="465"/>
      <c r="C28" s="254"/>
      <c r="D28" s="460"/>
      <c r="E28" s="461"/>
    </row>
    <row r="29" spans="1:5" ht="24.9" customHeight="1">
      <c r="A29" s="464"/>
      <c r="B29" s="465"/>
      <c r="C29" s="254"/>
      <c r="D29" s="460"/>
      <c r="E29" s="461"/>
    </row>
    <row r="30" spans="1:5" ht="24.9" customHeight="1" thickBot="1">
      <c r="A30" s="464"/>
      <c r="B30" s="465"/>
      <c r="C30" s="272"/>
      <c r="D30" s="460"/>
      <c r="E30" s="461"/>
    </row>
    <row r="31" spans="1:5" ht="24.9" customHeight="1" thickTop="1" thickBot="1">
      <c r="A31" s="468" t="s">
        <v>61</v>
      </c>
      <c r="B31" s="469"/>
      <c r="C31" s="255">
        <f>SUM(C26:C30)</f>
        <v>0</v>
      </c>
      <c r="D31" s="466"/>
      <c r="E31" s="467"/>
    </row>
    <row r="32" spans="1:5" ht="24.9" customHeight="1">
      <c r="A32" s="91"/>
      <c r="B32" s="91"/>
      <c r="C32" s="91"/>
      <c r="D32" s="91"/>
      <c r="E32" s="91"/>
    </row>
    <row r="33" spans="1:5" ht="24.9" customHeight="1">
      <c r="A33" s="91"/>
      <c r="B33" s="91"/>
      <c r="C33" s="91"/>
      <c r="D33" s="91"/>
      <c r="E33" s="92" t="str">
        <f>'11-1'!L31</f>
        <v>(事業名称　：　西成区役所ＥＳＣＯ事業)</v>
      </c>
    </row>
    <row r="34" spans="1:5" ht="24.9" customHeight="1">
      <c r="A34" s="91"/>
      <c r="B34" s="91"/>
      <c r="C34" s="298" t="s">
        <v>320</v>
      </c>
      <c r="D34" s="91"/>
      <c r="E34" s="92" t="str">
        <f>'11-1'!L32</f>
        <v>(提案要請番号　○○●● )</v>
      </c>
    </row>
    <row r="35" spans="1:5" ht="24.9" customHeight="1">
      <c r="A35" s="91"/>
      <c r="B35" s="91"/>
      <c r="C35" s="91"/>
      <c r="D35" s="91"/>
      <c r="E35" s="91"/>
    </row>
    <row r="36" spans="1:5" ht="24.9" customHeight="1">
      <c r="A36" s="91"/>
      <c r="B36" s="91"/>
      <c r="C36" s="91"/>
      <c r="D36" s="91"/>
      <c r="E36" s="91"/>
    </row>
    <row r="37" spans="1:5" ht="24.9" customHeight="1">
      <c r="A37" s="91"/>
      <c r="B37" s="91"/>
      <c r="C37" s="91"/>
      <c r="D37" s="91"/>
      <c r="E37" s="91"/>
    </row>
    <row r="38" spans="1:5" ht="24.9" customHeight="1">
      <c r="A38" s="91"/>
      <c r="B38" s="91"/>
      <c r="C38" s="91"/>
      <c r="D38" s="91"/>
      <c r="E38" s="91"/>
    </row>
    <row r="39" spans="1:5" ht="24.9" customHeight="1">
      <c r="A39" s="91"/>
      <c r="B39" s="91"/>
      <c r="C39" s="91"/>
      <c r="D39" s="91"/>
      <c r="E39" s="91"/>
    </row>
    <row r="40" spans="1:5" ht="24.9" customHeight="1">
      <c r="A40" s="91"/>
      <c r="B40" s="91"/>
      <c r="C40" s="91"/>
      <c r="D40" s="91"/>
      <c r="E40" s="91"/>
    </row>
    <row r="41" spans="1:5" ht="24.9" customHeight="1">
      <c r="A41" s="91"/>
      <c r="B41" s="91"/>
      <c r="C41" s="91"/>
      <c r="D41" s="91"/>
      <c r="E41" s="91"/>
    </row>
    <row r="42" spans="1:5" ht="24.9" customHeight="1">
      <c r="A42" s="91"/>
      <c r="B42" s="91"/>
      <c r="C42" s="91"/>
      <c r="D42" s="91"/>
      <c r="E42" s="91"/>
    </row>
    <row r="43" spans="1:5" ht="24.9" customHeight="1">
      <c r="A43" s="91"/>
      <c r="B43" s="91"/>
      <c r="C43" s="91"/>
      <c r="D43" s="91"/>
      <c r="E43" s="91"/>
    </row>
    <row r="44" spans="1:5" ht="24.9" customHeight="1">
      <c r="A44" s="91"/>
      <c r="B44" s="91"/>
      <c r="C44" s="91"/>
      <c r="D44" s="91"/>
      <c r="E44" s="91"/>
    </row>
    <row r="45" spans="1:5" ht="24.9" customHeight="1">
      <c r="A45" s="91"/>
      <c r="B45" s="91"/>
      <c r="C45" s="91"/>
      <c r="D45" s="91"/>
      <c r="E45" s="91"/>
    </row>
    <row r="46" spans="1:5" ht="24.9" customHeight="1">
      <c r="A46" s="91"/>
      <c r="B46" s="91"/>
      <c r="C46" s="91"/>
      <c r="D46" s="91"/>
      <c r="E46" s="91"/>
    </row>
    <row r="47" spans="1:5" ht="24.9" customHeight="1">
      <c r="A47" s="91"/>
      <c r="B47" s="91"/>
      <c r="C47" s="91"/>
      <c r="D47" s="91"/>
      <c r="E47" s="91"/>
    </row>
    <row r="48" spans="1:5" ht="24.9" customHeight="1">
      <c r="A48" s="91"/>
      <c r="B48" s="91"/>
      <c r="C48" s="91"/>
      <c r="D48" s="91"/>
      <c r="E48" s="91"/>
    </row>
    <row r="49" spans="1:5" ht="24.9" customHeight="1">
      <c r="A49" s="91"/>
      <c r="B49" s="91"/>
      <c r="C49" s="91"/>
      <c r="D49" s="91"/>
      <c r="E49" s="91"/>
    </row>
    <row r="50" spans="1:5" ht="24.9" customHeight="1">
      <c r="A50" s="91"/>
      <c r="B50" s="91"/>
      <c r="C50" s="91"/>
      <c r="D50" s="91"/>
      <c r="E50" s="91"/>
    </row>
  </sheetData>
  <sheetProtection selectLockedCells="1"/>
  <mergeCells count="17">
    <mergeCell ref="A24:B25"/>
    <mergeCell ref="D24:E25"/>
    <mergeCell ref="A8:E20"/>
    <mergeCell ref="C1:C3"/>
    <mergeCell ref="D26:E26"/>
    <mergeCell ref="C24:C25"/>
    <mergeCell ref="D27:E27"/>
    <mergeCell ref="A26:B26"/>
    <mergeCell ref="A27:B27"/>
    <mergeCell ref="D28:E28"/>
    <mergeCell ref="D31:E31"/>
    <mergeCell ref="A31:B31"/>
    <mergeCell ref="A28:B28"/>
    <mergeCell ref="D29:E29"/>
    <mergeCell ref="D30:E30"/>
    <mergeCell ref="A29:B29"/>
    <mergeCell ref="A30:B30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75"/>
  <sheetViews>
    <sheetView view="pageBreakPreview" topLeftCell="A30" zoomScale="85" zoomScaleNormal="100" zoomScaleSheetLayoutView="85" workbookViewId="0">
      <selection activeCell="G1" sqref="G1"/>
    </sheetView>
  </sheetViews>
  <sheetFormatPr defaultRowHeight="13.2"/>
  <cols>
    <col min="1" max="2" width="12.6640625" customWidth="1"/>
    <col min="3" max="3" width="16.77734375" customWidth="1"/>
    <col min="4" max="4" width="15" customWidth="1"/>
    <col min="5" max="6" width="12.6640625" customWidth="1"/>
    <col min="7" max="7" width="4.6640625" customWidth="1"/>
  </cols>
  <sheetData>
    <row r="1" spans="1:6">
      <c r="A1" t="s">
        <v>123</v>
      </c>
      <c r="C1" s="487" t="s">
        <v>120</v>
      </c>
      <c r="D1" s="487"/>
    </row>
    <row r="2" spans="1:6">
      <c r="C2" s="487"/>
      <c r="D2" s="487"/>
    </row>
    <row r="3" spans="1:6">
      <c r="C3" s="487"/>
      <c r="D3" s="487"/>
    </row>
    <row r="5" spans="1:6">
      <c r="A5" t="s">
        <v>124</v>
      </c>
    </row>
    <row r="6" spans="1:6" ht="24.9" customHeight="1">
      <c r="B6" s="34"/>
      <c r="C6" s="34"/>
      <c r="D6" s="34"/>
      <c r="E6" s="34"/>
      <c r="F6" s="34"/>
    </row>
    <row r="7" spans="1:6" ht="24.9" customHeight="1" thickBot="1">
      <c r="A7" s="535" t="s">
        <v>275</v>
      </c>
      <c r="B7" s="535"/>
      <c r="C7" s="535"/>
      <c r="D7" s="535"/>
      <c r="E7" s="535"/>
      <c r="F7" s="535"/>
    </row>
    <row r="8" spans="1:6" ht="24.9" customHeight="1" thickBot="1">
      <c r="A8" s="529" t="s">
        <v>125</v>
      </c>
      <c r="B8" s="530"/>
      <c r="C8" s="530"/>
      <c r="D8" s="530" t="s">
        <v>326</v>
      </c>
      <c r="E8" s="530"/>
      <c r="F8" s="531"/>
    </row>
    <row r="9" spans="1:6" ht="24.9" customHeight="1" thickTop="1">
      <c r="A9" s="532"/>
      <c r="B9" s="533"/>
      <c r="C9" s="533"/>
      <c r="D9" s="533"/>
      <c r="E9" s="533"/>
      <c r="F9" s="534"/>
    </row>
    <row r="10" spans="1:6" ht="24.9" customHeight="1">
      <c r="A10" s="492"/>
      <c r="B10" s="493"/>
      <c r="C10" s="493"/>
      <c r="D10" s="493"/>
      <c r="E10" s="493"/>
      <c r="F10" s="494"/>
    </row>
    <row r="11" spans="1:6" ht="24.9" customHeight="1">
      <c r="A11" s="559"/>
      <c r="B11" s="560"/>
      <c r="C11" s="560"/>
      <c r="D11" s="560"/>
      <c r="E11" s="560"/>
      <c r="F11" s="561"/>
    </row>
    <row r="12" spans="1:6" ht="24.9" customHeight="1">
      <c r="A12" s="559"/>
      <c r="B12" s="560"/>
      <c r="C12" s="560"/>
      <c r="D12" s="560"/>
      <c r="E12" s="560"/>
      <c r="F12" s="561"/>
    </row>
    <row r="13" spans="1:6" ht="24.9" customHeight="1">
      <c r="A13" s="492"/>
      <c r="B13" s="493"/>
      <c r="C13" s="493"/>
      <c r="D13" s="493"/>
      <c r="E13" s="493"/>
      <c r="F13" s="494"/>
    </row>
    <row r="14" spans="1:6" ht="24.9" customHeight="1" thickBot="1">
      <c r="A14" s="536"/>
      <c r="B14" s="537"/>
      <c r="C14" s="537"/>
      <c r="D14" s="537"/>
      <c r="E14" s="537"/>
      <c r="F14" s="538"/>
    </row>
    <row r="15" spans="1:6" ht="24.9" customHeight="1">
      <c r="A15" s="34"/>
      <c r="B15" s="34"/>
      <c r="C15" s="34"/>
      <c r="D15" s="34"/>
      <c r="E15" s="34"/>
      <c r="F15" s="34"/>
    </row>
    <row r="16" spans="1:6" ht="24.9" customHeight="1">
      <c r="A16" s="34"/>
      <c r="B16" s="34"/>
      <c r="C16" s="34"/>
      <c r="D16" s="34"/>
      <c r="E16" s="34"/>
      <c r="F16" s="34"/>
    </row>
    <row r="17" spans="1:6" ht="24.9" customHeight="1">
      <c r="A17" s="177"/>
      <c r="B17" s="177"/>
      <c r="C17" s="177"/>
      <c r="D17" s="177"/>
      <c r="E17" s="177"/>
      <c r="F17" s="177"/>
    </row>
    <row r="18" spans="1:6" ht="24.9" customHeight="1" thickBot="1">
      <c r="A18" s="90" t="s">
        <v>220</v>
      </c>
      <c r="B18" s="34"/>
      <c r="C18" s="34"/>
      <c r="D18" s="34"/>
      <c r="E18" s="132"/>
      <c r="F18" s="92" t="s">
        <v>289</v>
      </c>
    </row>
    <row r="19" spans="1:6" ht="24.9" customHeight="1">
      <c r="A19" s="557" t="s">
        <v>126</v>
      </c>
      <c r="B19" s="539" t="s">
        <v>127</v>
      </c>
      <c r="C19" s="539" t="s">
        <v>128</v>
      </c>
      <c r="D19" s="490" t="s">
        <v>130</v>
      </c>
      <c r="E19" s="549" t="s">
        <v>55</v>
      </c>
      <c r="F19" s="550"/>
    </row>
    <row r="20" spans="1:6" ht="24.9" customHeight="1" thickBot="1">
      <c r="A20" s="558"/>
      <c r="B20" s="540"/>
      <c r="C20" s="540"/>
      <c r="D20" s="491"/>
      <c r="E20" s="551"/>
      <c r="F20" s="552"/>
    </row>
    <row r="21" spans="1:6" ht="24.9" customHeight="1" thickTop="1">
      <c r="A21" s="206"/>
      <c r="B21" s="207"/>
      <c r="C21" s="207"/>
      <c r="D21" s="268"/>
      <c r="E21" s="555"/>
      <c r="F21" s="556"/>
    </row>
    <row r="22" spans="1:6" ht="24.9" customHeight="1">
      <c r="A22" s="208"/>
      <c r="B22" s="209"/>
      <c r="C22" s="209"/>
      <c r="D22" s="269"/>
      <c r="E22" s="510"/>
      <c r="F22" s="511"/>
    </row>
    <row r="23" spans="1:6" ht="24.9" customHeight="1">
      <c r="A23" s="208"/>
      <c r="B23" s="209"/>
      <c r="C23" s="209"/>
      <c r="D23" s="269"/>
      <c r="E23" s="510"/>
      <c r="F23" s="511"/>
    </row>
    <row r="24" spans="1:6" ht="24.9" customHeight="1">
      <c r="A24" s="208"/>
      <c r="B24" s="209"/>
      <c r="C24" s="209"/>
      <c r="D24" s="269"/>
      <c r="E24" s="510"/>
      <c r="F24" s="511"/>
    </row>
    <row r="25" spans="1:6" ht="24.9" customHeight="1" thickBot="1">
      <c r="A25" s="210"/>
      <c r="B25" s="211"/>
      <c r="C25" s="211"/>
      <c r="D25" s="270"/>
      <c r="E25" s="506"/>
      <c r="F25" s="507"/>
    </row>
    <row r="26" spans="1:6" ht="24.9" customHeight="1" thickTop="1" thickBot="1">
      <c r="A26" s="504" t="s">
        <v>61</v>
      </c>
      <c r="B26" s="505"/>
      <c r="C26" s="505"/>
      <c r="D26" s="271">
        <f>SUM(D21:D25)</f>
        <v>0</v>
      </c>
      <c r="E26" s="508"/>
      <c r="F26" s="509"/>
    </row>
    <row r="27" spans="1:6" ht="24.9" customHeight="1">
      <c r="A27" s="177"/>
      <c r="B27" s="177"/>
      <c r="C27" s="177"/>
      <c r="D27" s="177"/>
      <c r="E27" s="177"/>
      <c r="F27" s="177"/>
    </row>
    <row r="28" spans="1:6" ht="24.9" customHeight="1">
      <c r="A28" s="216"/>
      <c r="B28" s="216"/>
      <c r="C28" s="216"/>
      <c r="D28" s="216"/>
      <c r="E28" s="216"/>
      <c r="F28" s="92" t="str">
        <f>F56</f>
        <v>(事業名称　：　西成区役所ＥＳＣＯ事業)</v>
      </c>
    </row>
    <row r="29" spans="1:6" ht="24.9" customHeight="1">
      <c r="A29" s="216"/>
      <c r="B29" s="216"/>
      <c r="C29" s="92" t="s">
        <v>321</v>
      </c>
      <c r="D29" s="216"/>
      <c r="E29" s="216"/>
      <c r="F29" s="92" t="str">
        <f>F57</f>
        <v>(提案要請番号　○○●● )</v>
      </c>
    </row>
    <row r="30" spans="1:6" ht="24.9" customHeight="1">
      <c r="A30" s="91"/>
      <c r="B30" s="91"/>
      <c r="C30" s="91"/>
      <c r="D30" s="91"/>
      <c r="E30" s="91"/>
      <c r="F30" s="91"/>
    </row>
    <row r="31" spans="1:6" ht="24.9" customHeight="1">
      <c r="A31" s="177"/>
      <c r="B31" s="177"/>
      <c r="C31" s="177"/>
      <c r="D31" s="177"/>
      <c r="E31" s="177"/>
      <c r="F31" s="177"/>
    </row>
    <row r="32" spans="1:6" ht="24.9" customHeight="1" thickBot="1">
      <c r="A32" s="90" t="s">
        <v>129</v>
      </c>
      <c r="B32" s="34"/>
      <c r="C32" s="34"/>
      <c r="D32" s="34"/>
      <c r="E32" s="132"/>
      <c r="F32" s="92" t="str">
        <f>F18</f>
        <v>（消費税込み　単位：円）</v>
      </c>
    </row>
    <row r="33" spans="1:6" ht="24.9" customHeight="1">
      <c r="A33" s="470" t="s">
        <v>54</v>
      </c>
      <c r="B33" s="471"/>
      <c r="C33" s="490" t="s">
        <v>130</v>
      </c>
      <c r="D33" s="474" t="s">
        <v>131</v>
      </c>
      <c r="E33" s="541"/>
      <c r="F33" s="475"/>
    </row>
    <row r="34" spans="1:6" ht="24.9" customHeight="1" thickBot="1">
      <c r="A34" s="544"/>
      <c r="B34" s="545"/>
      <c r="C34" s="491"/>
      <c r="D34" s="542"/>
      <c r="E34" s="344"/>
      <c r="F34" s="543"/>
    </row>
    <row r="35" spans="1:6" ht="24.9" customHeight="1" thickTop="1">
      <c r="A35" s="553"/>
      <c r="B35" s="554"/>
      <c r="C35" s="212"/>
      <c r="D35" s="546"/>
      <c r="E35" s="547"/>
      <c r="F35" s="548"/>
    </row>
    <row r="36" spans="1:6" ht="24.9" customHeight="1">
      <c r="A36" s="521"/>
      <c r="B36" s="522"/>
      <c r="C36" s="213"/>
      <c r="D36" s="526"/>
      <c r="E36" s="527"/>
      <c r="F36" s="528"/>
    </row>
    <row r="37" spans="1:6" ht="24.9" customHeight="1">
      <c r="A37" s="521"/>
      <c r="B37" s="522"/>
      <c r="C37" s="213"/>
      <c r="D37" s="526"/>
      <c r="E37" s="527"/>
      <c r="F37" s="528"/>
    </row>
    <row r="38" spans="1:6" ht="24.9" customHeight="1">
      <c r="A38" s="521"/>
      <c r="B38" s="522"/>
      <c r="C38" s="213"/>
      <c r="D38" s="523"/>
      <c r="E38" s="524"/>
      <c r="F38" s="525"/>
    </row>
    <row r="39" spans="1:6" ht="24.9" customHeight="1" thickBot="1">
      <c r="A39" s="512"/>
      <c r="B39" s="513"/>
      <c r="C39" s="214"/>
      <c r="D39" s="518"/>
      <c r="E39" s="519"/>
      <c r="F39" s="520"/>
    </row>
    <row r="40" spans="1:6" ht="24.9" customHeight="1" thickTop="1" thickBot="1">
      <c r="A40" s="504" t="s">
        <v>61</v>
      </c>
      <c r="B40" s="514"/>
      <c r="C40" s="200">
        <f>SUM(C34:C39)</f>
        <v>0</v>
      </c>
      <c r="D40" s="515"/>
      <c r="E40" s="516"/>
      <c r="F40" s="517"/>
    </row>
    <row r="41" spans="1:6" ht="24.9" customHeight="1">
      <c r="A41" s="34"/>
      <c r="B41" s="34"/>
      <c r="C41" s="34"/>
      <c r="D41" s="95"/>
      <c r="E41" s="90"/>
      <c r="F41" s="90"/>
    </row>
    <row r="42" spans="1:6" ht="24.9" customHeight="1">
      <c r="A42" s="34"/>
      <c r="B42" s="34"/>
      <c r="C42" s="34"/>
      <c r="D42" s="95"/>
      <c r="E42" s="90"/>
      <c r="F42" s="90"/>
    </row>
    <row r="43" spans="1:6" ht="24.9" customHeight="1" thickBot="1">
      <c r="A43" s="90" t="s">
        <v>292</v>
      </c>
      <c r="B43" s="34"/>
      <c r="C43" s="34"/>
      <c r="D43" s="34"/>
      <c r="E43" s="34"/>
      <c r="F43" s="35"/>
    </row>
    <row r="44" spans="1:6" ht="24.9" customHeight="1">
      <c r="A44" s="495"/>
      <c r="B44" s="496"/>
      <c r="C44" s="496"/>
      <c r="D44" s="496"/>
      <c r="E44" s="496"/>
      <c r="F44" s="497"/>
    </row>
    <row r="45" spans="1:6" ht="24.9" customHeight="1">
      <c r="A45" s="498"/>
      <c r="B45" s="499"/>
      <c r="C45" s="499"/>
      <c r="D45" s="499"/>
      <c r="E45" s="499"/>
      <c r="F45" s="500"/>
    </row>
    <row r="46" spans="1:6" ht="24.9" customHeight="1">
      <c r="A46" s="498"/>
      <c r="B46" s="499"/>
      <c r="C46" s="499"/>
      <c r="D46" s="499"/>
      <c r="E46" s="499"/>
      <c r="F46" s="500"/>
    </row>
    <row r="47" spans="1:6" ht="24.9" customHeight="1">
      <c r="A47" s="498"/>
      <c r="B47" s="499"/>
      <c r="C47" s="499"/>
      <c r="D47" s="499"/>
      <c r="E47" s="499"/>
      <c r="F47" s="500"/>
    </row>
    <row r="48" spans="1:6" ht="24.9" customHeight="1">
      <c r="A48" s="498"/>
      <c r="B48" s="499"/>
      <c r="C48" s="499"/>
      <c r="D48" s="499"/>
      <c r="E48" s="499"/>
      <c r="F48" s="500"/>
    </row>
    <row r="49" spans="1:7" ht="24.9" customHeight="1">
      <c r="A49" s="498"/>
      <c r="B49" s="499"/>
      <c r="C49" s="499"/>
      <c r="D49" s="499"/>
      <c r="E49" s="499"/>
      <c r="F49" s="500"/>
    </row>
    <row r="50" spans="1:7" ht="24.9" customHeight="1">
      <c r="A50" s="498"/>
      <c r="B50" s="499"/>
      <c r="C50" s="499"/>
      <c r="D50" s="499"/>
      <c r="E50" s="499"/>
      <c r="F50" s="500"/>
    </row>
    <row r="51" spans="1:7" ht="24.9" customHeight="1">
      <c r="A51" s="498"/>
      <c r="B51" s="499"/>
      <c r="C51" s="499"/>
      <c r="D51" s="499"/>
      <c r="E51" s="499"/>
      <c r="F51" s="500"/>
    </row>
    <row r="52" spans="1:7" ht="24.9" customHeight="1">
      <c r="A52" s="498"/>
      <c r="B52" s="499"/>
      <c r="C52" s="499"/>
      <c r="D52" s="499"/>
      <c r="E52" s="499"/>
      <c r="F52" s="500"/>
    </row>
    <row r="53" spans="1:7" ht="24.9" customHeight="1">
      <c r="A53" s="498"/>
      <c r="B53" s="499"/>
      <c r="C53" s="499"/>
      <c r="D53" s="499"/>
      <c r="E53" s="499"/>
      <c r="F53" s="500"/>
    </row>
    <row r="54" spans="1:7" ht="24.9" customHeight="1" thickBot="1">
      <c r="A54" s="501"/>
      <c r="B54" s="502"/>
      <c r="C54" s="502"/>
      <c r="D54" s="502"/>
      <c r="E54" s="502"/>
      <c r="F54" s="503"/>
    </row>
    <row r="55" spans="1:7" ht="24.9" customHeight="1">
      <c r="A55" s="34"/>
      <c r="B55" s="34"/>
      <c r="C55" s="34"/>
      <c r="D55" s="34"/>
      <c r="E55" s="34"/>
      <c r="F55" s="34"/>
    </row>
    <row r="56" spans="1:7" ht="24.9" customHeight="1">
      <c r="A56" s="34"/>
      <c r="B56" s="34"/>
      <c r="C56" s="34"/>
      <c r="D56" s="34"/>
      <c r="E56" s="34"/>
      <c r="F56" s="92" t="str">
        <f>'11-1'!L31</f>
        <v>(事業名称　：　西成区役所ＥＳＣＯ事業)</v>
      </c>
      <c r="G56" s="94"/>
    </row>
    <row r="57" spans="1:7" ht="24.9" customHeight="1">
      <c r="A57" s="91"/>
      <c r="B57" s="91"/>
      <c r="C57" s="92" t="s">
        <v>322</v>
      </c>
      <c r="D57" s="91"/>
      <c r="E57" s="91"/>
      <c r="F57" s="92" t="str">
        <f>'11-1'!L32</f>
        <v>(提案要請番号　○○●● )</v>
      </c>
    </row>
    <row r="58" spans="1:7" ht="24.9" customHeight="1">
      <c r="A58" s="91"/>
      <c r="B58" s="91"/>
      <c r="C58" s="91"/>
      <c r="D58" s="91"/>
      <c r="E58" s="91"/>
      <c r="F58" s="91"/>
    </row>
    <row r="59" spans="1:7" ht="24.9" customHeight="1">
      <c r="A59" s="91"/>
      <c r="B59" s="91"/>
      <c r="C59" s="91"/>
      <c r="D59" s="91"/>
      <c r="E59" s="91"/>
      <c r="F59" s="91"/>
    </row>
    <row r="60" spans="1:7" ht="24.9" customHeight="1">
      <c r="A60" s="91"/>
      <c r="B60" s="91"/>
      <c r="C60" s="91"/>
      <c r="D60" s="91"/>
      <c r="E60" s="91"/>
      <c r="F60" s="91"/>
    </row>
    <row r="61" spans="1:7" ht="24.9" customHeight="1">
      <c r="A61" s="91"/>
      <c r="B61" s="91"/>
      <c r="C61" s="91"/>
      <c r="D61" s="91"/>
      <c r="E61" s="91"/>
      <c r="F61" s="91"/>
    </row>
    <row r="62" spans="1:7" ht="24.9" customHeight="1">
      <c r="A62" s="91"/>
      <c r="B62" s="91"/>
      <c r="C62" s="91"/>
      <c r="D62" s="91"/>
      <c r="E62" s="91"/>
      <c r="F62" s="91"/>
    </row>
    <row r="63" spans="1:7" ht="24.9" customHeight="1">
      <c r="A63" s="91"/>
      <c r="B63" s="91"/>
      <c r="C63" s="91"/>
      <c r="D63" s="91"/>
      <c r="E63" s="91"/>
      <c r="F63" s="91"/>
    </row>
    <row r="64" spans="1:7" ht="24.9" customHeight="1">
      <c r="A64" s="91"/>
      <c r="B64" s="91"/>
      <c r="C64" s="91"/>
      <c r="D64" s="91"/>
      <c r="E64" s="91"/>
      <c r="F64" s="91"/>
    </row>
    <row r="65" spans="1:6" ht="24.9" customHeight="1">
      <c r="A65" s="91"/>
      <c r="B65" s="91"/>
      <c r="C65" s="91"/>
      <c r="D65" s="91"/>
      <c r="E65" s="91"/>
      <c r="F65" s="91"/>
    </row>
    <row r="66" spans="1:6" ht="24.9" customHeight="1">
      <c r="A66" s="91"/>
      <c r="B66" s="91"/>
      <c r="C66" s="91"/>
      <c r="D66" s="91"/>
      <c r="E66" s="91"/>
      <c r="F66" s="91"/>
    </row>
    <row r="67" spans="1:6" ht="24.9" customHeight="1">
      <c r="A67" s="91"/>
      <c r="B67" s="91"/>
      <c r="C67" s="91"/>
      <c r="D67" s="91"/>
      <c r="E67" s="91"/>
      <c r="F67" s="91"/>
    </row>
    <row r="68" spans="1:6" ht="24.9" customHeight="1">
      <c r="A68" s="91"/>
      <c r="B68" s="91"/>
      <c r="C68" s="91"/>
      <c r="D68" s="91"/>
      <c r="E68" s="91"/>
      <c r="F68" s="91"/>
    </row>
    <row r="69" spans="1:6" ht="24.9" customHeight="1">
      <c r="A69" s="91"/>
      <c r="B69" s="91"/>
      <c r="C69" s="91"/>
      <c r="D69" s="91"/>
      <c r="E69" s="91"/>
      <c r="F69" s="91"/>
    </row>
    <row r="70" spans="1:6" ht="24.9" customHeight="1">
      <c r="A70" s="91"/>
      <c r="B70" s="91"/>
      <c r="C70" s="91"/>
      <c r="D70" s="91"/>
      <c r="E70" s="91"/>
      <c r="F70" s="91"/>
    </row>
    <row r="71" spans="1:6" ht="24.9" customHeight="1">
      <c r="A71" s="91"/>
      <c r="B71" s="91"/>
      <c r="C71" s="91"/>
      <c r="D71" s="91"/>
      <c r="E71" s="91"/>
      <c r="F71" s="91"/>
    </row>
    <row r="72" spans="1:6" ht="24.9" customHeight="1">
      <c r="A72" s="91"/>
      <c r="B72" s="91"/>
      <c r="C72" s="91"/>
      <c r="D72" s="91"/>
      <c r="E72" s="91"/>
      <c r="F72" s="91"/>
    </row>
    <row r="73" spans="1:6" ht="24.9" customHeight="1">
      <c r="A73" s="91"/>
      <c r="B73" s="91"/>
      <c r="C73" s="91"/>
      <c r="D73" s="91"/>
      <c r="E73" s="91"/>
      <c r="F73" s="91"/>
    </row>
    <row r="74" spans="1:6" ht="24.9" customHeight="1">
      <c r="A74" s="91"/>
      <c r="B74" s="91"/>
      <c r="C74" s="91"/>
      <c r="D74" s="91"/>
      <c r="E74" s="91"/>
      <c r="F74" s="91"/>
    </row>
    <row r="75" spans="1:6" ht="24.9" customHeight="1">
      <c r="A75" s="91"/>
      <c r="B75" s="91"/>
      <c r="C75" s="91"/>
      <c r="D75" s="91"/>
      <c r="E75" s="91"/>
      <c r="F75" s="91"/>
    </row>
  </sheetData>
  <sheetProtection selectLockedCells="1"/>
  <mergeCells count="44">
    <mergeCell ref="A11:C11"/>
    <mergeCell ref="D11:F11"/>
    <mergeCell ref="A12:C12"/>
    <mergeCell ref="D12:F12"/>
    <mergeCell ref="A13:C13"/>
    <mergeCell ref="D13:F13"/>
    <mergeCell ref="A14:C14"/>
    <mergeCell ref="D14:F14"/>
    <mergeCell ref="D36:F36"/>
    <mergeCell ref="C19:C20"/>
    <mergeCell ref="D19:D20"/>
    <mergeCell ref="C33:C34"/>
    <mergeCell ref="A36:B36"/>
    <mergeCell ref="D33:F34"/>
    <mergeCell ref="A33:B34"/>
    <mergeCell ref="D35:F35"/>
    <mergeCell ref="E19:F20"/>
    <mergeCell ref="A35:B35"/>
    <mergeCell ref="E21:F21"/>
    <mergeCell ref="E22:F22"/>
    <mergeCell ref="A19:A20"/>
    <mergeCell ref="B19:B20"/>
    <mergeCell ref="C1:D3"/>
    <mergeCell ref="A8:C8"/>
    <mergeCell ref="D8:F8"/>
    <mergeCell ref="A9:C9"/>
    <mergeCell ref="D9:F9"/>
    <mergeCell ref="A7:F7"/>
    <mergeCell ref="A10:C10"/>
    <mergeCell ref="D10:F10"/>
    <mergeCell ref="A44:F54"/>
    <mergeCell ref="A26:C26"/>
    <mergeCell ref="E25:F25"/>
    <mergeCell ref="E26:F26"/>
    <mergeCell ref="E23:F23"/>
    <mergeCell ref="E24:F24"/>
    <mergeCell ref="A39:B39"/>
    <mergeCell ref="A40:B40"/>
    <mergeCell ref="D40:F40"/>
    <mergeCell ref="D39:F39"/>
    <mergeCell ref="A37:B37"/>
    <mergeCell ref="A38:B38"/>
    <mergeCell ref="D38:F38"/>
    <mergeCell ref="D37:F37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9" max="7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9"/>
  <sheetViews>
    <sheetView view="pageBreakPreview" zoomScale="85" zoomScaleNormal="100" zoomScaleSheetLayoutView="85" workbookViewId="0">
      <selection activeCell="F1" sqref="F1"/>
    </sheetView>
  </sheetViews>
  <sheetFormatPr defaultRowHeight="13.2"/>
  <cols>
    <col min="1" max="2" width="12.6640625" customWidth="1"/>
    <col min="3" max="4" width="20.6640625" customWidth="1"/>
    <col min="5" max="5" width="12.6640625" customWidth="1"/>
    <col min="6" max="6" width="4.6640625" customWidth="1"/>
  </cols>
  <sheetData>
    <row r="1" spans="1:5" ht="13.5" customHeight="1">
      <c r="A1" t="s">
        <v>132</v>
      </c>
      <c r="C1" s="568" t="s">
        <v>282</v>
      </c>
      <c r="D1" s="568"/>
    </row>
    <row r="2" spans="1:5" ht="13.5" customHeight="1">
      <c r="C2" s="568"/>
      <c r="D2" s="568"/>
    </row>
    <row r="3" spans="1:5" ht="13.5" customHeight="1">
      <c r="C3" s="568"/>
      <c r="D3" s="568"/>
    </row>
    <row r="5" spans="1:5">
      <c r="A5" t="s">
        <v>133</v>
      </c>
    </row>
    <row r="6" spans="1:5" ht="24.9" customHeight="1">
      <c r="A6" s="34"/>
      <c r="B6" s="34"/>
      <c r="C6" s="34"/>
      <c r="D6" s="34"/>
      <c r="E6" s="34"/>
    </row>
    <row r="7" spans="1:5" ht="24.9" customHeight="1" thickBot="1">
      <c r="A7" s="535" t="s">
        <v>221</v>
      </c>
      <c r="B7" s="535"/>
      <c r="C7" s="535"/>
      <c r="D7" s="535"/>
      <c r="E7" s="535"/>
    </row>
    <row r="8" spans="1:5" ht="24.9" customHeight="1">
      <c r="A8" s="495"/>
      <c r="B8" s="496"/>
      <c r="C8" s="496"/>
      <c r="D8" s="496"/>
      <c r="E8" s="497"/>
    </row>
    <row r="9" spans="1:5" ht="24.9" customHeight="1">
      <c r="A9" s="498"/>
      <c r="B9" s="499"/>
      <c r="C9" s="499"/>
      <c r="D9" s="499"/>
      <c r="E9" s="500"/>
    </row>
    <row r="10" spans="1:5" ht="24.9" customHeight="1">
      <c r="A10" s="498"/>
      <c r="B10" s="499"/>
      <c r="C10" s="499"/>
      <c r="D10" s="499"/>
      <c r="E10" s="500"/>
    </row>
    <row r="11" spans="1:5" ht="24.9" customHeight="1">
      <c r="A11" s="498"/>
      <c r="B11" s="499"/>
      <c r="C11" s="499"/>
      <c r="D11" s="499"/>
      <c r="E11" s="500"/>
    </row>
    <row r="12" spans="1:5" ht="24.9" customHeight="1">
      <c r="A12" s="498"/>
      <c r="B12" s="499"/>
      <c r="C12" s="499"/>
      <c r="D12" s="499"/>
      <c r="E12" s="500"/>
    </row>
    <row r="13" spans="1:5" ht="24.9" customHeight="1">
      <c r="A13" s="498"/>
      <c r="B13" s="499"/>
      <c r="C13" s="499"/>
      <c r="D13" s="499"/>
      <c r="E13" s="500"/>
    </row>
    <row r="14" spans="1:5" ht="24.9" customHeight="1">
      <c r="A14" s="498"/>
      <c r="B14" s="499"/>
      <c r="C14" s="499"/>
      <c r="D14" s="499"/>
      <c r="E14" s="500"/>
    </row>
    <row r="15" spans="1:5" ht="24.9" customHeight="1">
      <c r="A15" s="498"/>
      <c r="B15" s="499"/>
      <c r="C15" s="499"/>
      <c r="D15" s="499"/>
      <c r="E15" s="500"/>
    </row>
    <row r="16" spans="1:5" ht="24.9" customHeight="1">
      <c r="A16" s="498"/>
      <c r="B16" s="499"/>
      <c r="C16" s="499"/>
      <c r="D16" s="499"/>
      <c r="E16" s="500"/>
    </row>
    <row r="17" spans="1:5" ht="24.9" customHeight="1">
      <c r="A17" s="498"/>
      <c r="B17" s="499"/>
      <c r="C17" s="499"/>
      <c r="D17" s="499"/>
      <c r="E17" s="500"/>
    </row>
    <row r="18" spans="1:5" ht="24.9" customHeight="1">
      <c r="A18" s="498"/>
      <c r="B18" s="499"/>
      <c r="C18" s="499"/>
      <c r="D18" s="499"/>
      <c r="E18" s="500"/>
    </row>
    <row r="19" spans="1:5" ht="24.9" customHeight="1">
      <c r="A19" s="498"/>
      <c r="B19" s="499"/>
      <c r="C19" s="499"/>
      <c r="D19" s="499"/>
      <c r="E19" s="500"/>
    </row>
    <row r="20" spans="1:5" ht="24.9" customHeight="1" thickBot="1">
      <c r="A20" s="501"/>
      <c r="B20" s="502"/>
      <c r="C20" s="502"/>
      <c r="D20" s="502"/>
      <c r="E20" s="503"/>
    </row>
    <row r="21" spans="1:5" ht="24.9" customHeight="1">
      <c r="A21" s="34"/>
      <c r="B21" s="34"/>
      <c r="C21" s="34"/>
      <c r="D21" s="34"/>
      <c r="E21" s="34"/>
    </row>
    <row r="22" spans="1:5" ht="24.9" customHeight="1" thickBot="1">
      <c r="A22" s="90" t="s">
        <v>134</v>
      </c>
      <c r="B22" s="34"/>
      <c r="C22" s="34"/>
      <c r="D22" s="132"/>
      <c r="E22" s="92" t="s">
        <v>289</v>
      </c>
    </row>
    <row r="23" spans="1:5" ht="24.9" customHeight="1">
      <c r="A23" s="470" t="s">
        <v>54</v>
      </c>
      <c r="B23" s="471"/>
      <c r="C23" s="474" t="s">
        <v>130</v>
      </c>
      <c r="D23" s="474" t="s">
        <v>55</v>
      </c>
      <c r="E23" s="475"/>
    </row>
    <row r="24" spans="1:5" ht="24.9" customHeight="1">
      <c r="A24" s="569"/>
      <c r="B24" s="570"/>
      <c r="C24" s="571"/>
      <c r="D24" s="571"/>
      <c r="E24" s="572"/>
    </row>
    <row r="25" spans="1:5" ht="24.9" customHeight="1">
      <c r="A25" s="464"/>
      <c r="B25" s="465"/>
      <c r="C25" s="275"/>
      <c r="D25" s="566"/>
      <c r="E25" s="567"/>
    </row>
    <row r="26" spans="1:5" ht="24.9" customHeight="1">
      <c r="A26" s="464"/>
      <c r="B26" s="465"/>
      <c r="C26" s="275"/>
      <c r="D26" s="566"/>
      <c r="E26" s="567"/>
    </row>
    <row r="27" spans="1:5" ht="24.9" customHeight="1">
      <c r="A27" s="464"/>
      <c r="B27" s="465"/>
      <c r="C27" s="275"/>
      <c r="D27" s="566"/>
      <c r="E27" s="567"/>
    </row>
    <row r="28" spans="1:5" ht="24.9" customHeight="1">
      <c r="A28" s="464"/>
      <c r="B28" s="465"/>
      <c r="C28" s="275"/>
      <c r="D28" s="566"/>
      <c r="E28" s="567"/>
    </row>
    <row r="29" spans="1:5" ht="24.9" customHeight="1" thickBot="1">
      <c r="A29" s="464"/>
      <c r="B29" s="465"/>
      <c r="C29" s="272"/>
      <c r="D29" s="566"/>
      <c r="E29" s="567"/>
    </row>
    <row r="30" spans="1:5" ht="24.9" customHeight="1" thickTop="1">
      <c r="A30" s="562" t="s">
        <v>61</v>
      </c>
      <c r="B30" s="563"/>
      <c r="C30" s="276">
        <f>SUM(C25:C29)</f>
        <v>0</v>
      </c>
      <c r="D30" s="564"/>
      <c r="E30" s="565"/>
    </row>
    <row r="31" spans="1:5" ht="24.9" customHeight="1">
      <c r="A31" s="93"/>
      <c r="B31" s="91"/>
      <c r="C31" s="91"/>
      <c r="D31" s="91"/>
      <c r="E31" s="93"/>
    </row>
    <row r="32" spans="1:5" ht="24.9" customHeight="1">
      <c r="A32" s="91"/>
      <c r="B32" s="91"/>
      <c r="C32" s="91"/>
      <c r="D32" s="91"/>
      <c r="E32" s="92" t="str">
        <f>'11-1'!L31</f>
        <v>(事業名称　：　西成区役所ＥＳＣＯ事業)</v>
      </c>
    </row>
    <row r="33" spans="1:5" ht="24.9" customHeight="1">
      <c r="A33" s="91"/>
      <c r="B33" s="91"/>
      <c r="C33" s="298" t="s">
        <v>323</v>
      </c>
      <c r="D33" s="91"/>
      <c r="E33" s="92" t="str">
        <f>'11-1'!L32</f>
        <v>(提案要請番号　○○●● )</v>
      </c>
    </row>
    <row r="34" spans="1:5" ht="24.9" customHeight="1">
      <c r="A34" s="91"/>
      <c r="B34" s="91"/>
      <c r="C34" s="91"/>
      <c r="D34" s="91"/>
      <c r="E34" s="91"/>
    </row>
    <row r="35" spans="1:5" ht="24.9" customHeight="1">
      <c r="A35" s="91"/>
      <c r="B35" s="91"/>
      <c r="C35" s="91"/>
      <c r="D35" s="91"/>
      <c r="E35" s="91"/>
    </row>
    <row r="36" spans="1:5" ht="24.9" customHeight="1">
      <c r="A36" s="91"/>
      <c r="B36" s="91"/>
      <c r="C36" s="91"/>
      <c r="D36" s="91"/>
      <c r="E36" s="91"/>
    </row>
    <row r="37" spans="1:5" ht="24.9" customHeight="1">
      <c r="A37" s="91"/>
      <c r="B37" s="91"/>
      <c r="C37" s="91"/>
      <c r="D37" s="91"/>
      <c r="E37" s="91"/>
    </row>
    <row r="38" spans="1:5" ht="24.9" customHeight="1">
      <c r="A38" s="91"/>
      <c r="B38" s="91"/>
      <c r="C38" s="91"/>
      <c r="D38" s="91"/>
      <c r="E38" s="91"/>
    </row>
    <row r="39" spans="1:5" ht="24.9" customHeight="1">
      <c r="A39" s="91"/>
      <c r="B39" s="91"/>
      <c r="C39" s="91"/>
      <c r="D39" s="91"/>
      <c r="E39" s="91"/>
    </row>
    <row r="40" spans="1:5" ht="24.9" customHeight="1">
      <c r="A40" s="91"/>
      <c r="B40" s="91"/>
      <c r="C40" s="91"/>
      <c r="D40" s="91"/>
      <c r="E40" s="91"/>
    </row>
    <row r="41" spans="1:5" ht="24.9" customHeight="1">
      <c r="A41" s="91"/>
      <c r="B41" s="91"/>
      <c r="C41" s="91"/>
      <c r="D41" s="91"/>
      <c r="E41" s="91"/>
    </row>
    <row r="42" spans="1:5" ht="24.9" customHeight="1">
      <c r="A42" s="91"/>
      <c r="B42" s="91"/>
      <c r="C42" s="91"/>
      <c r="D42" s="91"/>
      <c r="E42" s="91"/>
    </row>
    <row r="43" spans="1:5" ht="24.9" customHeight="1">
      <c r="A43" s="91"/>
      <c r="B43" s="91"/>
      <c r="C43" s="91"/>
      <c r="D43" s="91"/>
      <c r="E43" s="91"/>
    </row>
    <row r="44" spans="1:5" ht="24.9" customHeight="1">
      <c r="A44" s="91"/>
      <c r="B44" s="91"/>
      <c r="C44" s="91"/>
      <c r="D44" s="91"/>
      <c r="E44" s="91"/>
    </row>
    <row r="45" spans="1:5" ht="24.9" customHeight="1">
      <c r="A45" s="91"/>
      <c r="B45" s="91"/>
      <c r="C45" s="91"/>
      <c r="D45" s="91"/>
      <c r="E45" s="91"/>
    </row>
    <row r="46" spans="1:5" ht="24.9" customHeight="1">
      <c r="A46" s="91"/>
      <c r="B46" s="91"/>
      <c r="C46" s="91"/>
      <c r="D46" s="91"/>
      <c r="E46" s="91"/>
    </row>
    <row r="47" spans="1:5" ht="24.9" customHeight="1">
      <c r="A47" s="91"/>
      <c r="B47" s="91"/>
      <c r="C47" s="91"/>
      <c r="D47" s="91"/>
      <c r="E47" s="91"/>
    </row>
    <row r="48" spans="1:5" ht="24.9" customHeight="1">
      <c r="A48" s="91"/>
      <c r="B48" s="91"/>
      <c r="C48" s="91"/>
      <c r="D48" s="91"/>
      <c r="E48" s="91"/>
    </row>
    <row r="49" spans="1:5" ht="24.9" customHeight="1">
      <c r="A49" s="91"/>
      <c r="B49" s="91"/>
      <c r="C49" s="91"/>
      <c r="D49" s="91"/>
      <c r="E49" s="91"/>
    </row>
  </sheetData>
  <sheetProtection selectLockedCells="1"/>
  <mergeCells count="18">
    <mergeCell ref="C1:D3"/>
    <mergeCell ref="A25:B25"/>
    <mergeCell ref="D25:E25"/>
    <mergeCell ref="A26:B26"/>
    <mergeCell ref="D26:E26"/>
    <mergeCell ref="A8:E20"/>
    <mergeCell ref="A23:B24"/>
    <mergeCell ref="D23:E24"/>
    <mergeCell ref="A7:E7"/>
    <mergeCell ref="C23:C24"/>
    <mergeCell ref="A30:B30"/>
    <mergeCell ref="D30:E30"/>
    <mergeCell ref="A27:B27"/>
    <mergeCell ref="D27:E27"/>
    <mergeCell ref="A28:B28"/>
    <mergeCell ref="D28:E28"/>
    <mergeCell ref="A29:B29"/>
    <mergeCell ref="D29:E29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4"/>
  <sheetViews>
    <sheetView view="pageBreakPreview" topLeftCell="A2" zoomScale="85" zoomScaleNormal="100" zoomScaleSheetLayoutView="85" workbookViewId="0">
      <selection activeCell="M35" sqref="M35"/>
    </sheetView>
  </sheetViews>
  <sheetFormatPr defaultRowHeight="13.2"/>
  <cols>
    <col min="1" max="8" width="12.6640625" customWidth="1"/>
    <col min="9" max="9" width="4.6640625" customWidth="1"/>
  </cols>
  <sheetData>
    <row r="1" spans="1:8">
      <c r="A1" t="s">
        <v>135</v>
      </c>
      <c r="C1" s="487" t="s">
        <v>120</v>
      </c>
      <c r="D1" s="487"/>
      <c r="E1" s="487"/>
      <c r="F1" s="487"/>
    </row>
    <row r="2" spans="1:8">
      <c r="C2" s="487"/>
      <c r="D2" s="487"/>
      <c r="E2" s="487"/>
      <c r="F2" s="487"/>
    </row>
    <row r="3" spans="1:8">
      <c r="C3" s="487"/>
      <c r="D3" s="487"/>
      <c r="E3" s="487"/>
      <c r="F3" s="487"/>
    </row>
    <row r="5" spans="1:8">
      <c r="A5" t="s">
        <v>136</v>
      </c>
    </row>
    <row r="6" spans="1:8" ht="24.9" customHeight="1" thickBot="1">
      <c r="A6" s="90" t="s">
        <v>290</v>
      </c>
      <c r="B6" s="34"/>
      <c r="C6" s="34"/>
      <c r="D6" s="34"/>
      <c r="E6" s="34"/>
      <c r="F6" s="34"/>
      <c r="G6" s="34"/>
      <c r="H6" s="34"/>
    </row>
    <row r="7" spans="1:8" ht="24.9" customHeight="1">
      <c r="A7" s="576"/>
      <c r="B7" s="577"/>
      <c r="C7" s="577"/>
      <c r="D7" s="577"/>
      <c r="E7" s="577"/>
      <c r="F7" s="577"/>
      <c r="G7" s="577"/>
      <c r="H7" s="578"/>
    </row>
    <row r="8" spans="1:8" ht="24.9" customHeight="1">
      <c r="A8" s="579"/>
      <c r="B8" s="580"/>
      <c r="C8" s="580"/>
      <c r="D8" s="580"/>
      <c r="E8" s="580"/>
      <c r="F8" s="580"/>
      <c r="G8" s="580"/>
      <c r="H8" s="581"/>
    </row>
    <row r="9" spans="1:8" ht="24.9" customHeight="1">
      <c r="A9" s="579"/>
      <c r="B9" s="580"/>
      <c r="C9" s="580"/>
      <c r="D9" s="580"/>
      <c r="E9" s="580"/>
      <c r="F9" s="580"/>
      <c r="G9" s="580"/>
      <c r="H9" s="581"/>
    </row>
    <row r="10" spans="1:8" ht="24.9" customHeight="1">
      <c r="A10" s="579"/>
      <c r="B10" s="580"/>
      <c r="C10" s="580"/>
      <c r="D10" s="580"/>
      <c r="E10" s="580"/>
      <c r="F10" s="580"/>
      <c r="G10" s="580"/>
      <c r="H10" s="581"/>
    </row>
    <row r="11" spans="1:8" ht="24.9" customHeight="1">
      <c r="A11" s="579"/>
      <c r="B11" s="580"/>
      <c r="C11" s="580"/>
      <c r="D11" s="580"/>
      <c r="E11" s="580"/>
      <c r="F11" s="580"/>
      <c r="G11" s="580"/>
      <c r="H11" s="581"/>
    </row>
    <row r="12" spans="1:8" ht="24.9" customHeight="1">
      <c r="A12" s="579"/>
      <c r="B12" s="580"/>
      <c r="C12" s="580"/>
      <c r="D12" s="580"/>
      <c r="E12" s="580"/>
      <c r="F12" s="580"/>
      <c r="G12" s="580"/>
      <c r="H12" s="581"/>
    </row>
    <row r="13" spans="1:8" ht="24.9" customHeight="1">
      <c r="A13" s="579"/>
      <c r="B13" s="580"/>
      <c r="C13" s="580"/>
      <c r="D13" s="580"/>
      <c r="E13" s="580"/>
      <c r="F13" s="580"/>
      <c r="G13" s="580"/>
      <c r="H13" s="581"/>
    </row>
    <row r="14" spans="1:8" ht="24.9" customHeight="1">
      <c r="A14" s="579"/>
      <c r="B14" s="580"/>
      <c r="C14" s="580"/>
      <c r="D14" s="580"/>
      <c r="E14" s="580"/>
      <c r="F14" s="580"/>
      <c r="G14" s="580"/>
      <c r="H14" s="581"/>
    </row>
    <row r="15" spans="1:8" ht="24.9" customHeight="1">
      <c r="A15" s="579"/>
      <c r="B15" s="580"/>
      <c r="C15" s="580"/>
      <c r="D15" s="580"/>
      <c r="E15" s="580"/>
      <c r="F15" s="580"/>
      <c r="G15" s="580"/>
      <c r="H15" s="581"/>
    </row>
    <row r="16" spans="1:8" ht="24.9" customHeight="1">
      <c r="A16" s="579"/>
      <c r="B16" s="580"/>
      <c r="C16" s="580"/>
      <c r="D16" s="580"/>
      <c r="E16" s="580"/>
      <c r="F16" s="580"/>
      <c r="G16" s="580"/>
      <c r="H16" s="581"/>
    </row>
    <row r="17" spans="1:8" ht="24.9" customHeight="1">
      <c r="A17" s="579"/>
      <c r="B17" s="580"/>
      <c r="C17" s="580"/>
      <c r="D17" s="580"/>
      <c r="E17" s="580"/>
      <c r="F17" s="580"/>
      <c r="G17" s="580"/>
      <c r="H17" s="581"/>
    </row>
    <row r="18" spans="1:8" ht="24.9" customHeight="1" thickBot="1">
      <c r="A18" s="582"/>
      <c r="B18" s="583"/>
      <c r="C18" s="583"/>
      <c r="D18" s="583"/>
      <c r="E18" s="583"/>
      <c r="F18" s="583"/>
      <c r="G18" s="583"/>
      <c r="H18" s="584"/>
    </row>
    <row r="19" spans="1:8" ht="24.9" customHeight="1">
      <c r="A19" s="34"/>
      <c r="B19" s="34"/>
      <c r="C19" s="34"/>
      <c r="D19" s="34"/>
      <c r="E19" s="34"/>
      <c r="F19" s="34"/>
      <c r="G19" s="34"/>
      <c r="H19" s="34"/>
    </row>
    <row r="20" spans="1:8" ht="24.9" customHeight="1">
      <c r="A20" s="34"/>
      <c r="B20" s="34"/>
      <c r="C20" s="34"/>
      <c r="D20" s="34"/>
      <c r="E20" s="34"/>
      <c r="F20" s="34"/>
      <c r="G20" s="34"/>
      <c r="H20" s="34"/>
    </row>
    <row r="21" spans="1:8" ht="24.9" customHeight="1" thickBot="1">
      <c r="A21" s="90" t="s">
        <v>291</v>
      </c>
      <c r="B21" s="34"/>
      <c r="C21" s="34"/>
      <c r="D21" s="34"/>
      <c r="E21" s="34"/>
      <c r="F21" s="34"/>
      <c r="G21" s="34"/>
      <c r="H21" s="92"/>
    </row>
    <row r="22" spans="1:8" ht="24.9" customHeight="1">
      <c r="A22" s="470"/>
      <c r="B22" s="541"/>
      <c r="C22" s="541"/>
      <c r="D22" s="541"/>
      <c r="E22" s="541"/>
      <c r="F22" s="541"/>
      <c r="G22" s="541"/>
      <c r="H22" s="475"/>
    </row>
    <row r="23" spans="1:8" ht="24.9" customHeight="1">
      <c r="A23" s="544"/>
      <c r="B23" s="344"/>
      <c r="C23" s="344"/>
      <c r="D23" s="344"/>
      <c r="E23" s="344"/>
      <c r="F23" s="344"/>
      <c r="G23" s="344"/>
      <c r="H23" s="543"/>
    </row>
    <row r="24" spans="1:8" ht="24.9" customHeight="1">
      <c r="A24" s="544"/>
      <c r="B24" s="344"/>
      <c r="C24" s="344"/>
      <c r="D24" s="344"/>
      <c r="E24" s="344"/>
      <c r="F24" s="344"/>
      <c r="G24" s="344"/>
      <c r="H24" s="543"/>
    </row>
    <row r="25" spans="1:8" ht="24.9" customHeight="1">
      <c r="A25" s="544"/>
      <c r="B25" s="344"/>
      <c r="C25" s="344"/>
      <c r="D25" s="344"/>
      <c r="E25" s="344"/>
      <c r="F25" s="344"/>
      <c r="G25" s="344"/>
      <c r="H25" s="543"/>
    </row>
    <row r="26" spans="1:8" ht="24.9" customHeight="1">
      <c r="A26" s="544"/>
      <c r="B26" s="344"/>
      <c r="C26" s="344"/>
      <c r="D26" s="344"/>
      <c r="E26" s="344"/>
      <c r="F26" s="344"/>
      <c r="G26" s="344"/>
      <c r="H26" s="543"/>
    </row>
    <row r="27" spans="1:8" ht="24.9" customHeight="1">
      <c r="A27" s="544"/>
      <c r="B27" s="344"/>
      <c r="C27" s="344"/>
      <c r="D27" s="344"/>
      <c r="E27" s="344"/>
      <c r="F27" s="344"/>
      <c r="G27" s="344"/>
      <c r="H27" s="543"/>
    </row>
    <row r="28" spans="1:8" ht="24.9" customHeight="1">
      <c r="A28" s="544"/>
      <c r="B28" s="344"/>
      <c r="C28" s="344"/>
      <c r="D28" s="344"/>
      <c r="E28" s="344"/>
      <c r="F28" s="344"/>
      <c r="G28" s="344"/>
      <c r="H28" s="543"/>
    </row>
    <row r="29" spans="1:8" ht="24.9" customHeight="1">
      <c r="A29" s="544"/>
      <c r="B29" s="344"/>
      <c r="C29" s="344"/>
      <c r="D29" s="344"/>
      <c r="E29" s="344"/>
      <c r="F29" s="344"/>
      <c r="G29" s="344"/>
      <c r="H29" s="543"/>
    </row>
    <row r="30" spans="1:8" ht="24.9" customHeight="1">
      <c r="A30" s="544"/>
      <c r="B30" s="344"/>
      <c r="C30" s="344"/>
      <c r="D30" s="344"/>
      <c r="E30" s="344"/>
      <c r="F30" s="344"/>
      <c r="G30" s="344"/>
      <c r="H30" s="543"/>
    </row>
    <row r="31" spans="1:8" ht="24.9" customHeight="1">
      <c r="A31" s="544"/>
      <c r="B31" s="344"/>
      <c r="C31" s="344"/>
      <c r="D31" s="344"/>
      <c r="E31" s="344"/>
      <c r="F31" s="344"/>
      <c r="G31" s="344"/>
      <c r="H31" s="543"/>
    </row>
    <row r="32" spans="1:8" ht="24.9" customHeight="1">
      <c r="A32" s="544"/>
      <c r="B32" s="344"/>
      <c r="C32" s="344"/>
      <c r="D32" s="344"/>
      <c r="E32" s="344"/>
      <c r="F32" s="344"/>
      <c r="G32" s="344"/>
      <c r="H32" s="543"/>
    </row>
    <row r="33" spans="1:8" ht="24.9" customHeight="1">
      <c r="A33" s="544"/>
      <c r="B33" s="344"/>
      <c r="C33" s="344"/>
      <c r="D33" s="344"/>
      <c r="E33" s="344"/>
      <c r="F33" s="344"/>
      <c r="G33" s="344"/>
      <c r="H33" s="543"/>
    </row>
    <row r="34" spans="1:8" ht="24.9" customHeight="1">
      <c r="A34" s="544"/>
      <c r="B34" s="344"/>
      <c r="C34" s="344"/>
      <c r="D34" s="344"/>
      <c r="E34" s="344"/>
      <c r="F34" s="344"/>
      <c r="G34" s="344"/>
      <c r="H34" s="543"/>
    </row>
    <row r="35" spans="1:8" ht="24.9" customHeight="1">
      <c r="A35" s="544"/>
      <c r="B35" s="344"/>
      <c r="C35" s="344"/>
      <c r="D35" s="344"/>
      <c r="E35" s="344"/>
      <c r="F35" s="344"/>
      <c r="G35" s="344"/>
      <c r="H35" s="543"/>
    </row>
    <row r="36" spans="1:8" ht="24.9" customHeight="1" thickBot="1">
      <c r="A36" s="573"/>
      <c r="B36" s="574"/>
      <c r="C36" s="574"/>
      <c r="D36" s="574"/>
      <c r="E36" s="574"/>
      <c r="F36" s="574"/>
      <c r="G36" s="574"/>
      <c r="H36" s="575"/>
    </row>
    <row r="37" spans="1:8" ht="10.8" customHeight="1">
      <c r="A37" s="91"/>
      <c r="B37" s="91"/>
      <c r="C37" s="91"/>
      <c r="D37" s="91"/>
      <c r="E37" s="91"/>
      <c r="F37" s="91"/>
      <c r="G37" s="91"/>
      <c r="H37" s="91"/>
    </row>
    <row r="38" spans="1:8" ht="24.9" customHeight="1">
      <c r="A38" s="91"/>
      <c r="B38" s="91"/>
      <c r="C38" s="91"/>
      <c r="D38" s="91"/>
      <c r="E38" s="91"/>
      <c r="F38" s="91"/>
      <c r="G38" s="91"/>
      <c r="H38" s="92" t="str">
        <f>'11-1'!L31</f>
        <v>(事業名称　：　西成区役所ＥＳＣＯ事業)</v>
      </c>
    </row>
    <row r="39" spans="1:8" ht="24.9" customHeight="1">
      <c r="A39" s="91"/>
      <c r="B39" s="91"/>
      <c r="C39" s="91"/>
      <c r="D39" s="247" t="s">
        <v>234</v>
      </c>
      <c r="E39" s="91"/>
      <c r="F39" s="91"/>
      <c r="G39" s="91"/>
      <c r="H39" s="92" t="str">
        <f>'11-1'!L32</f>
        <v>(提案要請番号　○○●● )</v>
      </c>
    </row>
    <row r="40" spans="1:8" ht="24.9" customHeight="1">
      <c r="A40" s="91"/>
      <c r="B40" s="91"/>
      <c r="C40" s="91"/>
      <c r="D40" s="91"/>
      <c r="E40" s="91"/>
      <c r="F40" s="91"/>
      <c r="G40" s="91"/>
      <c r="H40" s="91"/>
    </row>
    <row r="41" spans="1:8" ht="24.9" customHeight="1">
      <c r="A41" s="91"/>
      <c r="B41" s="91"/>
      <c r="C41" s="91"/>
      <c r="D41" s="91"/>
      <c r="E41" s="91"/>
      <c r="F41" s="91"/>
      <c r="G41" s="91"/>
      <c r="H41" s="91"/>
    </row>
    <row r="42" spans="1:8" ht="24.9" customHeight="1">
      <c r="A42" s="91"/>
      <c r="B42" s="91"/>
      <c r="C42" s="91"/>
      <c r="D42" s="91"/>
      <c r="E42" s="91"/>
      <c r="F42" s="91"/>
      <c r="G42" s="91"/>
      <c r="H42" s="91"/>
    </row>
    <row r="43" spans="1:8" ht="24.9" customHeight="1">
      <c r="A43" s="91"/>
      <c r="B43" s="91"/>
      <c r="C43" s="91"/>
      <c r="D43" s="91"/>
      <c r="E43" s="91"/>
      <c r="F43" s="91"/>
      <c r="G43" s="91"/>
      <c r="H43" s="91"/>
    </row>
    <row r="44" spans="1:8" ht="24.9" customHeight="1">
      <c r="A44" s="91"/>
      <c r="B44" s="91"/>
      <c r="C44" s="91"/>
      <c r="D44" s="91"/>
      <c r="E44" s="91"/>
      <c r="F44" s="91"/>
      <c r="G44" s="91"/>
      <c r="H44" s="91"/>
    </row>
  </sheetData>
  <mergeCells count="3">
    <mergeCell ref="A22:H36"/>
    <mergeCell ref="C1:F3"/>
    <mergeCell ref="A7:H18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43"/>
  <sheetViews>
    <sheetView view="pageBreakPreview" topLeftCell="A22" zoomScale="85" zoomScaleNormal="100" zoomScaleSheetLayoutView="85" workbookViewId="0">
      <selection activeCell="B1" sqref="B1"/>
    </sheetView>
  </sheetViews>
  <sheetFormatPr defaultRowHeight="13.2"/>
  <cols>
    <col min="1" max="1" width="94.109375" customWidth="1"/>
  </cols>
  <sheetData>
    <row r="1" spans="1:1">
      <c r="A1" s="141" t="s">
        <v>210</v>
      </c>
    </row>
    <row r="2" spans="1:1" ht="16.2">
      <c r="A2" s="142" t="s">
        <v>296</v>
      </c>
    </row>
    <row r="3" spans="1:1">
      <c r="A3" s="143"/>
    </row>
    <row r="4" spans="1:1" ht="14.4">
      <c r="A4" s="144"/>
    </row>
    <row r="5" spans="1:1" ht="15" thickBot="1">
      <c r="A5" s="144" t="s">
        <v>236</v>
      </c>
    </row>
    <row r="6" spans="1:1" ht="20.100000000000001" customHeight="1" thickTop="1">
      <c r="A6" s="145"/>
    </row>
    <row r="7" spans="1:1" ht="20.100000000000001" customHeight="1">
      <c r="A7" s="146"/>
    </row>
    <row r="8" spans="1:1" ht="20.100000000000001" customHeight="1">
      <c r="A8" s="146"/>
    </row>
    <row r="9" spans="1:1" ht="20.100000000000001" customHeight="1">
      <c r="A9" s="146"/>
    </row>
    <row r="10" spans="1:1" ht="20.100000000000001" customHeight="1">
      <c r="A10" s="146"/>
    </row>
    <row r="11" spans="1:1" ht="20.100000000000001" customHeight="1">
      <c r="A11" s="146"/>
    </row>
    <row r="12" spans="1:1" ht="20.100000000000001" customHeight="1">
      <c r="A12" s="146"/>
    </row>
    <row r="13" spans="1:1" ht="20.100000000000001" customHeight="1">
      <c r="A13" s="146"/>
    </row>
    <row r="14" spans="1:1" ht="20.100000000000001" customHeight="1">
      <c r="A14" s="146"/>
    </row>
    <row r="15" spans="1:1" ht="20.100000000000001" customHeight="1">
      <c r="A15" s="146"/>
    </row>
    <row r="16" spans="1:1" ht="20.100000000000001" customHeight="1">
      <c r="A16" s="146"/>
    </row>
    <row r="17" spans="1:1" ht="20.100000000000001" customHeight="1">
      <c r="A17" s="146"/>
    </row>
    <row r="18" spans="1:1" ht="20.100000000000001" customHeight="1">
      <c r="A18" s="146"/>
    </row>
    <row r="19" spans="1:1" ht="20.100000000000001" customHeight="1">
      <c r="A19" s="146"/>
    </row>
    <row r="20" spans="1:1" ht="20.100000000000001" customHeight="1">
      <c r="A20" s="146"/>
    </row>
    <row r="21" spans="1:1" ht="20.100000000000001" customHeight="1">
      <c r="A21" s="146"/>
    </row>
    <row r="22" spans="1:1" ht="20.100000000000001" customHeight="1">
      <c r="A22" s="146"/>
    </row>
    <row r="23" spans="1:1" ht="20.100000000000001" customHeight="1">
      <c r="A23" s="146"/>
    </row>
    <row r="24" spans="1:1" ht="20.100000000000001" customHeight="1">
      <c r="A24" s="146"/>
    </row>
    <row r="25" spans="1:1" ht="20.100000000000001" customHeight="1">
      <c r="A25" s="146"/>
    </row>
    <row r="26" spans="1:1" ht="20.100000000000001" customHeight="1">
      <c r="A26" s="146"/>
    </row>
    <row r="27" spans="1:1" ht="20.100000000000001" customHeight="1">
      <c r="A27" s="146"/>
    </row>
    <row r="28" spans="1:1" ht="20.100000000000001" customHeight="1">
      <c r="A28" s="146"/>
    </row>
    <row r="29" spans="1:1" ht="20.100000000000001" customHeight="1">
      <c r="A29" s="146"/>
    </row>
    <row r="30" spans="1:1" ht="20.100000000000001" customHeight="1">
      <c r="A30" s="146"/>
    </row>
    <row r="31" spans="1:1" ht="20.100000000000001" customHeight="1">
      <c r="A31" s="146"/>
    </row>
    <row r="32" spans="1:1" ht="20.100000000000001" customHeight="1">
      <c r="A32" s="146"/>
    </row>
    <row r="33" spans="1:1" ht="20.100000000000001" customHeight="1">
      <c r="A33" s="146"/>
    </row>
    <row r="34" spans="1:1" ht="20.100000000000001" customHeight="1">
      <c r="A34" s="146"/>
    </row>
    <row r="35" spans="1:1" ht="20.100000000000001" customHeight="1">
      <c r="A35" s="146"/>
    </row>
    <row r="36" spans="1:1" ht="20.100000000000001" customHeight="1">
      <c r="A36" s="146"/>
    </row>
    <row r="37" spans="1:1" ht="20.100000000000001" customHeight="1">
      <c r="A37" s="146"/>
    </row>
    <row r="38" spans="1:1" ht="20.100000000000001" customHeight="1">
      <c r="A38" s="146"/>
    </row>
    <row r="39" spans="1:1" ht="20.100000000000001" customHeight="1" thickBot="1">
      <c r="A39" s="147"/>
    </row>
    <row r="40" spans="1:1" ht="13.8" thickTop="1">
      <c r="A40" s="250" t="s">
        <v>235</v>
      </c>
    </row>
    <row r="41" spans="1:1">
      <c r="A41" s="154" t="str">
        <f>'11-1'!L31</f>
        <v>(事業名称　：　西成区役所ＥＳＣＯ事業)</v>
      </c>
    </row>
    <row r="42" spans="1:1">
      <c r="A42" s="154" t="str">
        <f>'11-1'!L32</f>
        <v>(提案要請番号　○○●● )</v>
      </c>
    </row>
    <row r="43" spans="1:1">
      <c r="A43" s="154"/>
    </row>
  </sheetData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0"/>
  <sheetViews>
    <sheetView tabSelected="1" view="pageBreakPreview" zoomScaleNormal="100" zoomScaleSheetLayoutView="100" workbookViewId="0">
      <selection activeCell="K49" sqref="K49"/>
    </sheetView>
  </sheetViews>
  <sheetFormatPr defaultRowHeight="13.2"/>
  <cols>
    <col min="1" max="1" width="82" customWidth="1"/>
    <col min="2" max="2" width="9" customWidth="1"/>
  </cols>
  <sheetData>
    <row r="1" spans="1:1" ht="16.2">
      <c r="A1" s="142" t="s">
        <v>212</v>
      </c>
    </row>
    <row r="2" spans="1:1">
      <c r="A2" s="173"/>
    </row>
    <row r="3" spans="1:1" s="176" customFormat="1" ht="39.9" customHeight="1">
      <c r="A3" s="324" t="s">
        <v>215</v>
      </c>
    </row>
    <row r="4" spans="1:1" s="176" customFormat="1" ht="39.9" customHeight="1">
      <c r="A4" s="324" t="s">
        <v>229</v>
      </c>
    </row>
    <row r="5" spans="1:1" s="176" customFormat="1" ht="39.9" customHeight="1">
      <c r="A5" s="324" t="s">
        <v>216</v>
      </c>
    </row>
    <row r="6" spans="1:1">
      <c r="A6" s="91"/>
    </row>
    <row r="7" spans="1:1">
      <c r="A7" s="344"/>
    </row>
    <row r="8" spans="1:1">
      <c r="A8" s="344"/>
    </row>
    <row r="9" spans="1:1">
      <c r="A9" s="344"/>
    </row>
    <row r="10" spans="1:1">
      <c r="A10" s="344"/>
    </row>
    <row r="11" spans="1:1">
      <c r="A11" s="344"/>
    </row>
    <row r="12" spans="1:1">
      <c r="A12" s="344"/>
    </row>
    <row r="13" spans="1:1">
      <c r="A13" s="344"/>
    </row>
    <row r="14" spans="1:1">
      <c r="A14" s="344"/>
    </row>
    <row r="15" spans="1:1">
      <c r="A15" s="344"/>
    </row>
    <row r="16" spans="1:1">
      <c r="A16" s="344"/>
    </row>
    <row r="17" spans="1:1">
      <c r="A17" s="344"/>
    </row>
    <row r="18" spans="1:1">
      <c r="A18" s="344"/>
    </row>
    <row r="19" spans="1:1">
      <c r="A19" s="344"/>
    </row>
    <row r="20" spans="1:1">
      <c r="A20" s="344"/>
    </row>
    <row r="21" spans="1:1">
      <c r="A21" s="344"/>
    </row>
    <row r="22" spans="1:1">
      <c r="A22" s="344"/>
    </row>
    <row r="23" spans="1:1">
      <c r="A23" s="344"/>
    </row>
    <row r="24" spans="1:1">
      <c r="A24" s="344"/>
    </row>
    <row r="25" spans="1:1">
      <c r="A25" s="344"/>
    </row>
    <row r="26" spans="1:1">
      <c r="A26" s="344"/>
    </row>
    <row r="27" spans="1:1">
      <c r="A27" s="344"/>
    </row>
    <row r="28" spans="1:1">
      <c r="A28" s="344"/>
    </row>
    <row r="29" spans="1:1">
      <c r="A29" s="344"/>
    </row>
    <row r="30" spans="1:1">
      <c r="A30" s="344"/>
    </row>
    <row r="31" spans="1:1">
      <c r="A31" s="344"/>
    </row>
    <row r="32" spans="1:1">
      <c r="A32" s="344"/>
    </row>
    <row r="33" spans="1:1">
      <c r="A33" s="344"/>
    </row>
    <row r="34" spans="1:1">
      <c r="A34" s="344"/>
    </row>
    <row r="35" spans="1:1">
      <c r="A35" s="344"/>
    </row>
    <row r="36" spans="1:1">
      <c r="A36" s="344"/>
    </row>
    <row r="37" spans="1:1">
      <c r="A37" s="344"/>
    </row>
    <row r="38" spans="1:1">
      <c r="A38" s="344"/>
    </row>
    <row r="39" spans="1:1">
      <c r="A39" s="344"/>
    </row>
    <row r="40" spans="1:1">
      <c r="A40" s="344"/>
    </row>
    <row r="41" spans="1:1">
      <c r="A41" s="344"/>
    </row>
    <row r="42" spans="1:1">
      <c r="A42" s="344"/>
    </row>
    <row r="43" spans="1:1">
      <c r="A43" s="344"/>
    </row>
    <row r="44" spans="1:1">
      <c r="A44" s="344"/>
    </row>
    <row r="45" spans="1:1">
      <c r="A45" s="344"/>
    </row>
    <row r="46" spans="1:1">
      <c r="A46" s="344"/>
    </row>
    <row r="47" spans="1:1" ht="19.2">
      <c r="A47" s="174" t="s">
        <v>214</v>
      </c>
    </row>
    <row r="49" spans="1:1" ht="19.2">
      <c r="A49" s="175" t="s">
        <v>213</v>
      </c>
    </row>
    <row r="50" spans="1:1" ht="19.2">
      <c r="A50" s="175"/>
    </row>
  </sheetData>
  <mergeCells count="1">
    <mergeCell ref="A7:A46"/>
  </mergeCells>
  <phoneticPr fontId="1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2"/>
  <sheetViews>
    <sheetView showZeros="0" view="pageBreakPreview" topLeftCell="C1" zoomScale="130" zoomScaleNormal="85" zoomScaleSheetLayoutView="130" workbookViewId="0">
      <selection activeCell="P11" sqref="P11"/>
    </sheetView>
  </sheetViews>
  <sheetFormatPr defaultColWidth="9" defaultRowHeight="13.2"/>
  <cols>
    <col min="1" max="1" width="3.88671875" style="66" customWidth="1"/>
    <col min="2" max="2" width="17.6640625" style="66" customWidth="1"/>
    <col min="3" max="3" width="8.21875" style="66" customWidth="1"/>
    <col min="4" max="4" width="13.33203125" style="66" customWidth="1"/>
    <col min="5" max="5" width="7.109375" style="68" customWidth="1"/>
    <col min="6" max="6" width="12.6640625" style="66" customWidth="1"/>
    <col min="7" max="7" width="8.6640625" style="66" customWidth="1"/>
    <col min="8" max="8" width="12.6640625" style="66" customWidth="1"/>
    <col min="9" max="9" width="8.6640625" style="66" customWidth="1"/>
    <col min="10" max="12" width="12.6640625" style="66" customWidth="1"/>
    <col min="13" max="16384" width="9" style="66"/>
  </cols>
  <sheetData>
    <row r="1" spans="1:19" ht="13.8" thickBot="1">
      <c r="O1" s="325" t="s">
        <v>324</v>
      </c>
      <c r="P1" s="328" t="s">
        <v>329</v>
      </c>
      <c r="Q1" s="326"/>
      <c r="R1" s="326"/>
      <c r="S1" s="327"/>
    </row>
    <row r="2" spans="1:19">
      <c r="A2" s="140" t="s">
        <v>204</v>
      </c>
      <c r="J2" s="148" t="s">
        <v>211</v>
      </c>
      <c r="K2" s="180" t="s">
        <v>218</v>
      </c>
      <c r="L2" s="149"/>
    </row>
    <row r="3" spans="1:19" ht="13.8" thickBot="1">
      <c r="O3" s="179" t="s">
        <v>71</v>
      </c>
      <c r="P3" s="345" t="s">
        <v>325</v>
      </c>
      <c r="Q3" s="346"/>
      <c r="R3" s="345" t="s">
        <v>72</v>
      </c>
      <c r="S3" s="346"/>
    </row>
    <row r="4" spans="1:19" ht="13.8" thickTop="1">
      <c r="O4" s="335" t="s">
        <v>327</v>
      </c>
      <c r="P4" s="336">
        <v>8.64</v>
      </c>
      <c r="Q4" s="329" t="s">
        <v>73</v>
      </c>
      <c r="R4" s="338">
        <v>0.41899999999999998</v>
      </c>
      <c r="S4" s="331" t="s">
        <v>74</v>
      </c>
    </row>
    <row r="5" spans="1:19" ht="13.5" customHeight="1">
      <c r="A5" s="347" t="s">
        <v>78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O5" s="67" t="s">
        <v>75</v>
      </c>
      <c r="P5" s="337">
        <v>45</v>
      </c>
      <c r="Q5" s="330" t="s">
        <v>76</v>
      </c>
      <c r="R5" s="339">
        <v>2.09</v>
      </c>
      <c r="S5" s="332" t="s">
        <v>77</v>
      </c>
    </row>
    <row r="6" spans="1:19" ht="13.5" customHeight="1">
      <c r="A6" s="347"/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O6" s="333" t="s">
        <v>307</v>
      </c>
    </row>
    <row r="7" spans="1:19" ht="15" thickBot="1">
      <c r="A7" s="69" t="s">
        <v>237</v>
      </c>
      <c r="B7" s="70"/>
      <c r="C7" s="70"/>
      <c r="D7" s="70"/>
      <c r="E7" s="71"/>
      <c r="F7" s="70"/>
      <c r="G7" s="70"/>
      <c r="H7" s="70"/>
      <c r="I7" s="70"/>
      <c r="J7" s="70"/>
      <c r="K7" s="70"/>
      <c r="L7" s="251" t="s">
        <v>283</v>
      </c>
    </row>
    <row r="8" spans="1:19" ht="14.25" customHeight="1" thickTop="1">
      <c r="A8" s="363" t="s">
        <v>79</v>
      </c>
      <c r="B8" s="364"/>
      <c r="C8" s="367" t="s">
        <v>80</v>
      </c>
      <c r="D8" s="368"/>
      <c r="E8" s="369"/>
      <c r="F8" s="367" t="s">
        <v>81</v>
      </c>
      <c r="G8" s="369"/>
      <c r="H8" s="367" t="s">
        <v>82</v>
      </c>
      <c r="I8" s="369"/>
      <c r="J8" s="374" t="s">
        <v>64</v>
      </c>
      <c r="K8" s="374" t="s">
        <v>83</v>
      </c>
      <c r="L8" s="377" t="s">
        <v>84</v>
      </c>
    </row>
    <row r="9" spans="1:19" ht="22.5" customHeight="1">
      <c r="A9" s="365"/>
      <c r="B9" s="355"/>
      <c r="C9" s="370"/>
      <c r="D9" s="371"/>
      <c r="E9" s="372"/>
      <c r="F9" s="370"/>
      <c r="G9" s="372"/>
      <c r="H9" s="370"/>
      <c r="I9" s="372"/>
      <c r="J9" s="375"/>
      <c r="K9" s="375"/>
      <c r="L9" s="378"/>
    </row>
    <row r="10" spans="1:19" ht="16.5" customHeight="1">
      <c r="A10" s="365"/>
      <c r="B10" s="355"/>
      <c r="C10" s="370"/>
      <c r="D10" s="371"/>
      <c r="E10" s="372"/>
      <c r="F10" s="349"/>
      <c r="G10" s="350"/>
      <c r="H10" s="349"/>
      <c r="I10" s="350"/>
      <c r="J10" s="375"/>
      <c r="K10" s="375"/>
      <c r="L10" s="378"/>
    </row>
    <row r="11" spans="1:19">
      <c r="A11" s="365"/>
      <c r="B11" s="355"/>
      <c r="C11" s="353"/>
      <c r="D11" s="373"/>
      <c r="E11" s="354"/>
      <c r="F11" s="353" t="s">
        <v>85</v>
      </c>
      <c r="G11" s="354"/>
      <c r="H11" s="353" t="s">
        <v>86</v>
      </c>
      <c r="I11" s="354"/>
      <c r="J11" s="376"/>
      <c r="K11" s="376"/>
      <c r="L11" s="379"/>
    </row>
    <row r="12" spans="1:19">
      <c r="A12" s="365"/>
      <c r="B12" s="355"/>
      <c r="C12" s="355" t="s">
        <v>87</v>
      </c>
      <c r="D12" s="357" t="s">
        <v>88</v>
      </c>
      <c r="E12" s="358"/>
      <c r="F12" s="72" t="s">
        <v>89</v>
      </c>
      <c r="G12" s="72" t="s">
        <v>90</v>
      </c>
      <c r="H12" s="72" t="s">
        <v>89</v>
      </c>
      <c r="I12" s="72" t="s">
        <v>90</v>
      </c>
      <c r="J12" s="72" t="s">
        <v>91</v>
      </c>
      <c r="K12" s="72" t="s">
        <v>92</v>
      </c>
      <c r="L12" s="73" t="s">
        <v>93</v>
      </c>
    </row>
    <row r="13" spans="1:19" ht="16.2" thickBot="1">
      <c r="A13" s="366"/>
      <c r="B13" s="356"/>
      <c r="C13" s="356"/>
      <c r="D13" s="359"/>
      <c r="E13" s="360"/>
      <c r="F13" s="74" t="s">
        <v>94</v>
      </c>
      <c r="G13" s="74" t="s">
        <v>95</v>
      </c>
      <c r="H13" s="74" t="s">
        <v>96</v>
      </c>
      <c r="I13" s="74" t="s">
        <v>95</v>
      </c>
      <c r="J13" s="75" t="s">
        <v>97</v>
      </c>
      <c r="K13" s="75" t="s">
        <v>98</v>
      </c>
      <c r="L13" s="76" t="s">
        <v>99</v>
      </c>
    </row>
    <row r="14" spans="1:19" ht="13.8" thickTop="1">
      <c r="A14" s="224"/>
      <c r="B14" s="227"/>
      <c r="C14" s="181"/>
      <c r="D14" s="230"/>
      <c r="E14" s="77" t="str">
        <f t="shared" ref="E14:E23" si="0">IF(C14=$O$4,"kWh/年",IF(C14=$O$5,"㎥/年",""))</f>
        <v/>
      </c>
      <c r="F14" s="234">
        <f t="shared" ref="F14:F23" si="1">ROUND(IF(D14="",0,D14*VLOOKUP(C14,$O$4:$S$6,2,0)),0)</f>
        <v>0</v>
      </c>
      <c r="G14" s="243">
        <f>ROUND(IF(F14=0,0,F14/$F$10*100),2)</f>
        <v>0</v>
      </c>
      <c r="H14" s="234">
        <f t="shared" ref="H14:H23" si="2">IF(D14="",0,D14*VLOOKUP(C14,$O$4:$S$6,4,0))</f>
        <v>0</v>
      </c>
      <c r="I14" s="243">
        <f>ROUND(IF(H14=0,0,H14/$H$10*100),2)</f>
        <v>0</v>
      </c>
      <c r="J14" s="230"/>
      <c r="K14" s="230"/>
      <c r="L14" s="239">
        <f>IF(J14="",0,K14/J14)</f>
        <v>0</v>
      </c>
    </row>
    <row r="15" spans="1:19">
      <c r="A15" s="225"/>
      <c r="B15" s="228"/>
      <c r="C15" s="182"/>
      <c r="D15" s="231"/>
      <c r="E15" s="78" t="str">
        <f t="shared" si="0"/>
        <v/>
      </c>
      <c r="F15" s="235">
        <f t="shared" si="1"/>
        <v>0</v>
      </c>
      <c r="G15" s="244">
        <f t="shared" ref="G15:G23" si="3">ROUND(IF(F15=0,0,F15/$F$10*100),2)</f>
        <v>0</v>
      </c>
      <c r="H15" s="235">
        <f t="shared" si="2"/>
        <v>0</v>
      </c>
      <c r="I15" s="244">
        <f t="shared" ref="I15:I23" si="4">ROUND(IF(H15=0,0,H15/$H$10*100),2)</f>
        <v>0</v>
      </c>
      <c r="J15" s="231"/>
      <c r="K15" s="231"/>
      <c r="L15" s="240">
        <f>IF(J15="",0,K15/J15)</f>
        <v>0</v>
      </c>
    </row>
    <row r="16" spans="1:19">
      <c r="A16" s="225"/>
      <c r="B16" s="228"/>
      <c r="C16" s="182"/>
      <c r="D16" s="231"/>
      <c r="E16" s="78" t="str">
        <f t="shared" si="0"/>
        <v/>
      </c>
      <c r="F16" s="236">
        <f t="shared" si="1"/>
        <v>0</v>
      </c>
      <c r="G16" s="244">
        <f t="shared" si="3"/>
        <v>0</v>
      </c>
      <c r="H16" s="235">
        <f t="shared" si="2"/>
        <v>0</v>
      </c>
      <c r="I16" s="244">
        <f t="shared" si="4"/>
        <v>0</v>
      </c>
      <c r="J16" s="231"/>
      <c r="K16" s="231"/>
      <c r="L16" s="240">
        <f>IF(J16="",0,K16/J16)</f>
        <v>0</v>
      </c>
    </row>
    <row r="17" spans="1:12">
      <c r="A17" s="225"/>
      <c r="B17" s="228"/>
      <c r="C17" s="182"/>
      <c r="D17" s="231"/>
      <c r="E17" s="78" t="str">
        <f t="shared" si="0"/>
        <v/>
      </c>
      <c r="F17" s="235">
        <f t="shared" si="1"/>
        <v>0</v>
      </c>
      <c r="G17" s="244">
        <f t="shared" si="3"/>
        <v>0</v>
      </c>
      <c r="H17" s="235">
        <f t="shared" si="2"/>
        <v>0</v>
      </c>
      <c r="I17" s="244">
        <f t="shared" si="4"/>
        <v>0</v>
      </c>
      <c r="J17" s="231"/>
      <c r="K17" s="231"/>
      <c r="L17" s="240">
        <f t="shared" ref="L17:L23" si="5">IF(J17="",0,K17/J17)</f>
        <v>0</v>
      </c>
    </row>
    <row r="18" spans="1:12">
      <c r="A18" s="225"/>
      <c r="B18" s="228"/>
      <c r="C18" s="182"/>
      <c r="D18" s="231"/>
      <c r="E18" s="78" t="str">
        <f t="shared" si="0"/>
        <v/>
      </c>
      <c r="F18" s="235">
        <f t="shared" si="1"/>
        <v>0</v>
      </c>
      <c r="G18" s="244">
        <f t="shared" si="3"/>
        <v>0</v>
      </c>
      <c r="H18" s="235">
        <f t="shared" si="2"/>
        <v>0</v>
      </c>
      <c r="I18" s="244">
        <f t="shared" si="4"/>
        <v>0</v>
      </c>
      <c r="J18" s="231"/>
      <c r="K18" s="231"/>
      <c r="L18" s="240">
        <f t="shared" si="5"/>
        <v>0</v>
      </c>
    </row>
    <row r="19" spans="1:12">
      <c r="A19" s="225"/>
      <c r="B19" s="228"/>
      <c r="C19" s="182"/>
      <c r="D19" s="231"/>
      <c r="E19" s="78" t="str">
        <f t="shared" si="0"/>
        <v/>
      </c>
      <c r="F19" s="235">
        <f t="shared" si="1"/>
        <v>0</v>
      </c>
      <c r="G19" s="244">
        <f t="shared" si="3"/>
        <v>0</v>
      </c>
      <c r="H19" s="235">
        <f t="shared" si="2"/>
        <v>0</v>
      </c>
      <c r="I19" s="244">
        <f t="shared" si="4"/>
        <v>0</v>
      </c>
      <c r="J19" s="231"/>
      <c r="K19" s="231"/>
      <c r="L19" s="240">
        <f t="shared" si="5"/>
        <v>0</v>
      </c>
    </row>
    <row r="20" spans="1:12">
      <c r="A20" s="225"/>
      <c r="B20" s="228"/>
      <c r="C20" s="182"/>
      <c r="D20" s="231"/>
      <c r="E20" s="78" t="str">
        <f t="shared" si="0"/>
        <v/>
      </c>
      <c r="F20" s="235">
        <f t="shared" si="1"/>
        <v>0</v>
      </c>
      <c r="G20" s="244">
        <f t="shared" si="3"/>
        <v>0</v>
      </c>
      <c r="H20" s="235">
        <f t="shared" si="2"/>
        <v>0</v>
      </c>
      <c r="I20" s="244">
        <f t="shared" si="4"/>
        <v>0</v>
      </c>
      <c r="J20" s="231"/>
      <c r="K20" s="231"/>
      <c r="L20" s="240">
        <f t="shared" si="5"/>
        <v>0</v>
      </c>
    </row>
    <row r="21" spans="1:12">
      <c r="A21" s="225"/>
      <c r="B21" s="228"/>
      <c r="C21" s="182"/>
      <c r="D21" s="231"/>
      <c r="E21" s="78" t="str">
        <f t="shared" si="0"/>
        <v/>
      </c>
      <c r="F21" s="235">
        <f t="shared" si="1"/>
        <v>0</v>
      </c>
      <c r="G21" s="244">
        <f t="shared" si="3"/>
        <v>0</v>
      </c>
      <c r="H21" s="235">
        <f t="shared" si="2"/>
        <v>0</v>
      </c>
      <c r="I21" s="244">
        <f t="shared" si="4"/>
        <v>0</v>
      </c>
      <c r="J21" s="231"/>
      <c r="K21" s="231"/>
      <c r="L21" s="240">
        <f t="shared" si="5"/>
        <v>0</v>
      </c>
    </row>
    <row r="22" spans="1:12">
      <c r="A22" s="225"/>
      <c r="B22" s="228"/>
      <c r="C22" s="182"/>
      <c r="D22" s="231"/>
      <c r="E22" s="78" t="str">
        <f t="shared" si="0"/>
        <v/>
      </c>
      <c r="F22" s="235">
        <f t="shared" si="1"/>
        <v>0</v>
      </c>
      <c r="G22" s="244">
        <f t="shared" si="3"/>
        <v>0</v>
      </c>
      <c r="H22" s="235">
        <f t="shared" si="2"/>
        <v>0</v>
      </c>
      <c r="I22" s="244">
        <f t="shared" si="4"/>
        <v>0</v>
      </c>
      <c r="J22" s="231"/>
      <c r="K22" s="231"/>
      <c r="L22" s="240">
        <f>IF(J22="",0,K22/J22)</f>
        <v>0</v>
      </c>
    </row>
    <row r="23" spans="1:12" ht="13.8" thickBot="1">
      <c r="A23" s="226"/>
      <c r="B23" s="229"/>
      <c r="C23" s="183"/>
      <c r="D23" s="232"/>
      <c r="E23" s="79" t="str">
        <f t="shared" si="0"/>
        <v/>
      </c>
      <c r="F23" s="237">
        <f t="shared" si="1"/>
        <v>0</v>
      </c>
      <c r="G23" s="245">
        <f t="shared" si="3"/>
        <v>0</v>
      </c>
      <c r="H23" s="237">
        <f t="shared" si="2"/>
        <v>0</v>
      </c>
      <c r="I23" s="245">
        <f t="shared" si="4"/>
        <v>0</v>
      </c>
      <c r="J23" s="232"/>
      <c r="K23" s="232"/>
      <c r="L23" s="241">
        <f t="shared" si="5"/>
        <v>0</v>
      </c>
    </row>
    <row r="24" spans="1:12" ht="14.4" thickTop="1" thickBot="1">
      <c r="A24" s="361" t="s">
        <v>100</v>
      </c>
      <c r="B24" s="362"/>
      <c r="C24" s="80" t="s">
        <v>101</v>
      </c>
      <c r="D24" s="233" t="s">
        <v>101</v>
      </c>
      <c r="E24" s="80"/>
      <c r="F24" s="238">
        <f>SUM(F14:F23)</f>
        <v>0</v>
      </c>
      <c r="G24" s="246">
        <f>ROUND(IF(F24=0,0,F24/F10*100),2)</f>
        <v>0</v>
      </c>
      <c r="H24" s="238">
        <f>SUM(H14:H23)</f>
        <v>0</v>
      </c>
      <c r="I24" s="246">
        <f>IF(H24=0,0,H24/H10*100)</f>
        <v>0</v>
      </c>
      <c r="J24" s="238">
        <f>SUM(J14:J23)</f>
        <v>0</v>
      </c>
      <c r="K24" s="238">
        <f>SUM(K14:K23)</f>
        <v>0</v>
      </c>
      <c r="L24" s="242" t="str">
        <f>IF(J24=0,"",K24/J24)</f>
        <v/>
      </c>
    </row>
    <row r="25" spans="1:12" ht="13.8" thickTop="1">
      <c r="A25" s="81"/>
      <c r="B25" s="81"/>
    </row>
    <row r="26" spans="1:12">
      <c r="A26" s="348" t="s">
        <v>102</v>
      </c>
      <c r="B26" s="348"/>
      <c r="C26" s="348"/>
      <c r="D26" s="348"/>
      <c r="E26" s="348"/>
      <c r="F26" s="348"/>
      <c r="G26" s="348"/>
      <c r="H26" s="348"/>
      <c r="I26" s="348"/>
      <c r="J26" s="348"/>
      <c r="K26" s="348"/>
      <c r="L26" s="348"/>
    </row>
    <row r="27" spans="1:12">
      <c r="A27" s="352" t="s">
        <v>328</v>
      </c>
      <c r="B27" s="352"/>
      <c r="C27" s="352"/>
      <c r="D27" s="352"/>
      <c r="E27" s="352"/>
      <c r="F27" s="352"/>
      <c r="G27" s="352"/>
      <c r="H27" s="352"/>
      <c r="I27" s="352"/>
      <c r="J27" s="352"/>
      <c r="K27" s="352"/>
      <c r="L27" s="352"/>
    </row>
    <row r="28" spans="1:12">
      <c r="A28" s="348" t="s">
        <v>103</v>
      </c>
      <c r="B28" s="348"/>
      <c r="C28" s="348"/>
      <c r="D28" s="348"/>
      <c r="E28" s="348"/>
      <c r="F28" s="348"/>
      <c r="G28" s="348"/>
      <c r="H28" s="348"/>
      <c r="I28" s="348"/>
      <c r="J28" s="348"/>
      <c r="K28" s="348"/>
      <c r="L28" s="348"/>
    </row>
    <row r="31" spans="1:12">
      <c r="L31" s="150" t="str">
        <f>"(事業名称　：　"&amp;P1&amp;"ＥＳＣＯ事業)"</f>
        <v>(事業名称　：　西成区役所ＥＳＣＯ事業)</v>
      </c>
    </row>
    <row r="32" spans="1:12">
      <c r="F32" s="351" t="s">
        <v>230</v>
      </c>
      <c r="G32" s="351"/>
      <c r="H32" s="351"/>
      <c r="L32" s="150" t="str">
        <f>"(提案要請番号　"&amp;K2&amp;" )"</f>
        <v>(提案要請番号　○○●● )</v>
      </c>
    </row>
  </sheetData>
  <sheetProtection selectLockedCells="1"/>
  <mergeCells count="21">
    <mergeCell ref="F32:H32"/>
    <mergeCell ref="A27:L27"/>
    <mergeCell ref="F11:G11"/>
    <mergeCell ref="H11:I11"/>
    <mergeCell ref="C12:C13"/>
    <mergeCell ref="D12:E13"/>
    <mergeCell ref="A24:B24"/>
    <mergeCell ref="A8:B13"/>
    <mergeCell ref="C8:E11"/>
    <mergeCell ref="J8:J11"/>
    <mergeCell ref="K8:K11"/>
    <mergeCell ref="L8:L11"/>
    <mergeCell ref="F8:G9"/>
    <mergeCell ref="H8:I9"/>
    <mergeCell ref="F10:G10"/>
    <mergeCell ref="A28:L28"/>
    <mergeCell ref="P3:Q3"/>
    <mergeCell ref="R3:S3"/>
    <mergeCell ref="A5:L6"/>
    <mergeCell ref="A26:L26"/>
    <mergeCell ref="H10:I10"/>
  </mergeCells>
  <phoneticPr fontId="11"/>
  <dataValidations disablePrompts="1" count="1">
    <dataValidation type="list" allowBlank="1" showInputMessage="1" sqref="C14:C23" xr:uid="{00000000-0002-0000-0200-000000000000}">
      <formula1>$O$4:$O$5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32"/>
  <sheetViews>
    <sheetView view="pageBreakPreview" zoomScaleNormal="100" zoomScaleSheetLayoutView="100" workbookViewId="0">
      <selection activeCell="K20" sqref="K20"/>
    </sheetView>
  </sheetViews>
  <sheetFormatPr defaultColWidth="9" defaultRowHeight="13.2"/>
  <cols>
    <col min="1" max="1" width="3.88671875" style="6" customWidth="1"/>
    <col min="2" max="2" width="20.6640625" style="6" customWidth="1"/>
    <col min="3" max="8" width="11.6640625" style="6" customWidth="1"/>
    <col min="9" max="11" width="9.6640625" style="6" customWidth="1"/>
    <col min="12" max="12" width="7.88671875" style="6" customWidth="1"/>
    <col min="13" max="16384" width="9" style="6"/>
  </cols>
  <sheetData>
    <row r="2" spans="1:12">
      <c r="A2" s="299" t="s">
        <v>297</v>
      </c>
      <c r="J2" s="300"/>
      <c r="K2" s="301"/>
    </row>
    <row r="4" spans="1:12">
      <c r="A4" s="382" t="s">
        <v>298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</row>
    <row r="5" spans="1:12">
      <c r="A5" s="382"/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</row>
    <row r="6" spans="1:12" ht="13.8" thickBot="1">
      <c r="A6" s="302" t="s">
        <v>299</v>
      </c>
    </row>
    <row r="7" spans="1:12" ht="15" customHeight="1">
      <c r="A7" s="383" t="s">
        <v>300</v>
      </c>
      <c r="B7" s="384"/>
      <c r="C7" s="384" t="s">
        <v>301</v>
      </c>
      <c r="D7" s="384"/>
      <c r="E7" s="384"/>
      <c r="F7" s="384"/>
      <c r="G7" s="384"/>
      <c r="H7" s="384"/>
      <c r="I7" s="384"/>
      <c r="J7" s="384"/>
      <c r="K7" s="384"/>
      <c r="L7" s="389" t="s">
        <v>55</v>
      </c>
    </row>
    <row r="8" spans="1:12" ht="15" customHeight="1">
      <c r="A8" s="385"/>
      <c r="B8" s="386"/>
      <c r="C8" s="392" t="s">
        <v>302</v>
      </c>
      <c r="D8" s="392"/>
      <c r="E8" s="392"/>
      <c r="F8" s="392" t="s">
        <v>303</v>
      </c>
      <c r="G8" s="392"/>
      <c r="H8" s="392"/>
      <c r="I8" s="392" t="s">
        <v>304</v>
      </c>
      <c r="J8" s="392"/>
      <c r="K8" s="392"/>
      <c r="L8" s="390"/>
    </row>
    <row r="9" spans="1:12" ht="15" customHeight="1">
      <c r="A9" s="385"/>
      <c r="B9" s="386"/>
      <c r="C9" s="303" t="s">
        <v>305</v>
      </c>
      <c r="D9" s="303" t="s">
        <v>306</v>
      </c>
      <c r="E9" s="303" t="s">
        <v>307</v>
      </c>
      <c r="F9" s="303" t="s">
        <v>305</v>
      </c>
      <c r="G9" s="303" t="s">
        <v>306</v>
      </c>
      <c r="H9" s="303" t="s">
        <v>307</v>
      </c>
      <c r="I9" s="303" t="s">
        <v>305</v>
      </c>
      <c r="J9" s="303" t="s">
        <v>306</v>
      </c>
      <c r="K9" s="303" t="s">
        <v>307</v>
      </c>
      <c r="L9" s="390"/>
    </row>
    <row r="10" spans="1:12" ht="15" customHeight="1" thickBot="1">
      <c r="A10" s="387"/>
      <c r="B10" s="388"/>
      <c r="C10" s="304" t="s">
        <v>308</v>
      </c>
      <c r="D10" s="304" t="s">
        <v>309</v>
      </c>
      <c r="E10" s="304" t="s">
        <v>309</v>
      </c>
      <c r="F10" s="304" t="s">
        <v>308</v>
      </c>
      <c r="G10" s="304" t="s">
        <v>309</v>
      </c>
      <c r="H10" s="304" t="s">
        <v>309</v>
      </c>
      <c r="I10" s="304" t="s">
        <v>308</v>
      </c>
      <c r="J10" s="304" t="s">
        <v>309</v>
      </c>
      <c r="K10" s="304" t="s">
        <v>309</v>
      </c>
      <c r="L10" s="391"/>
    </row>
    <row r="11" spans="1:12" ht="20.100000000000001" customHeight="1" thickTop="1">
      <c r="A11" s="305" t="str">
        <f>IF('11-1'!A14="","",'11-1'!A14)</f>
        <v/>
      </c>
      <c r="B11" s="306" t="str">
        <f>IF('11-1'!B14="","",'11-1'!B14)</f>
        <v/>
      </c>
      <c r="C11" s="307"/>
      <c r="D11" s="307"/>
      <c r="E11" s="307"/>
      <c r="F11" s="307"/>
      <c r="G11" s="307"/>
      <c r="H11" s="307"/>
      <c r="I11" s="308" t="str">
        <f>IF(C11="","",C11-F11)</f>
        <v/>
      </c>
      <c r="J11" s="308" t="str">
        <f t="shared" ref="J11:K20" si="0">IF(D11="","",D11-G11)</f>
        <v/>
      </c>
      <c r="K11" s="308" t="str">
        <f t="shared" si="0"/>
        <v/>
      </c>
      <c r="L11" s="309"/>
    </row>
    <row r="12" spans="1:12" ht="20.100000000000001" customHeight="1">
      <c r="A12" s="310" t="str">
        <f>IF('11-1'!A15="","",'11-1'!A15)</f>
        <v/>
      </c>
      <c r="B12" s="311" t="str">
        <f>IF('11-1'!B15="","",'11-1'!B15)</f>
        <v/>
      </c>
      <c r="C12" s="312"/>
      <c r="D12" s="312"/>
      <c r="E12" s="312"/>
      <c r="F12" s="312"/>
      <c r="G12" s="312"/>
      <c r="H12" s="312"/>
      <c r="I12" s="313" t="str">
        <f t="shared" ref="I12:I20" si="1">IF(C12="","",C12-F12)</f>
        <v/>
      </c>
      <c r="J12" s="313" t="str">
        <f t="shared" si="0"/>
        <v/>
      </c>
      <c r="K12" s="313" t="str">
        <f t="shared" si="0"/>
        <v/>
      </c>
      <c r="L12" s="314"/>
    </row>
    <row r="13" spans="1:12" ht="20.100000000000001" customHeight="1">
      <c r="A13" s="310" t="str">
        <f>IF('11-1'!A16="","",'11-1'!A16)</f>
        <v/>
      </c>
      <c r="B13" s="311" t="str">
        <f>IF('11-1'!B16="","",'11-1'!B16)</f>
        <v/>
      </c>
      <c r="C13" s="312"/>
      <c r="D13" s="312"/>
      <c r="E13" s="312"/>
      <c r="F13" s="312"/>
      <c r="G13" s="312"/>
      <c r="H13" s="312"/>
      <c r="I13" s="313" t="str">
        <f t="shared" si="1"/>
        <v/>
      </c>
      <c r="J13" s="313" t="str">
        <f t="shared" si="0"/>
        <v/>
      </c>
      <c r="K13" s="313" t="str">
        <f t="shared" si="0"/>
        <v/>
      </c>
      <c r="L13" s="314"/>
    </row>
    <row r="14" spans="1:12" ht="20.100000000000001" customHeight="1">
      <c r="A14" s="310" t="str">
        <f>IF('11-1'!A17="","",'11-1'!A17)</f>
        <v/>
      </c>
      <c r="B14" s="311" t="str">
        <f>IF('11-1'!B17="","",'11-1'!B17)</f>
        <v/>
      </c>
      <c r="C14" s="312"/>
      <c r="D14" s="312"/>
      <c r="E14" s="312"/>
      <c r="F14" s="312"/>
      <c r="G14" s="312"/>
      <c r="H14" s="312"/>
      <c r="I14" s="313" t="str">
        <f t="shared" si="1"/>
        <v/>
      </c>
      <c r="J14" s="313" t="str">
        <f t="shared" si="0"/>
        <v/>
      </c>
      <c r="K14" s="313" t="str">
        <f t="shared" si="0"/>
        <v/>
      </c>
      <c r="L14" s="314"/>
    </row>
    <row r="15" spans="1:12" ht="20.100000000000001" customHeight="1">
      <c r="A15" s="310" t="str">
        <f>IF('11-1'!A18="","",'11-1'!A18)</f>
        <v/>
      </c>
      <c r="B15" s="311" t="str">
        <f>IF('11-1'!B18="","",'11-1'!B18)</f>
        <v/>
      </c>
      <c r="C15" s="312"/>
      <c r="D15" s="312"/>
      <c r="E15" s="312"/>
      <c r="F15" s="312"/>
      <c r="G15" s="312"/>
      <c r="H15" s="312"/>
      <c r="I15" s="313" t="str">
        <f t="shared" si="1"/>
        <v/>
      </c>
      <c r="J15" s="313" t="str">
        <f t="shared" si="0"/>
        <v/>
      </c>
      <c r="K15" s="313" t="str">
        <f t="shared" si="0"/>
        <v/>
      </c>
      <c r="L15" s="314"/>
    </row>
    <row r="16" spans="1:12" ht="20.100000000000001" customHeight="1">
      <c r="A16" s="310" t="str">
        <f>IF('11-1'!A19="","",'11-1'!A19)</f>
        <v/>
      </c>
      <c r="B16" s="311" t="str">
        <f>IF('11-1'!B19="","",'11-1'!B19)</f>
        <v/>
      </c>
      <c r="C16" s="312"/>
      <c r="D16" s="312"/>
      <c r="E16" s="312"/>
      <c r="F16" s="312"/>
      <c r="G16" s="312"/>
      <c r="H16" s="312"/>
      <c r="I16" s="313" t="str">
        <f t="shared" si="1"/>
        <v/>
      </c>
      <c r="J16" s="313" t="str">
        <f t="shared" si="0"/>
        <v/>
      </c>
      <c r="K16" s="313" t="str">
        <f t="shared" si="0"/>
        <v/>
      </c>
      <c r="L16" s="314"/>
    </row>
    <row r="17" spans="1:12" ht="20.100000000000001" customHeight="1">
      <c r="A17" s="310" t="str">
        <f>IF('11-1'!A20="","",'11-1'!A20)</f>
        <v/>
      </c>
      <c r="B17" s="311" t="str">
        <f>IF('11-1'!B20="","",'11-1'!B20)</f>
        <v/>
      </c>
      <c r="C17" s="312"/>
      <c r="D17" s="312"/>
      <c r="E17" s="312"/>
      <c r="F17" s="312"/>
      <c r="G17" s="312"/>
      <c r="H17" s="312"/>
      <c r="I17" s="313" t="str">
        <f t="shared" si="1"/>
        <v/>
      </c>
      <c r="J17" s="313" t="str">
        <f t="shared" si="0"/>
        <v/>
      </c>
      <c r="K17" s="313" t="str">
        <f t="shared" si="0"/>
        <v/>
      </c>
      <c r="L17" s="314"/>
    </row>
    <row r="18" spans="1:12" ht="20.100000000000001" customHeight="1">
      <c r="A18" s="310" t="str">
        <f>IF('11-1'!A21="","",'11-1'!A21)</f>
        <v/>
      </c>
      <c r="B18" s="311" t="str">
        <f>IF('11-1'!B21="","",'11-1'!B21)</f>
        <v/>
      </c>
      <c r="C18" s="312"/>
      <c r="D18" s="312"/>
      <c r="E18" s="312"/>
      <c r="F18" s="312"/>
      <c r="G18" s="312"/>
      <c r="H18" s="312"/>
      <c r="I18" s="313" t="str">
        <f t="shared" si="1"/>
        <v/>
      </c>
      <c r="J18" s="313" t="str">
        <f t="shared" si="0"/>
        <v/>
      </c>
      <c r="K18" s="313" t="str">
        <f t="shared" si="0"/>
        <v/>
      </c>
      <c r="L18" s="314"/>
    </row>
    <row r="19" spans="1:12" ht="20.100000000000001" customHeight="1">
      <c r="A19" s="310" t="str">
        <f>IF('11-1'!A22="","",'11-1'!A22)</f>
        <v/>
      </c>
      <c r="B19" s="311" t="str">
        <f>IF('11-1'!B22="","",'11-1'!B22)</f>
        <v/>
      </c>
      <c r="C19" s="312"/>
      <c r="D19" s="312"/>
      <c r="E19" s="312"/>
      <c r="F19" s="312"/>
      <c r="G19" s="312"/>
      <c r="H19" s="312"/>
      <c r="I19" s="313" t="str">
        <f t="shared" si="1"/>
        <v/>
      </c>
      <c r="J19" s="313" t="str">
        <f t="shared" si="0"/>
        <v/>
      </c>
      <c r="K19" s="313" t="str">
        <f t="shared" si="0"/>
        <v/>
      </c>
      <c r="L19" s="314"/>
    </row>
    <row r="20" spans="1:12" ht="20.100000000000001" customHeight="1" thickBot="1">
      <c r="A20" s="315" t="str">
        <f>IF('11-1'!A23="","",'11-1'!A23)</f>
        <v/>
      </c>
      <c r="B20" s="316" t="str">
        <f>IF('11-1'!B23="","",'11-1'!B23)</f>
        <v/>
      </c>
      <c r="C20" s="317"/>
      <c r="D20" s="317"/>
      <c r="E20" s="317"/>
      <c r="F20" s="317"/>
      <c r="G20" s="317"/>
      <c r="H20" s="317"/>
      <c r="I20" s="318" t="str">
        <f t="shared" si="1"/>
        <v/>
      </c>
      <c r="J20" s="318" t="str">
        <f t="shared" si="0"/>
        <v/>
      </c>
      <c r="K20" s="318" t="str">
        <f t="shared" si="0"/>
        <v/>
      </c>
      <c r="L20" s="319"/>
    </row>
    <row r="21" spans="1:12" ht="20.100000000000001" customHeight="1" thickTop="1" thickBot="1">
      <c r="A21" s="380" t="s">
        <v>100</v>
      </c>
      <c r="B21" s="381"/>
      <c r="C21" s="320" t="str">
        <f>IF($B$11="","",SUM(C11:C20))</f>
        <v/>
      </c>
      <c r="D21" s="320" t="str">
        <f t="shared" ref="D21:J21" si="2">IF($B$11="","",SUM(D11:D20))</f>
        <v/>
      </c>
      <c r="E21" s="320" t="str">
        <f t="shared" si="2"/>
        <v/>
      </c>
      <c r="F21" s="320" t="str">
        <f t="shared" si="2"/>
        <v/>
      </c>
      <c r="G21" s="320" t="str">
        <f t="shared" si="2"/>
        <v/>
      </c>
      <c r="H21" s="320" t="str">
        <f t="shared" si="2"/>
        <v/>
      </c>
      <c r="I21" s="320" t="str">
        <f t="shared" si="2"/>
        <v/>
      </c>
      <c r="J21" s="320" t="str">
        <f t="shared" si="2"/>
        <v/>
      </c>
      <c r="K21" s="320" t="str">
        <f>IF($B$11="","",SUM(K11:K20))</f>
        <v/>
      </c>
      <c r="L21" s="321"/>
    </row>
    <row r="24" spans="1:12">
      <c r="A24" s="6" t="s">
        <v>310</v>
      </c>
    </row>
    <row r="25" spans="1:12">
      <c r="A25" s="6" t="s">
        <v>311</v>
      </c>
    </row>
    <row r="31" spans="1:12">
      <c r="L31" s="322" t="str">
        <f>'11-1'!L31</f>
        <v>(事業名称　：　西成区役所ＥＳＣＯ事業)</v>
      </c>
    </row>
    <row r="32" spans="1:12">
      <c r="F32" s="323" t="s">
        <v>312</v>
      </c>
      <c r="L32" s="322" t="str">
        <f>'11-1'!L32</f>
        <v>(提案要請番号　○○●● )</v>
      </c>
    </row>
  </sheetData>
  <mergeCells count="8">
    <mergeCell ref="A21:B21"/>
    <mergeCell ref="A4:L5"/>
    <mergeCell ref="A7:B10"/>
    <mergeCell ref="C7:K7"/>
    <mergeCell ref="L7:L10"/>
    <mergeCell ref="C8:E8"/>
    <mergeCell ref="F8:H8"/>
    <mergeCell ref="I8:K8"/>
  </mergeCells>
  <phoneticPr fontId="11"/>
  <printOptions horizontalCentered="1"/>
  <pageMargins left="0.70866141732283472" right="0.70866141732283472" top="1.1417322834645669" bottom="0.74803149606299213" header="0.31496062992125984" footer="0.31496062992125984"/>
  <pageSetup paperSize="9" scale="9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56"/>
  <sheetViews>
    <sheetView view="pageBreakPreview" zoomScale="75" zoomScaleNormal="100" zoomScaleSheetLayoutView="75" workbookViewId="0">
      <selection activeCell="E17" sqref="E17"/>
    </sheetView>
  </sheetViews>
  <sheetFormatPr defaultColWidth="9" defaultRowHeight="30" customHeight="1"/>
  <cols>
    <col min="1" max="1" width="9" style="36" customWidth="1"/>
    <col min="2" max="3" width="5.77734375" style="36" customWidth="1"/>
    <col min="4" max="4" width="24" style="36" customWidth="1"/>
    <col min="5" max="5" width="21.6640625" style="37" customWidth="1"/>
    <col min="6" max="6" width="8.77734375" style="38" customWidth="1"/>
    <col min="7" max="7" width="20.21875" style="36" customWidth="1"/>
    <col min="8" max="16384" width="9" style="36"/>
  </cols>
  <sheetData>
    <row r="1" spans="1:8" ht="26.4" customHeight="1">
      <c r="A1" s="153" t="s">
        <v>142</v>
      </c>
      <c r="G1" s="297" t="s">
        <v>295</v>
      </c>
      <c r="H1" s="39"/>
    </row>
    <row r="2" spans="1:8" ht="16.2">
      <c r="A2" s="40"/>
      <c r="B2" s="393" t="s">
        <v>293</v>
      </c>
      <c r="C2" s="393"/>
      <c r="D2" s="393"/>
      <c r="E2" s="393"/>
      <c r="F2" s="393"/>
      <c r="G2" s="393"/>
      <c r="H2" s="40"/>
    </row>
    <row r="3" spans="1:8" ht="13.2">
      <c r="A3" s="40"/>
      <c r="B3" s="296" t="s">
        <v>294</v>
      </c>
      <c r="C3" s="250"/>
      <c r="D3" s="250"/>
      <c r="E3" s="250"/>
      <c r="F3" s="250"/>
      <c r="G3" s="250"/>
      <c r="H3" s="40"/>
    </row>
    <row r="4" spans="1:8" ht="15" customHeight="1">
      <c r="B4" s="41" t="s">
        <v>284</v>
      </c>
      <c r="C4" s="41"/>
      <c r="D4" s="40"/>
      <c r="E4" s="42"/>
      <c r="F4" s="43"/>
      <c r="G4" s="40"/>
      <c r="H4" s="40"/>
    </row>
    <row r="5" spans="1:8" ht="26.4" customHeight="1">
      <c r="A5" s="40"/>
      <c r="B5" s="102" t="s">
        <v>186</v>
      </c>
      <c r="C5" s="394" t="s">
        <v>244</v>
      </c>
      <c r="D5" s="103" t="s">
        <v>263</v>
      </c>
      <c r="E5" s="184"/>
      <c r="F5" s="136" t="s">
        <v>69</v>
      </c>
      <c r="G5" s="44"/>
      <c r="H5" s="40"/>
    </row>
    <row r="6" spans="1:8" ht="26.4" customHeight="1">
      <c r="A6" s="40"/>
      <c r="B6" s="102" t="s">
        <v>187</v>
      </c>
      <c r="C6" s="394"/>
      <c r="D6" s="103" t="s">
        <v>238</v>
      </c>
      <c r="E6" s="184"/>
      <c r="F6" s="136" t="s">
        <v>65</v>
      </c>
      <c r="G6" s="44"/>
      <c r="H6" s="40"/>
    </row>
    <row r="7" spans="1:8" ht="26.4" customHeight="1">
      <c r="A7" s="40"/>
      <c r="B7" s="102" t="s">
        <v>188</v>
      </c>
      <c r="C7" s="394"/>
      <c r="D7" s="103" t="s">
        <v>239</v>
      </c>
      <c r="E7" s="184"/>
      <c r="F7" s="136" t="s">
        <v>65</v>
      </c>
      <c r="G7" s="45"/>
      <c r="H7" s="40"/>
    </row>
    <row r="8" spans="1:8" ht="26.4" customHeight="1">
      <c r="A8" s="40"/>
      <c r="B8" s="102" t="s">
        <v>189</v>
      </c>
      <c r="C8" s="394"/>
      <c r="D8" s="103" t="s">
        <v>66</v>
      </c>
      <c r="E8" s="256" t="str">
        <f>IF(E6="","",E7/E6*100)</f>
        <v/>
      </c>
      <c r="F8" s="136" t="s">
        <v>67</v>
      </c>
      <c r="G8" s="45" t="str">
        <f>B7&amp;"/"&amp;B6&amp;"×100"</f>
        <v>C/B×100</v>
      </c>
      <c r="H8" s="40"/>
    </row>
    <row r="9" spans="1:8" ht="26.4" customHeight="1">
      <c r="A9" s="40"/>
      <c r="B9" s="102" t="s">
        <v>190</v>
      </c>
      <c r="C9" s="394"/>
      <c r="D9" s="103" t="s">
        <v>240</v>
      </c>
      <c r="E9" s="184"/>
      <c r="F9" s="136" t="s">
        <v>65</v>
      </c>
      <c r="G9" s="44"/>
      <c r="H9" s="40"/>
    </row>
    <row r="10" spans="1:8" ht="26.4" customHeight="1">
      <c r="A10" s="40"/>
      <c r="B10" s="102" t="s">
        <v>191</v>
      </c>
      <c r="C10" s="394"/>
      <c r="D10" s="103" t="s">
        <v>241</v>
      </c>
      <c r="E10" s="257">
        <f>E7-E9</f>
        <v>0</v>
      </c>
      <c r="F10" s="136" t="s">
        <v>65</v>
      </c>
      <c r="G10" s="44" t="s">
        <v>245</v>
      </c>
      <c r="H10" s="40"/>
    </row>
    <row r="11" spans="1:8" ht="26.4" customHeight="1">
      <c r="A11" s="47"/>
      <c r="B11" s="102" t="s">
        <v>192</v>
      </c>
      <c r="C11" s="394"/>
      <c r="D11" s="103" t="s">
        <v>68</v>
      </c>
      <c r="E11" s="185"/>
      <c r="F11" s="138" t="s">
        <v>242</v>
      </c>
      <c r="G11" s="46"/>
      <c r="H11" s="47"/>
    </row>
    <row r="12" spans="1:8" ht="26.4" customHeight="1">
      <c r="A12" s="40"/>
      <c r="B12" s="102" t="s">
        <v>193</v>
      </c>
      <c r="C12" s="394"/>
      <c r="D12" s="103" t="s">
        <v>70</v>
      </c>
      <c r="E12" s="137">
        <f>E7*E11</f>
        <v>0</v>
      </c>
      <c r="F12" s="136" t="s">
        <v>69</v>
      </c>
      <c r="G12" s="44" t="s">
        <v>247</v>
      </c>
      <c r="H12" s="40"/>
    </row>
    <row r="13" spans="1:8" ht="26.4" customHeight="1">
      <c r="A13" s="40"/>
      <c r="B13" s="102" t="s">
        <v>194</v>
      </c>
      <c r="C13" s="394"/>
      <c r="D13" s="103" t="s">
        <v>227</v>
      </c>
      <c r="E13" s="137">
        <f>E5+E9*E11</f>
        <v>0</v>
      </c>
      <c r="F13" s="136" t="s">
        <v>69</v>
      </c>
      <c r="G13" s="46" t="s">
        <v>246</v>
      </c>
      <c r="H13" s="40"/>
    </row>
    <row r="14" spans="1:8" ht="26.4" customHeight="1" thickBot="1">
      <c r="A14" s="40"/>
      <c r="B14" s="169" t="s">
        <v>195</v>
      </c>
      <c r="C14" s="395"/>
      <c r="D14" s="258" t="s">
        <v>243</v>
      </c>
      <c r="E14" s="171">
        <f>E12-E13</f>
        <v>0</v>
      </c>
      <c r="F14" s="259"/>
      <c r="G14" s="172" t="s">
        <v>253</v>
      </c>
      <c r="H14" s="40"/>
    </row>
    <row r="15" spans="1:8" ht="26.4" customHeight="1" thickTop="1">
      <c r="A15" s="47"/>
      <c r="B15" s="165" t="s">
        <v>330</v>
      </c>
      <c r="C15" s="398" t="s">
        <v>202</v>
      </c>
      <c r="D15" s="215" t="s">
        <v>261</v>
      </c>
      <c r="E15" s="166">
        <f>E7</f>
        <v>0</v>
      </c>
      <c r="F15" s="167" t="str">
        <f>F6</f>
        <v>円/年</v>
      </c>
      <c r="G15" s="168" t="s">
        <v>280</v>
      </c>
      <c r="H15" s="47"/>
    </row>
    <row r="16" spans="1:8" ht="26.4" customHeight="1">
      <c r="A16" s="47"/>
      <c r="B16" s="102" t="s">
        <v>199</v>
      </c>
      <c r="C16" s="398"/>
      <c r="D16" s="103" t="s">
        <v>203</v>
      </c>
      <c r="E16" s="257">
        <f>'13-1'!U25</f>
        <v>0</v>
      </c>
      <c r="F16" s="136" t="s">
        <v>69</v>
      </c>
      <c r="G16" s="138" t="s">
        <v>331</v>
      </c>
      <c r="H16" s="47"/>
    </row>
    <row r="17" spans="1:8" ht="26.4" customHeight="1">
      <c r="A17" s="47"/>
      <c r="B17" s="157" t="s">
        <v>200</v>
      </c>
      <c r="C17" s="398"/>
      <c r="D17" s="158" t="s">
        <v>196</v>
      </c>
      <c r="E17" s="159">
        <f>15-E11</f>
        <v>15</v>
      </c>
      <c r="F17" s="160" t="s">
        <v>197</v>
      </c>
      <c r="G17" s="161" t="s">
        <v>248</v>
      </c>
      <c r="H17" s="47"/>
    </row>
    <row r="18" spans="1:8" ht="26.4" customHeight="1" thickBot="1">
      <c r="A18" s="47"/>
      <c r="B18" s="169" t="s">
        <v>201</v>
      </c>
      <c r="C18" s="399"/>
      <c r="D18" s="170" t="s">
        <v>249</v>
      </c>
      <c r="E18" s="171">
        <f>E15*E17-E16</f>
        <v>0</v>
      </c>
      <c r="F18" s="156" t="s">
        <v>250</v>
      </c>
      <c r="G18" s="172" t="s">
        <v>333</v>
      </c>
      <c r="H18" s="47"/>
    </row>
    <row r="19" spans="1:8" ht="26.4" customHeight="1" thickTop="1">
      <c r="A19" s="47"/>
      <c r="B19" s="162" t="s">
        <v>252</v>
      </c>
      <c r="C19" s="396" t="s">
        <v>251</v>
      </c>
      <c r="D19" s="397"/>
      <c r="E19" s="163">
        <f>E14+E18</f>
        <v>0</v>
      </c>
      <c r="F19" s="164" t="s">
        <v>198</v>
      </c>
      <c r="G19" s="164" t="s">
        <v>332</v>
      </c>
      <c r="H19" s="47"/>
    </row>
    <row r="20" spans="1:8" ht="349.5" customHeight="1">
      <c r="A20" s="47"/>
      <c r="B20" s="133"/>
      <c r="C20" s="135"/>
      <c r="D20" s="134"/>
      <c r="E20" s="139"/>
      <c r="F20" s="133"/>
      <c r="G20" s="133"/>
      <c r="H20" s="47"/>
    </row>
    <row r="21" spans="1:8" ht="9" customHeight="1">
      <c r="A21" s="47"/>
      <c r="B21" s="47"/>
      <c r="C21" s="47"/>
      <c r="D21" s="47"/>
      <c r="E21" s="47"/>
      <c r="F21" s="48"/>
      <c r="G21" s="47"/>
      <c r="H21" s="47"/>
    </row>
    <row r="22" spans="1:8" ht="15" customHeight="1">
      <c r="A22" s="40"/>
      <c r="B22" s="40"/>
      <c r="C22" s="40"/>
      <c r="D22" s="40"/>
      <c r="E22" s="42"/>
      <c r="F22" s="43"/>
      <c r="G22" s="40"/>
      <c r="H22" s="151" t="str">
        <f>'11-1'!L31</f>
        <v>(事業名称　：　西成区役所ＥＳＣＯ事業)</v>
      </c>
    </row>
    <row r="23" spans="1:8" ht="15" customHeight="1">
      <c r="A23" s="40"/>
      <c r="B23" s="40"/>
      <c r="C23" s="40"/>
      <c r="D23" s="40"/>
      <c r="E23" s="248" t="s">
        <v>231</v>
      </c>
      <c r="F23" s="43"/>
      <c r="G23" s="40"/>
      <c r="H23" s="152" t="str">
        <f>'11-1'!L32</f>
        <v>(提案要請番号　○○●● )</v>
      </c>
    </row>
    <row r="24" spans="1:8" ht="30" customHeight="1">
      <c r="A24" s="40"/>
      <c r="B24" s="40"/>
      <c r="C24" s="40"/>
      <c r="D24" s="40"/>
      <c r="E24" s="42"/>
      <c r="F24" s="43"/>
      <c r="G24" s="40"/>
      <c r="H24" s="40"/>
    </row>
    <row r="25" spans="1:8" ht="30" customHeight="1">
      <c r="A25" s="40"/>
      <c r="B25" s="40"/>
      <c r="C25" s="40"/>
      <c r="D25" s="40"/>
      <c r="E25" s="49"/>
      <c r="F25" s="50"/>
      <c r="G25" s="40"/>
      <c r="H25" s="49"/>
    </row>
    <row r="26" spans="1:8" ht="30" customHeight="1">
      <c r="A26" s="40"/>
      <c r="B26" s="40"/>
      <c r="C26" s="40"/>
      <c r="D26" s="40"/>
      <c r="E26" s="51"/>
      <c r="F26" s="43"/>
      <c r="G26" s="40"/>
      <c r="H26" s="40"/>
    </row>
    <row r="27" spans="1:8" ht="30" customHeight="1">
      <c r="A27" s="40"/>
      <c r="B27" s="40"/>
      <c r="C27" s="40"/>
      <c r="D27" s="40"/>
      <c r="E27" s="41"/>
      <c r="F27" s="43"/>
      <c r="G27" s="40"/>
      <c r="H27" s="41"/>
    </row>
    <row r="28" spans="1:8" ht="30" customHeight="1">
      <c r="A28" s="40"/>
      <c r="B28" s="40"/>
      <c r="C28" s="40"/>
      <c r="D28" s="40"/>
      <c r="E28" s="51"/>
      <c r="F28" s="43"/>
      <c r="G28" s="40"/>
      <c r="H28" s="40"/>
    </row>
    <row r="29" spans="1:8" ht="30" customHeight="1">
      <c r="A29" s="40"/>
      <c r="B29" s="40"/>
      <c r="C29" s="40"/>
      <c r="D29" s="40"/>
      <c r="E29" s="52"/>
      <c r="F29" s="53"/>
      <c r="G29" s="40"/>
      <c r="H29" s="52"/>
    </row>
    <row r="30" spans="1:8" ht="30" customHeight="1">
      <c r="A30" s="40"/>
      <c r="B30" s="40"/>
      <c r="C30" s="40"/>
      <c r="D30" s="40"/>
      <c r="E30" s="54"/>
      <c r="F30" s="55"/>
      <c r="G30" s="40"/>
      <c r="H30" s="54"/>
    </row>
    <row r="31" spans="1:8" ht="30" customHeight="1">
      <c r="A31" s="40"/>
      <c r="B31" s="40"/>
      <c r="C31" s="40"/>
      <c r="D31" s="40"/>
      <c r="E31" s="51"/>
      <c r="F31" s="43"/>
      <c r="G31" s="40"/>
      <c r="H31" s="40"/>
    </row>
    <row r="32" spans="1:8" ht="30" customHeight="1">
      <c r="A32" s="40"/>
      <c r="B32" s="40"/>
      <c r="C32" s="40"/>
      <c r="D32" s="40"/>
      <c r="E32" s="56"/>
      <c r="F32" s="57"/>
      <c r="G32" s="40"/>
      <c r="H32" s="56"/>
    </row>
    <row r="33" spans="1:8" ht="30" customHeight="1">
      <c r="A33" s="40"/>
      <c r="B33" s="40"/>
      <c r="C33" s="40"/>
      <c r="D33" s="40"/>
      <c r="E33" s="56"/>
      <c r="F33" s="57"/>
      <c r="G33" s="40"/>
      <c r="H33" s="56"/>
    </row>
    <row r="34" spans="1:8" ht="30" customHeight="1">
      <c r="A34" s="40"/>
      <c r="B34" s="40"/>
      <c r="C34" s="40"/>
      <c r="D34" s="40"/>
      <c r="E34" s="51"/>
      <c r="F34" s="57"/>
      <c r="G34" s="40"/>
      <c r="H34" s="58"/>
    </row>
    <row r="35" spans="1:8" ht="30" customHeight="1">
      <c r="A35" s="40"/>
      <c r="B35" s="40"/>
      <c r="C35" s="40"/>
      <c r="D35" s="40"/>
      <c r="E35" s="59"/>
      <c r="F35" s="60"/>
      <c r="G35" s="40"/>
      <c r="H35" s="59"/>
    </row>
    <row r="36" spans="1:8" ht="30" customHeight="1">
      <c r="A36" s="40"/>
      <c r="B36" s="40"/>
      <c r="C36" s="40"/>
      <c r="D36" s="40"/>
      <c r="E36" s="51"/>
      <c r="F36" s="43"/>
      <c r="G36" s="40"/>
      <c r="H36" s="40"/>
    </row>
    <row r="37" spans="1:8" ht="30" customHeight="1">
      <c r="A37" s="40"/>
      <c r="B37" s="40"/>
      <c r="C37" s="40"/>
      <c r="D37" s="40"/>
      <c r="E37" s="61"/>
      <c r="F37" s="43"/>
      <c r="G37" s="40"/>
      <c r="H37" s="41"/>
    </row>
    <row r="38" spans="1:8" ht="30" customHeight="1">
      <c r="A38" s="40"/>
      <c r="B38" s="40"/>
      <c r="C38" s="40"/>
      <c r="D38" s="40"/>
      <c r="E38" s="61"/>
      <c r="F38" s="43"/>
      <c r="G38" s="40"/>
      <c r="H38" s="41"/>
    </row>
    <row r="39" spans="1:8" ht="30" customHeight="1">
      <c r="A39" s="40"/>
      <c r="B39" s="40"/>
      <c r="C39" s="40"/>
      <c r="D39" s="40"/>
      <c r="E39" s="61"/>
      <c r="F39" s="43"/>
      <c r="G39" s="40"/>
      <c r="H39" s="41"/>
    </row>
    <row r="40" spans="1:8" ht="30" customHeight="1">
      <c r="A40" s="40"/>
      <c r="B40" s="40"/>
      <c r="C40" s="40"/>
      <c r="D40" s="40"/>
      <c r="E40" s="61"/>
      <c r="F40" s="62"/>
      <c r="G40" s="40"/>
      <c r="H40" s="63"/>
    </row>
    <row r="41" spans="1:8" ht="30" customHeight="1">
      <c r="A41" s="40"/>
      <c r="B41" s="40"/>
      <c r="C41" s="40"/>
      <c r="D41" s="40"/>
      <c r="E41" s="61"/>
      <c r="F41" s="62"/>
      <c r="G41" s="40"/>
      <c r="H41" s="63"/>
    </row>
    <row r="42" spans="1:8" ht="30" customHeight="1">
      <c r="A42" s="40"/>
      <c r="B42" s="40"/>
      <c r="C42" s="40"/>
      <c r="D42" s="40"/>
      <c r="E42" s="61"/>
      <c r="F42" s="62"/>
      <c r="G42" s="40"/>
      <c r="H42" s="63"/>
    </row>
    <row r="43" spans="1:8" ht="30" customHeight="1">
      <c r="A43" s="40"/>
      <c r="B43" s="40"/>
      <c r="C43" s="40"/>
      <c r="D43" s="40"/>
      <c r="E43" s="61"/>
      <c r="F43" s="62"/>
      <c r="G43" s="40"/>
      <c r="H43" s="63"/>
    </row>
    <row r="44" spans="1:8" ht="30" customHeight="1">
      <c r="A44" s="40"/>
      <c r="B44" s="40"/>
      <c r="C44" s="40"/>
      <c r="D44" s="40"/>
      <c r="E44" s="42"/>
      <c r="F44" s="43"/>
      <c r="G44" s="40"/>
      <c r="H44" s="40"/>
    </row>
    <row r="45" spans="1:8" ht="30" customHeight="1">
      <c r="A45" s="40"/>
      <c r="B45" s="40"/>
      <c r="C45" s="40"/>
      <c r="D45" s="40"/>
      <c r="E45" s="42"/>
      <c r="F45" s="43"/>
      <c r="G45" s="40"/>
      <c r="H45" s="40"/>
    </row>
    <row r="46" spans="1:8" ht="30" customHeight="1">
      <c r="A46" s="40"/>
      <c r="B46" s="40"/>
      <c r="C46" s="40"/>
      <c r="D46" s="40"/>
      <c r="E46" s="42"/>
      <c r="F46" s="43"/>
      <c r="G46" s="40"/>
      <c r="H46" s="40"/>
    </row>
    <row r="47" spans="1:8" ht="30" customHeight="1">
      <c r="A47" s="40"/>
      <c r="B47" s="40"/>
      <c r="C47" s="40"/>
      <c r="D47" s="40"/>
      <c r="E47" s="42"/>
      <c r="F47" s="43"/>
      <c r="G47" s="40"/>
      <c r="H47" s="40"/>
    </row>
    <row r="48" spans="1:8" ht="30" customHeight="1">
      <c r="A48" s="40"/>
      <c r="B48" s="40"/>
      <c r="C48" s="40"/>
      <c r="D48" s="40"/>
      <c r="E48" s="42"/>
      <c r="F48" s="43"/>
      <c r="G48" s="40"/>
      <c r="H48" s="40"/>
    </row>
    <row r="49" spans="1:8" ht="30" customHeight="1">
      <c r="A49" s="40"/>
      <c r="B49" s="40"/>
      <c r="C49" s="40"/>
      <c r="D49" s="40"/>
      <c r="E49" s="42"/>
      <c r="F49" s="43"/>
      <c r="G49" s="40"/>
      <c r="H49" s="40"/>
    </row>
    <row r="50" spans="1:8" ht="30" customHeight="1">
      <c r="A50" s="40"/>
      <c r="B50" s="40"/>
      <c r="C50" s="40"/>
      <c r="D50" s="40"/>
      <c r="E50" s="64"/>
      <c r="F50" s="43"/>
      <c r="G50" s="40"/>
      <c r="H50" s="40"/>
    </row>
    <row r="51" spans="1:8" ht="30" customHeight="1">
      <c r="A51" s="40"/>
      <c r="B51" s="40"/>
      <c r="C51" s="40"/>
      <c r="D51" s="40"/>
      <c r="E51" s="42"/>
      <c r="F51" s="43"/>
      <c r="G51" s="40"/>
      <c r="H51" s="40"/>
    </row>
    <row r="52" spans="1:8" ht="30" customHeight="1">
      <c r="A52" s="40"/>
      <c r="B52" s="40"/>
      <c r="C52" s="40"/>
      <c r="D52" s="40"/>
      <c r="E52" s="42"/>
      <c r="F52" s="43"/>
      <c r="G52" s="40"/>
      <c r="H52" s="40"/>
    </row>
    <row r="53" spans="1:8" ht="30" customHeight="1">
      <c r="A53" s="40"/>
      <c r="B53" s="40"/>
      <c r="C53" s="40"/>
      <c r="D53" s="40"/>
      <c r="E53" s="42"/>
      <c r="F53" s="65"/>
      <c r="G53" s="40"/>
      <c r="H53" s="40"/>
    </row>
    <row r="54" spans="1:8" ht="30" customHeight="1">
      <c r="A54" s="40"/>
      <c r="B54" s="40"/>
      <c r="C54" s="40"/>
      <c r="D54" s="40"/>
      <c r="E54" s="42"/>
      <c r="F54" s="43"/>
      <c r="G54" s="40"/>
      <c r="H54" s="40"/>
    </row>
    <row r="55" spans="1:8" ht="30" customHeight="1">
      <c r="A55" s="40"/>
      <c r="B55" s="40"/>
      <c r="C55" s="40"/>
      <c r="D55" s="40"/>
      <c r="E55" s="42"/>
      <c r="F55" s="43"/>
      <c r="G55" s="40"/>
      <c r="H55" s="40"/>
    </row>
    <row r="56" spans="1:8" ht="30" customHeight="1">
      <c r="A56" s="40"/>
      <c r="B56" s="40"/>
      <c r="C56" s="40"/>
      <c r="D56" s="40"/>
      <c r="E56" s="42"/>
      <c r="F56" s="43"/>
      <c r="G56" s="40"/>
      <c r="H56" s="40"/>
    </row>
  </sheetData>
  <sheetProtection selectLockedCells="1"/>
  <mergeCells count="4">
    <mergeCell ref="B2:G2"/>
    <mergeCell ref="C5:C14"/>
    <mergeCell ref="C19:D19"/>
    <mergeCell ref="C15:C18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43"/>
  <sheetViews>
    <sheetView view="pageBreakPreview" topLeftCell="A8" zoomScale="75" zoomScaleNormal="85" zoomScaleSheetLayoutView="75" workbookViewId="0">
      <selection activeCell="A28" sqref="A28"/>
    </sheetView>
  </sheetViews>
  <sheetFormatPr defaultRowHeight="13.2"/>
  <cols>
    <col min="1" max="1" width="94.109375" customWidth="1"/>
  </cols>
  <sheetData>
    <row r="1" spans="1:1">
      <c r="A1" s="141" t="s">
        <v>205</v>
      </c>
    </row>
    <row r="2" spans="1:1" ht="16.2">
      <c r="A2" s="142" t="s">
        <v>206</v>
      </c>
    </row>
    <row r="3" spans="1:1">
      <c r="A3" s="143"/>
    </row>
    <row r="4" spans="1:1" ht="14.4">
      <c r="A4" s="144" t="s">
        <v>254</v>
      </c>
    </row>
    <row r="5" spans="1:1" ht="15" thickBot="1">
      <c r="A5" s="144"/>
    </row>
    <row r="6" spans="1:1" ht="20.100000000000001" customHeight="1" thickTop="1">
      <c r="A6" s="145"/>
    </row>
    <row r="7" spans="1:1" ht="20.100000000000001" customHeight="1">
      <c r="A7" s="146"/>
    </row>
    <row r="8" spans="1:1" ht="20.100000000000001" customHeight="1">
      <c r="A8" s="146"/>
    </row>
    <row r="9" spans="1:1" ht="20.100000000000001" customHeight="1">
      <c r="A9" s="146"/>
    </row>
    <row r="10" spans="1:1" ht="20.100000000000001" customHeight="1">
      <c r="A10" s="146"/>
    </row>
    <row r="11" spans="1:1" ht="20.100000000000001" customHeight="1">
      <c r="A11" s="146"/>
    </row>
    <row r="12" spans="1:1" ht="20.100000000000001" customHeight="1">
      <c r="A12" s="146"/>
    </row>
    <row r="13" spans="1:1" ht="20.100000000000001" customHeight="1">
      <c r="A13" s="146"/>
    </row>
    <row r="14" spans="1:1" ht="20.100000000000001" customHeight="1">
      <c r="A14" s="146"/>
    </row>
    <row r="15" spans="1:1" ht="20.100000000000001" customHeight="1">
      <c r="A15" s="146"/>
    </row>
    <row r="16" spans="1:1" ht="20.100000000000001" customHeight="1">
      <c r="A16" s="146"/>
    </row>
    <row r="17" spans="1:1" ht="20.100000000000001" customHeight="1">
      <c r="A17" s="146"/>
    </row>
    <row r="18" spans="1:1" ht="20.100000000000001" customHeight="1">
      <c r="A18" s="146"/>
    </row>
    <row r="19" spans="1:1" ht="20.100000000000001" customHeight="1">
      <c r="A19" s="146"/>
    </row>
    <row r="20" spans="1:1" ht="20.100000000000001" customHeight="1">
      <c r="A20" s="146"/>
    </row>
    <row r="21" spans="1:1" ht="20.100000000000001" customHeight="1">
      <c r="A21" s="146"/>
    </row>
    <row r="22" spans="1:1" ht="20.100000000000001" customHeight="1">
      <c r="A22" s="146"/>
    </row>
    <row r="23" spans="1:1" ht="20.100000000000001" customHeight="1">
      <c r="A23" s="146"/>
    </row>
    <row r="24" spans="1:1" ht="20.100000000000001" customHeight="1">
      <c r="A24" s="146"/>
    </row>
    <row r="25" spans="1:1" ht="20.100000000000001" customHeight="1">
      <c r="A25" s="146"/>
    </row>
    <row r="26" spans="1:1" ht="20.100000000000001" customHeight="1">
      <c r="A26" s="146"/>
    </row>
    <row r="27" spans="1:1" ht="20.100000000000001" customHeight="1">
      <c r="A27" s="146"/>
    </row>
    <row r="28" spans="1:1" ht="20.100000000000001" customHeight="1">
      <c r="A28" s="146"/>
    </row>
    <row r="29" spans="1:1" ht="20.100000000000001" customHeight="1">
      <c r="A29" s="146"/>
    </row>
    <row r="30" spans="1:1" ht="20.100000000000001" customHeight="1">
      <c r="A30" s="146"/>
    </row>
    <row r="31" spans="1:1" ht="20.100000000000001" customHeight="1">
      <c r="A31" s="146"/>
    </row>
    <row r="32" spans="1:1" ht="20.100000000000001" customHeight="1">
      <c r="A32" s="146"/>
    </row>
    <row r="33" spans="1:1" ht="20.100000000000001" customHeight="1">
      <c r="A33" s="146"/>
    </row>
    <row r="34" spans="1:1" ht="20.100000000000001" customHeight="1">
      <c r="A34" s="146"/>
    </row>
    <row r="35" spans="1:1" ht="20.100000000000001" customHeight="1">
      <c r="A35" s="146"/>
    </row>
    <row r="36" spans="1:1" ht="20.100000000000001" customHeight="1">
      <c r="A36" s="146"/>
    </row>
    <row r="37" spans="1:1" ht="20.100000000000001" customHeight="1">
      <c r="A37" s="146"/>
    </row>
    <row r="38" spans="1:1" ht="20.100000000000001" customHeight="1">
      <c r="A38" s="146"/>
    </row>
    <row r="39" spans="1:1" ht="20.100000000000001" customHeight="1" thickBot="1">
      <c r="A39" s="147"/>
    </row>
    <row r="40" spans="1:1" ht="10.199999999999999" customHeight="1" thickTop="1"/>
    <row r="41" spans="1:1">
      <c r="A41" s="250" t="s">
        <v>313</v>
      </c>
    </row>
    <row r="42" spans="1:1">
      <c r="A42" s="154" t="str">
        <f>'11-1'!L31</f>
        <v>(事業名称　：　西成区役所ＥＳＣＯ事業)</v>
      </c>
    </row>
    <row r="43" spans="1:1">
      <c r="A43" s="154" t="str">
        <f>'11-1'!L32</f>
        <v>(提案要請番号　○○●● )</v>
      </c>
    </row>
  </sheetData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43"/>
  <sheetViews>
    <sheetView view="pageBreakPreview" topLeftCell="A16" zoomScale="75" zoomScaleNormal="70" zoomScaleSheetLayoutView="75" workbookViewId="0">
      <selection activeCell="B1" sqref="B1"/>
    </sheetView>
  </sheetViews>
  <sheetFormatPr defaultRowHeight="13.2"/>
  <cols>
    <col min="1" max="1" width="94.109375" customWidth="1"/>
  </cols>
  <sheetData>
    <row r="1" spans="1:1">
      <c r="A1" s="141" t="s">
        <v>207</v>
      </c>
    </row>
    <row r="2" spans="1:1" ht="16.2">
      <c r="A2" s="142" t="s">
        <v>206</v>
      </c>
    </row>
    <row r="3" spans="1:1">
      <c r="A3" s="143"/>
    </row>
    <row r="4" spans="1:1" ht="14.4">
      <c r="A4" s="144" t="s">
        <v>255</v>
      </c>
    </row>
    <row r="5" spans="1:1" ht="15" thickBot="1">
      <c r="A5" s="144"/>
    </row>
    <row r="6" spans="1:1" ht="20.100000000000001" customHeight="1" thickTop="1">
      <c r="A6" s="145"/>
    </row>
    <row r="7" spans="1:1" ht="20.100000000000001" customHeight="1">
      <c r="A7" s="146"/>
    </row>
    <row r="8" spans="1:1" ht="20.100000000000001" customHeight="1">
      <c r="A8" s="146"/>
    </row>
    <row r="9" spans="1:1" ht="20.100000000000001" customHeight="1">
      <c r="A9" s="146"/>
    </row>
    <row r="10" spans="1:1" ht="20.100000000000001" customHeight="1">
      <c r="A10" s="146"/>
    </row>
    <row r="11" spans="1:1" ht="20.100000000000001" customHeight="1">
      <c r="A11" s="146"/>
    </row>
    <row r="12" spans="1:1" ht="20.100000000000001" customHeight="1">
      <c r="A12" s="146"/>
    </row>
    <row r="13" spans="1:1" ht="20.100000000000001" customHeight="1">
      <c r="A13" s="146"/>
    </row>
    <row r="14" spans="1:1" ht="20.100000000000001" customHeight="1">
      <c r="A14" s="146"/>
    </row>
    <row r="15" spans="1:1" ht="20.100000000000001" customHeight="1">
      <c r="A15" s="146"/>
    </row>
    <row r="16" spans="1:1" ht="20.100000000000001" customHeight="1">
      <c r="A16" s="146"/>
    </row>
    <row r="17" spans="1:1" ht="20.100000000000001" customHeight="1">
      <c r="A17" s="146"/>
    </row>
    <row r="18" spans="1:1" ht="20.100000000000001" customHeight="1">
      <c r="A18" s="146"/>
    </row>
    <row r="19" spans="1:1" ht="20.100000000000001" customHeight="1">
      <c r="A19" s="146"/>
    </row>
    <row r="20" spans="1:1" ht="20.100000000000001" customHeight="1">
      <c r="A20" s="146"/>
    </row>
    <row r="21" spans="1:1" ht="20.100000000000001" customHeight="1">
      <c r="A21" s="146"/>
    </row>
    <row r="22" spans="1:1" ht="20.100000000000001" customHeight="1">
      <c r="A22" s="146"/>
    </row>
    <row r="23" spans="1:1" ht="20.100000000000001" customHeight="1">
      <c r="A23" s="146"/>
    </row>
    <row r="24" spans="1:1" ht="20.100000000000001" customHeight="1">
      <c r="A24" s="146"/>
    </row>
    <row r="25" spans="1:1" ht="20.100000000000001" customHeight="1">
      <c r="A25" s="146"/>
    </row>
    <row r="26" spans="1:1" ht="20.100000000000001" customHeight="1">
      <c r="A26" s="146"/>
    </row>
    <row r="27" spans="1:1" ht="20.100000000000001" customHeight="1">
      <c r="A27" s="146"/>
    </row>
    <row r="28" spans="1:1" ht="20.100000000000001" customHeight="1">
      <c r="A28" s="146"/>
    </row>
    <row r="29" spans="1:1" ht="20.100000000000001" customHeight="1">
      <c r="A29" s="146"/>
    </row>
    <row r="30" spans="1:1" ht="20.100000000000001" customHeight="1">
      <c r="A30" s="146"/>
    </row>
    <row r="31" spans="1:1" ht="20.100000000000001" customHeight="1">
      <c r="A31" s="146"/>
    </row>
    <row r="32" spans="1:1" ht="20.100000000000001" customHeight="1">
      <c r="A32" s="146"/>
    </row>
    <row r="33" spans="1:1" ht="20.100000000000001" customHeight="1">
      <c r="A33" s="146"/>
    </row>
    <row r="34" spans="1:1" ht="20.100000000000001" customHeight="1">
      <c r="A34" s="146"/>
    </row>
    <row r="35" spans="1:1" ht="20.100000000000001" customHeight="1">
      <c r="A35" s="146"/>
    </row>
    <row r="36" spans="1:1" ht="20.100000000000001" customHeight="1">
      <c r="A36" s="146"/>
    </row>
    <row r="37" spans="1:1" ht="20.100000000000001" customHeight="1">
      <c r="A37" s="146"/>
    </row>
    <row r="38" spans="1:1" ht="20.100000000000001" customHeight="1">
      <c r="A38" s="146"/>
    </row>
    <row r="39" spans="1:1" ht="20.100000000000001" customHeight="1" thickBot="1">
      <c r="A39" s="147"/>
    </row>
    <row r="40" spans="1:1" ht="7.8" customHeight="1" thickTop="1"/>
    <row r="41" spans="1:1">
      <c r="A41" s="250" t="s">
        <v>314</v>
      </c>
    </row>
    <row r="42" spans="1:1">
      <c r="A42" s="154" t="str">
        <f>'11-1'!L31</f>
        <v>(事業名称　：　西成区役所ＥＳＣＯ事業)</v>
      </c>
    </row>
    <row r="43" spans="1:1">
      <c r="A43" s="154" t="str">
        <f>'11-1'!L32</f>
        <v>(提案要請番号　○○●● )</v>
      </c>
    </row>
  </sheetData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43"/>
  <sheetViews>
    <sheetView view="pageBreakPreview" zoomScale="75" zoomScaleNormal="100" zoomScaleSheetLayoutView="75" workbookViewId="0">
      <selection activeCell="B1" sqref="B1"/>
    </sheetView>
  </sheetViews>
  <sheetFormatPr defaultRowHeight="13.2"/>
  <cols>
    <col min="1" max="1" width="94.109375" customWidth="1"/>
  </cols>
  <sheetData>
    <row r="1" spans="1:1">
      <c r="A1" s="141" t="s">
        <v>208</v>
      </c>
    </row>
    <row r="2" spans="1:1" ht="16.2">
      <c r="A2" s="142" t="s">
        <v>206</v>
      </c>
    </row>
    <row r="3" spans="1:1">
      <c r="A3" s="143"/>
    </row>
    <row r="4" spans="1:1" ht="14.4">
      <c r="A4" s="144" t="s">
        <v>256</v>
      </c>
    </row>
    <row r="5" spans="1:1" ht="15" thickBot="1">
      <c r="A5" s="144"/>
    </row>
    <row r="6" spans="1:1" ht="20.100000000000001" customHeight="1" thickTop="1">
      <c r="A6" s="145"/>
    </row>
    <row r="7" spans="1:1" ht="20.100000000000001" customHeight="1">
      <c r="A7" s="146"/>
    </row>
    <row r="8" spans="1:1" ht="20.100000000000001" customHeight="1">
      <c r="A8" s="146"/>
    </row>
    <row r="9" spans="1:1" ht="20.100000000000001" customHeight="1">
      <c r="A9" s="146"/>
    </row>
    <row r="10" spans="1:1" ht="20.100000000000001" customHeight="1">
      <c r="A10" s="146"/>
    </row>
    <row r="11" spans="1:1" ht="20.100000000000001" customHeight="1">
      <c r="A11" s="146"/>
    </row>
    <row r="12" spans="1:1" ht="20.100000000000001" customHeight="1">
      <c r="A12" s="146"/>
    </row>
    <row r="13" spans="1:1" ht="20.100000000000001" customHeight="1">
      <c r="A13" s="146"/>
    </row>
    <row r="14" spans="1:1" ht="20.100000000000001" customHeight="1">
      <c r="A14" s="146"/>
    </row>
    <row r="15" spans="1:1" ht="20.100000000000001" customHeight="1">
      <c r="A15" s="146"/>
    </row>
    <row r="16" spans="1:1" ht="20.100000000000001" customHeight="1">
      <c r="A16" s="146"/>
    </row>
    <row r="17" spans="1:1" ht="20.100000000000001" customHeight="1">
      <c r="A17" s="146"/>
    </row>
    <row r="18" spans="1:1" ht="20.100000000000001" customHeight="1">
      <c r="A18" s="146"/>
    </row>
    <row r="19" spans="1:1" ht="20.100000000000001" customHeight="1">
      <c r="A19" s="146"/>
    </row>
    <row r="20" spans="1:1" ht="20.100000000000001" customHeight="1">
      <c r="A20" s="146"/>
    </row>
    <row r="21" spans="1:1" ht="20.100000000000001" customHeight="1">
      <c r="A21" s="146"/>
    </row>
    <row r="22" spans="1:1" ht="20.100000000000001" customHeight="1">
      <c r="A22" s="146"/>
    </row>
    <row r="23" spans="1:1" ht="20.100000000000001" customHeight="1">
      <c r="A23" s="146"/>
    </row>
    <row r="24" spans="1:1" ht="20.100000000000001" customHeight="1">
      <c r="A24" s="146"/>
    </row>
    <row r="25" spans="1:1" ht="20.100000000000001" customHeight="1">
      <c r="A25" s="146"/>
    </row>
    <row r="26" spans="1:1" ht="20.100000000000001" customHeight="1">
      <c r="A26" s="146"/>
    </row>
    <row r="27" spans="1:1" ht="20.100000000000001" customHeight="1">
      <c r="A27" s="146"/>
    </row>
    <row r="28" spans="1:1" ht="20.100000000000001" customHeight="1">
      <c r="A28" s="146"/>
    </row>
    <row r="29" spans="1:1" ht="20.100000000000001" customHeight="1">
      <c r="A29" s="146"/>
    </row>
    <row r="30" spans="1:1" ht="20.100000000000001" customHeight="1">
      <c r="A30" s="146"/>
    </row>
    <row r="31" spans="1:1" ht="20.100000000000001" customHeight="1">
      <c r="A31" s="146"/>
    </row>
    <row r="32" spans="1:1" ht="20.100000000000001" customHeight="1">
      <c r="A32" s="146"/>
    </row>
    <row r="33" spans="1:1" ht="20.100000000000001" customHeight="1">
      <c r="A33" s="146"/>
    </row>
    <row r="34" spans="1:1" ht="20.100000000000001" customHeight="1">
      <c r="A34" s="146"/>
    </row>
    <row r="35" spans="1:1" ht="20.100000000000001" customHeight="1">
      <c r="A35" s="146"/>
    </row>
    <row r="36" spans="1:1" ht="20.100000000000001" customHeight="1">
      <c r="A36" s="146"/>
    </row>
    <row r="37" spans="1:1" ht="20.100000000000001" customHeight="1">
      <c r="A37" s="146"/>
    </row>
    <row r="38" spans="1:1" ht="20.100000000000001" customHeight="1">
      <c r="A38" s="146"/>
    </row>
    <row r="39" spans="1:1" ht="20.100000000000001" customHeight="1" thickBot="1">
      <c r="A39" s="147"/>
    </row>
    <row r="40" spans="1:1" ht="10.8" customHeight="1" thickTop="1"/>
    <row r="41" spans="1:1">
      <c r="A41" s="250" t="s">
        <v>315</v>
      </c>
    </row>
    <row r="42" spans="1:1">
      <c r="A42" s="154" t="str">
        <f>'11-1'!L31</f>
        <v>(事業名称　：　西成区役所ＥＳＣＯ事業)</v>
      </c>
    </row>
    <row r="43" spans="1:1">
      <c r="A43" s="154" t="str">
        <f>'11-1'!L32</f>
        <v>(提案要請番号　○○●● )</v>
      </c>
    </row>
  </sheetData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43"/>
  <sheetViews>
    <sheetView view="pageBreakPreview" zoomScale="75" zoomScaleNormal="100" zoomScaleSheetLayoutView="75" workbookViewId="0">
      <selection activeCell="B1" sqref="B1"/>
    </sheetView>
  </sheetViews>
  <sheetFormatPr defaultRowHeight="13.2"/>
  <cols>
    <col min="1" max="1" width="94.109375" customWidth="1"/>
  </cols>
  <sheetData>
    <row r="1" spans="1:1">
      <c r="A1" s="141" t="s">
        <v>209</v>
      </c>
    </row>
    <row r="2" spans="1:1" ht="16.2">
      <c r="A2" s="142" t="s">
        <v>206</v>
      </c>
    </row>
    <row r="3" spans="1:1">
      <c r="A3" s="143"/>
    </row>
    <row r="4" spans="1:1" ht="14.4">
      <c r="A4" s="144" t="s">
        <v>257</v>
      </c>
    </row>
    <row r="5" spans="1:1" ht="15" thickBot="1">
      <c r="A5" s="144"/>
    </row>
    <row r="6" spans="1:1" ht="20.100000000000001" customHeight="1" thickTop="1">
      <c r="A6" s="145"/>
    </row>
    <row r="7" spans="1:1" ht="20.100000000000001" customHeight="1">
      <c r="A7" s="146"/>
    </row>
    <row r="8" spans="1:1" ht="20.100000000000001" customHeight="1">
      <c r="A8" s="146"/>
    </row>
    <row r="9" spans="1:1" ht="20.100000000000001" customHeight="1">
      <c r="A9" s="146"/>
    </row>
    <row r="10" spans="1:1" ht="20.100000000000001" customHeight="1">
      <c r="A10" s="146"/>
    </row>
    <row r="11" spans="1:1" ht="20.100000000000001" customHeight="1">
      <c r="A11" s="146"/>
    </row>
    <row r="12" spans="1:1" ht="20.100000000000001" customHeight="1">
      <c r="A12" s="146"/>
    </row>
    <row r="13" spans="1:1" ht="20.100000000000001" customHeight="1">
      <c r="A13" s="146"/>
    </row>
    <row r="14" spans="1:1" ht="20.100000000000001" customHeight="1">
      <c r="A14" s="146"/>
    </row>
    <row r="15" spans="1:1" ht="20.100000000000001" customHeight="1">
      <c r="A15" s="146"/>
    </row>
    <row r="16" spans="1:1" ht="20.100000000000001" customHeight="1">
      <c r="A16" s="146"/>
    </row>
    <row r="17" spans="1:1" ht="20.100000000000001" customHeight="1">
      <c r="A17" s="146"/>
    </row>
    <row r="18" spans="1:1" ht="20.100000000000001" customHeight="1">
      <c r="A18" s="146"/>
    </row>
    <row r="19" spans="1:1" ht="20.100000000000001" customHeight="1">
      <c r="A19" s="146"/>
    </row>
    <row r="20" spans="1:1" ht="20.100000000000001" customHeight="1">
      <c r="A20" s="146"/>
    </row>
    <row r="21" spans="1:1" ht="20.100000000000001" customHeight="1">
      <c r="A21" s="146"/>
    </row>
    <row r="22" spans="1:1" ht="20.100000000000001" customHeight="1">
      <c r="A22" s="146"/>
    </row>
    <row r="23" spans="1:1" ht="20.100000000000001" customHeight="1">
      <c r="A23" s="146"/>
    </row>
    <row r="24" spans="1:1" ht="20.100000000000001" customHeight="1">
      <c r="A24" s="146"/>
    </row>
    <row r="25" spans="1:1" ht="20.100000000000001" customHeight="1">
      <c r="A25" s="146"/>
    </row>
    <row r="26" spans="1:1" ht="20.100000000000001" customHeight="1">
      <c r="A26" s="146"/>
    </row>
    <row r="27" spans="1:1" ht="20.100000000000001" customHeight="1">
      <c r="A27" s="146"/>
    </row>
    <row r="28" spans="1:1" ht="20.100000000000001" customHeight="1">
      <c r="A28" s="146"/>
    </row>
    <row r="29" spans="1:1" ht="20.100000000000001" customHeight="1">
      <c r="A29" s="146"/>
    </row>
    <row r="30" spans="1:1" ht="20.100000000000001" customHeight="1">
      <c r="A30" s="146"/>
    </row>
    <row r="31" spans="1:1" ht="20.100000000000001" customHeight="1">
      <c r="A31" s="146"/>
    </row>
    <row r="32" spans="1:1" ht="20.100000000000001" customHeight="1">
      <c r="A32" s="146"/>
    </row>
    <row r="33" spans="1:1" ht="20.100000000000001" customHeight="1">
      <c r="A33" s="146"/>
    </row>
    <row r="34" spans="1:1" ht="20.100000000000001" customHeight="1">
      <c r="A34" s="146"/>
    </row>
    <row r="35" spans="1:1" ht="20.100000000000001" customHeight="1">
      <c r="A35" s="146"/>
    </row>
    <row r="36" spans="1:1" ht="20.100000000000001" customHeight="1">
      <c r="A36" s="146"/>
    </row>
    <row r="37" spans="1:1" ht="20.100000000000001" customHeight="1">
      <c r="A37" s="146"/>
    </row>
    <row r="38" spans="1:1" ht="20.100000000000001" customHeight="1">
      <c r="A38" s="146"/>
    </row>
    <row r="39" spans="1:1" ht="20.100000000000001" customHeight="1" thickBot="1">
      <c r="A39" s="147"/>
    </row>
    <row r="40" spans="1:1" ht="10.199999999999999" customHeight="1" thickTop="1"/>
    <row r="41" spans="1:1">
      <c r="A41" s="250" t="s">
        <v>316</v>
      </c>
    </row>
    <row r="42" spans="1:1">
      <c r="A42" s="154" t="str">
        <f>'11-1'!L31</f>
        <v>(事業名称　：　西成区役所ＥＳＣＯ事業)</v>
      </c>
    </row>
    <row r="43" spans="1:1">
      <c r="A43" s="154" t="str">
        <f>'11-1'!L32</f>
        <v>(提案要請番号　○○●● )</v>
      </c>
    </row>
  </sheetData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18</vt:i4>
      </vt:variant>
    </vt:vector>
  </HeadingPairs>
  <TitlesOfParts>
    <vt:vector size="35" baseType="lpstr">
      <vt:lpstr>メモ</vt:lpstr>
      <vt:lpstr>体裁</vt:lpstr>
      <vt:lpstr>11-1</vt:lpstr>
      <vt:lpstr>11-1-2</vt:lpstr>
      <vt:lpstr>11-2</vt:lpstr>
      <vt:lpstr>12-1</vt:lpstr>
      <vt:lpstr>12-2</vt:lpstr>
      <vt:lpstr>12-3</vt:lpstr>
      <vt:lpstr>12-4</vt:lpstr>
      <vt:lpstr>12-5</vt:lpstr>
      <vt:lpstr>13-1</vt:lpstr>
      <vt:lpstr>13-2</vt:lpstr>
      <vt:lpstr>14-1</vt:lpstr>
      <vt:lpstr>14-2</vt:lpstr>
      <vt:lpstr>14-3</vt:lpstr>
      <vt:lpstr>14-4</vt:lpstr>
      <vt:lpstr>15</vt:lpstr>
      <vt:lpstr>'11-1'!Print_Area</vt:lpstr>
      <vt:lpstr>'11-1-2'!Print_Area</vt:lpstr>
      <vt:lpstr>'11-2'!Print_Area</vt:lpstr>
      <vt:lpstr>'12-1'!Print_Area</vt:lpstr>
      <vt:lpstr>'12-2'!Print_Area</vt:lpstr>
      <vt:lpstr>'12-3'!Print_Area</vt:lpstr>
      <vt:lpstr>'12-4'!Print_Area</vt:lpstr>
      <vt:lpstr>'12-5'!Print_Area</vt:lpstr>
      <vt:lpstr>'13-1'!Print_Area</vt:lpstr>
      <vt:lpstr>'13-2'!Print_Area</vt:lpstr>
      <vt:lpstr>'14-1'!Print_Area</vt:lpstr>
      <vt:lpstr>'14-2'!Print_Area</vt:lpstr>
      <vt:lpstr>'14-3'!Print_Area</vt:lpstr>
      <vt:lpstr>'14-4'!Print_Area</vt:lpstr>
      <vt:lpstr>'15'!Print_Area</vt:lpstr>
      <vt:lpstr>メモ!Print_Area</vt:lpstr>
      <vt:lpstr>体裁!Print_Area</vt:lpstr>
      <vt:lpstr>'14-2'!Print_Titles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2018-06-11T02:26:56Z</dcterms:created>
  <dcterms:modified xsi:type="dcterms:W3CDTF">2025-08-15T00:09:42Z</dcterms:modified>
</cp:coreProperties>
</file>